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User\Documents\ano_2025S1\CD\"/>
    </mc:Choice>
  </mc:AlternateContent>
  <xr:revisionPtr revIDLastSave="0" documentId="13_ncr:1_{B76B8204-7026-48F6-8AD8-06F133C2A1B0}" xr6:coauthVersionLast="47" xr6:coauthVersionMax="47" xr10:uidLastSave="{00000000-0000-0000-0000-000000000000}"/>
  <bookViews>
    <workbookView xWindow="-120" yWindow="-120" windowWidth="20730" windowHeight="11040" xr2:uid="{00000000-000D-0000-FFFF-FFFF00000000}"/>
  </bookViews>
  <sheets>
    <sheet name="P1" sheetId="6" r:id="rId1"/>
    <sheet name="PAR" sheetId="1" r:id="rId2"/>
    <sheet name="IMPAR" sheetId="2" r:id="rId3"/>
    <sheet name="Ex1" sheetId="4" r:id="rId4"/>
    <sheet name="Ex2" sheetId="3" r:id="rId5"/>
    <sheet name="e-mails" sheetId="7" r:id="rId6"/>
  </sheets>
  <definedNames>
    <definedName name="_xlnm._FilterDatabase" localSheetId="3" hidden="1">'Ex1'!$A$1:$AS$42</definedName>
    <definedName name="_xlnm._FilterDatabase" localSheetId="0" hidden="1">'P1'!$A$1:$C$1</definedName>
    <definedName name="_xlchart.v1.0" hidden="1">'P1'!$C$18:$C$42</definedName>
    <definedName name="_xlchart.v1.1" hidden="1">'P1'!$C$1:$C$17</definedName>
    <definedName name="_xlchart.v1.2" hidden="1">'P1'!$B$18:$B$42</definedName>
    <definedName name="_xlchart.v1.3" hidden="1">'P1'!$B$1:$B$17</definedName>
    <definedName name="_xlchart.v1.4" hidden="1">'P1'!$C$18:$C$42</definedName>
    <definedName name="_xlchart.v1.5" hidden="1">'P1'!$C$1:$C$17</definedName>
    <definedName name="_xlchart.v1.6" hidden="1">'P1'!$C$18:$C$42</definedName>
    <definedName name="_xlchart.v1.7" hidden="1">'P1'!$C$1:$C$17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F20" i="1" s="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2" i="7"/>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2" i="6"/>
  <c r="E32" i="4"/>
  <c r="F32" i="4" s="1"/>
  <c r="E19" i="4"/>
  <c r="F19" i="4" s="1"/>
  <c r="E3" i="4"/>
  <c r="F3" i="4" s="1"/>
  <c r="F35" i="4"/>
  <c r="E35" i="4"/>
  <c r="E36" i="4"/>
  <c r="F36" i="4" s="1"/>
  <c r="E6" i="4"/>
  <c r="F6" i="4" s="1"/>
  <c r="E5" i="4"/>
  <c r="F5" i="4" s="1"/>
  <c r="E12" i="4"/>
  <c r="F12" i="4" s="1"/>
  <c r="E8" i="4"/>
  <c r="F8" i="4" s="1"/>
  <c r="E27" i="4"/>
  <c r="F27" i="4" s="1"/>
  <c r="E41" i="4"/>
  <c r="F41" i="4" s="1"/>
  <c r="E25" i="4"/>
  <c r="F25" i="4" s="1"/>
  <c r="E39" i="4"/>
  <c r="F39" i="4" s="1"/>
  <c r="E34" i="4"/>
  <c r="F34" i="4" s="1"/>
  <c r="E18" i="4"/>
  <c r="F18" i="4" s="1"/>
  <c r="E7" i="4"/>
  <c r="F7" i="4" s="1"/>
  <c r="E16" i="4"/>
  <c r="F16" i="4" s="1"/>
  <c r="E2" i="4"/>
  <c r="F2" i="4" s="1"/>
  <c r="E20" i="4"/>
  <c r="F20" i="4" s="1"/>
  <c r="E24" i="4"/>
  <c r="F24" i="4" s="1"/>
  <c r="E37" i="4"/>
  <c r="F37" i="4" s="1"/>
  <c r="E40" i="4"/>
  <c r="F40" i="4" s="1"/>
  <c r="E9" i="4"/>
  <c r="F9" i="4" s="1"/>
  <c r="E21" i="4"/>
  <c r="F21" i="4" s="1"/>
  <c r="E38" i="4"/>
  <c r="F38" i="4" s="1"/>
  <c r="E15" i="4"/>
  <c r="F15" i="4" s="1"/>
  <c r="E28" i="4"/>
  <c r="F28" i="4" s="1"/>
  <c r="E33" i="4"/>
  <c r="F33" i="4" s="1"/>
  <c r="E26" i="4"/>
  <c r="F26" i="4" s="1"/>
  <c r="E17" i="4"/>
  <c r="F17" i="4" s="1"/>
  <c r="E11" i="4"/>
  <c r="F11" i="4" s="1"/>
  <c r="E29" i="4"/>
  <c r="F29" i="4" s="1"/>
  <c r="E31" i="4"/>
  <c r="F31" i="4" s="1"/>
  <c r="E23" i="4"/>
  <c r="F23" i="4" s="1"/>
  <c r="E22" i="4"/>
  <c r="F22" i="4" s="1"/>
  <c r="E14" i="4"/>
  <c r="F14" i="4" s="1"/>
  <c r="E13" i="4"/>
  <c r="F13" i="4" s="1"/>
  <c r="E30" i="4"/>
  <c r="F30" i="4" s="1"/>
  <c r="E10" i="4"/>
  <c r="F10" i="4" s="1"/>
  <c r="E4" i="4"/>
  <c r="F4" i="4" s="1"/>
  <c r="F38" i="3"/>
  <c r="G38" i="3" s="1"/>
  <c r="F37" i="3"/>
  <c r="G37" i="3" s="1"/>
  <c r="F36" i="3"/>
  <c r="G36" i="3" s="1"/>
  <c r="F35" i="3"/>
  <c r="G35" i="3" s="1"/>
  <c r="F34" i="3"/>
  <c r="G34" i="3" s="1"/>
  <c r="G33" i="3"/>
  <c r="F33" i="3"/>
  <c r="F32" i="3"/>
  <c r="G32" i="3" s="1"/>
  <c r="F31" i="3"/>
  <c r="G31" i="3" s="1"/>
  <c r="F30" i="3"/>
  <c r="G30" i="3" s="1"/>
  <c r="G29" i="3"/>
  <c r="F29" i="3"/>
  <c r="F28" i="3"/>
  <c r="G28" i="3" s="1"/>
  <c r="F27" i="3"/>
  <c r="G27" i="3" s="1"/>
  <c r="F26" i="3"/>
  <c r="G26" i="3" s="1"/>
  <c r="G25" i="3"/>
  <c r="F25" i="3"/>
  <c r="F24" i="3"/>
  <c r="G24" i="3" s="1"/>
  <c r="F23" i="3"/>
  <c r="G23" i="3" s="1"/>
  <c r="F22" i="3"/>
  <c r="G22" i="3" s="1"/>
  <c r="G21" i="3"/>
  <c r="F21" i="3"/>
  <c r="F20" i="3"/>
  <c r="G20" i="3" s="1"/>
  <c r="F19" i="3"/>
  <c r="G19" i="3" s="1"/>
  <c r="F18" i="3"/>
  <c r="G18" i="3" s="1"/>
  <c r="G17" i="3"/>
  <c r="F17" i="3"/>
  <c r="F16" i="3"/>
  <c r="G16" i="3" s="1"/>
  <c r="F15" i="3"/>
  <c r="G15" i="3" s="1"/>
  <c r="F14" i="3"/>
  <c r="G14" i="3" s="1"/>
  <c r="G13" i="3"/>
  <c r="F13" i="3"/>
  <c r="F12" i="3"/>
  <c r="G12" i="3" s="1"/>
  <c r="F11" i="3"/>
  <c r="G11" i="3" s="1"/>
  <c r="F10" i="3"/>
  <c r="G10" i="3" s="1"/>
  <c r="G9" i="3"/>
  <c r="F9" i="3"/>
  <c r="F8" i="3"/>
  <c r="G8" i="3" s="1"/>
  <c r="F7" i="3"/>
  <c r="G7" i="3" s="1"/>
  <c r="F6" i="3"/>
  <c r="G6" i="3" s="1"/>
  <c r="G5" i="3"/>
  <c r="F5" i="3"/>
  <c r="F4" i="3"/>
  <c r="G4" i="3" s="1"/>
  <c r="F3" i="3"/>
  <c r="G3" i="3" s="1"/>
  <c r="F2" i="3"/>
  <c r="G2" i="3" s="1"/>
  <c r="E11" i="2"/>
  <c r="F11" i="2" s="1"/>
  <c r="E2" i="2"/>
  <c r="F2" i="2" s="1"/>
  <c r="E13" i="2"/>
  <c r="F13" i="2" s="1"/>
  <c r="E9" i="2"/>
  <c r="F9" i="2" s="1"/>
  <c r="E3" i="2"/>
  <c r="F3" i="2" s="1"/>
  <c r="E8" i="2"/>
  <c r="F8" i="2" s="1"/>
  <c r="E10" i="2"/>
  <c r="F10" i="2" s="1"/>
  <c r="E17" i="2"/>
  <c r="F17" i="2" s="1"/>
  <c r="E5" i="2"/>
  <c r="F5" i="2" s="1"/>
  <c r="E7" i="2"/>
  <c r="F7" i="2" s="1"/>
  <c r="E4" i="2"/>
  <c r="F4" i="2" s="1"/>
  <c r="E16" i="2"/>
  <c r="F16" i="2" s="1"/>
  <c r="E15" i="2"/>
  <c r="F15" i="2" s="1"/>
  <c r="E6" i="2"/>
  <c r="F6" i="2" s="1"/>
  <c r="E12" i="2"/>
  <c r="F12" i="2" s="1"/>
  <c r="E14" i="2"/>
  <c r="F14" i="2" s="1"/>
  <c r="E10" i="1"/>
  <c r="F10" i="1" s="1"/>
  <c r="E5" i="1"/>
  <c r="F5" i="1" s="1"/>
  <c r="E14" i="1"/>
  <c r="F14" i="1" s="1"/>
  <c r="E3" i="1"/>
  <c r="F3" i="1" s="1"/>
  <c r="E6" i="1"/>
  <c r="F6" i="1" s="1"/>
  <c r="E21" i="1"/>
  <c r="F21" i="1" s="1"/>
  <c r="E9" i="1"/>
  <c r="F9" i="1" s="1"/>
  <c r="E11" i="1"/>
  <c r="F11" i="1" s="1"/>
  <c r="E7" i="1"/>
  <c r="F7" i="1" s="1"/>
  <c r="E12" i="1"/>
  <c r="F12" i="1" s="1"/>
  <c r="E16" i="1"/>
  <c r="F16" i="1" s="1"/>
  <c r="E8" i="1"/>
  <c r="F8" i="1" s="1"/>
  <c r="E13" i="1"/>
  <c r="F13" i="1" s="1"/>
  <c r="E15" i="1"/>
  <c r="F15" i="1" s="1"/>
  <c r="E23" i="1"/>
  <c r="F23" i="1" s="1"/>
  <c r="E19" i="1"/>
  <c r="F19" i="1" s="1"/>
  <c r="E22" i="1"/>
  <c r="F22" i="1" s="1"/>
  <c r="E4" i="1"/>
  <c r="F4" i="1" s="1"/>
  <c r="E18" i="1"/>
  <c r="F18" i="1" s="1"/>
  <c r="E17" i="1"/>
  <c r="F17" i="1" s="1"/>
  <c r="E2" i="1"/>
  <c r="F2" i="1" s="1"/>
</calcChain>
</file>

<file path=xl/sharedStrings.xml><?xml version="1.0" encoding="utf-8"?>
<sst xmlns="http://schemas.openxmlformats.org/spreadsheetml/2006/main" count="1635" uniqueCount="600">
  <si>
    <t>Carimbo de data/hora</t>
  </si>
  <si>
    <t>Endereço de e-mail</t>
  </si>
  <si>
    <t xml:space="preserve">Nome
</t>
  </si>
  <si>
    <t xml:space="preserve">RA
</t>
  </si>
  <si>
    <t>Q1. Forneça os 3 proprietários ("hosts") com mais imóveis sendo anunciados na plataforma, e a respectiva quantidade de imóveis anunciados.
Ex: John,9;Alice,5;Daniel,4</t>
  </si>
  <si>
    <t>Q2A. Qual a diferença do preço médio dos imóveis dos anunciantes com mais de um imóvel e dos anunciantes com um único imóvel anunciado na plataforma?
Ex. 78.81</t>
  </si>
  <si>
    <t>Q3A. Manhattan outliers. Qual o percentual de imóveis de Manhattan com preços estatisticamente discrepantes (outliers) com relação aos preços de todos os imóveis?
Ex. 21.05</t>
  </si>
  <si>
    <t>Q4A. Qual a palavra que nos anúncios que apresenta o maior e menor preços médios? (valores truncados)
Ex. beatiful,141.90;sunny,122.35</t>
  </si>
  <si>
    <t>Q5. Qual o preço médio de Taxes e Fines para o Bairro do Manhattan? (valor inteiro, astype(int))
Ex. 1008,101</t>
  </si>
  <si>
    <t>Q6A. A soma dos preços das páginas 1, 24, 25 e 28 é:  
Ex. 11620</t>
  </si>
  <si>
    <t>Q7. Considere as fases do processo CRISP DM. Relacione ao menos 6 tarefas presentes na preparação dos dados.</t>
  </si>
  <si>
    <t>20.00822-8@maua.br</t>
  </si>
  <si>
    <t>Gabriel Bianconi</t>
  </si>
  <si>
    <t>20.00822-8</t>
  </si>
  <si>
    <t>Sonder (NYC),7;Mark,7;David,6</t>
  </si>
  <si>
    <t>1.67</t>
  </si>
  <si>
    <t>1.27</t>
  </si>
  <si>
    <t>heart,166.39;others,157.89;beautiful,137.93;sunny,137.67;spacious,128.52</t>
  </si>
  <si>
    <t>Preparação de dados, Modelagem, Avaliação, Implantação e Entendimento do negócio</t>
  </si>
  <si>
    <t>https://colab.research.google.com/drive/1lc1VQ4hHYAL6Sis03yvbXlhfIMeom9u2?usp=sharing</t>
  </si>
  <si>
    <t>20.01308-6@maua.br</t>
  </si>
  <si>
    <t>Carlos Alberto Matias da Costa</t>
  </si>
  <si>
    <t>20.01308-6</t>
  </si>
  <si>
    <t>Mark,7;Sonder(NYC),7;Andrew,6</t>
  </si>
  <si>
    <t>67.81</t>
  </si>
  <si>
    <t>10.05</t>
  </si>
  <si>
    <t>heart,166.39;spacious,128.51</t>
  </si>
  <si>
    <t>As fases são entendimento do negócio,entendimento dos dados,preparação de dados,modelagem,avaliação e distribuição. Na preparação de dados, o entendimento do negócio é fundamental, já que quando não se sabe sobre o que esta trabalhando, tende-se a confundir e preparar os dados errados. Em seguida, entender os dados se torna vital, já que entender os dados com que se esta trabalhando permite uma melhor preparação sobre quais devem ser as atitudes a serem tomadas para os utilizar. Em seguida, preparar os dados permite que os dados corretos venham a ser utilizados.Na modelagem, é possivel conferir que os dados antes selecionados condizem com o que esta buscado para o projeto, permitindo assim com que caso aconteça algum problema,ainda tenha tempo de mudar. Na parte da avaliação e distribuição é possível conferir se todo o trabalho condiz com a proposta final e se pode finalmente ser distribuido.</t>
  </si>
  <si>
    <t>https://colab.research.google.com/drive/1mqA6zWq_y1RM25Okgk4REivVri2rYV0R?usp=sharing</t>
  </si>
  <si>
    <t>21.00410-2@maua.br</t>
  </si>
  <si>
    <t>Joao Pedro Soares dos Santos</t>
  </si>
  <si>
    <t>21.00410-2</t>
  </si>
  <si>
    <t>Mark,7;Sonder (NYC),7;Andrew,6</t>
  </si>
  <si>
    <t>7.52</t>
  </si>
  <si>
    <t>heart,166.39;spacious,128.52</t>
  </si>
  <si>
    <t>6 tarefas são: carregamento de dados, seleção de dados, limpeza de dados, construção de dados, integração de dados e formatação de dados</t>
  </si>
  <si>
    <t>https://colab.research.google.com/drive/1aaT2kQETOFtaYQOEWDkw8xNBUXwYcsFd?usp=sharing</t>
  </si>
  <si>
    <t>tomferrite1@gmail.com</t>
  </si>
  <si>
    <t>Antonio Macedo Ferrite</t>
  </si>
  <si>
    <t>21.00663-6</t>
  </si>
  <si>
    <t>Sonder (NYC),7;Stanley,4;Kara,4;Hiroki,4</t>
  </si>
  <si>
    <t>1 - Nos usamos de Data Loading para pegar os dados  2 - Usamos de Data Cleaning para verificar os outliers na Questão 3 3 - Usamos de Data Transformation para modificar o df e adicionar colunas elas na Questão 5 e 6 4 - Usamos de Data Reduction para achar valores deejados na Questão 1, em vez de pegar todos  5 - Usamos de Data Integration para unir dois datasets na questão 6 6 - Usamos Feature Engineering para criar colunas desejadas em um data set</t>
  </si>
  <si>
    <t>https://colab.research.google.com/drive/1R5frGvqybGgChdGU9AnkZNuo3FeET-jZ#scrollTo=Znm7DXLmRrk0</t>
  </si>
  <si>
    <t>21.00781-0@maua.br</t>
  </si>
  <si>
    <t>Carlos Augusto Freire Maia de Oliveira</t>
  </si>
  <si>
    <t>Sonder(NYC),7;Stanley,4;Kara,4</t>
  </si>
  <si>
    <t>heart,166.38;spacious,128.51</t>
  </si>
  <si>
    <t>Todas as 6 tarefas a seguir envolvem a preparação dos dados para resolução de problemas e/ou análises.  Seleção dos dados: Escolher quais colunas são relevantes para o problema.  Limpeza dos dados: Corrigir ou remover dados incorretos ou ausentes.  Criação de variáveis: Criar novas variáveis relevantes a partir das existentes.  Integração de dados: Combinar diferentes fontes de dados em um único conjunto.  Formatação dos dados: Transformar os dados para formatos mais apropriados para análise.  Detecção e tratamento de outliers: Identificar valores muito fora do comum que podem distorcer as análises.</t>
  </si>
  <si>
    <t>https://colab.research.google.com/drive/19WhvO7iWw-sMLDucRDD50vuDzSCL1DWt?usp=sharing</t>
  </si>
  <si>
    <t>rafaelrubiocarnes@gmail.com</t>
  </si>
  <si>
    <t>Rafael Rubio Carnes</t>
  </si>
  <si>
    <t>20.00611-0</t>
  </si>
  <si>
    <t>Sonder (NYC),7;Kara,4;Stanley,4</t>
  </si>
  <si>
    <t>Seleção dos dados: Determinar quais tabelas, colunas ou variáveis serão mantidas e quais serão descartadas com base nos objetivos.  Tratamento de Missing values: Identificar valores nulos ou inválidos como lidar com eles, seja removendo linhas, substituindo valores por média/mediana ou outros  Correção de inconsistências e limpeza: Verificar duplicidades, erros de digitação ou formatação, unidades incorretas etc. e padronizar as informações.  Transformação de dados: Criar novas variáveis ou combinar atributos existentes para melhorar a capacidade de extrair padrões.  Tratamento de outliers: Identificar valores muito discrepantes (outliers) e decidir se serão corrigidos, removidos ou transformados.  Integração/União de fontes: Combinar dados de diferentes fontes (base principal e dados externos ou complementares), garantindo consistência no uso de chaves de integração e padronizando formatos.</t>
  </si>
  <si>
    <t>https://colab.research.google.com/drive/1WCZ9YwPbEzZQQGSziE83-FmqottBK_Dc?usp=sharing</t>
  </si>
  <si>
    <t>21.00210-0@maua.br</t>
  </si>
  <si>
    <t>Enzo Sakamoto</t>
  </si>
  <si>
    <t>21.00210-0</t>
  </si>
  <si>
    <t>Sonder,7;Stanley,4;Kara,4</t>
  </si>
  <si>
    <t>-105035.00</t>
  </si>
  <si>
    <t>7.34</t>
  </si>
  <si>
    <t>Limpeza de dados, tratamento de valores ausentes, transformação de dados, redução de dimensionalidade, integração/cruzamento de dados e criação de novas variáveis (Feature Engineering)</t>
  </si>
  <si>
    <t>https://colab.research.google.com/drive/19e3wnzk-fMmUHLFHDiL2ep0U-7yVIG94?usp=sharing</t>
  </si>
  <si>
    <t>21.01286-5@maua.br</t>
  </si>
  <si>
    <t>Gabriel Henrique Baca Rado</t>
  </si>
  <si>
    <t>21.01286-5</t>
  </si>
  <si>
    <t>Sonder (NYC),7;Stanley,4;Kara,4</t>
  </si>
  <si>
    <t>Coleta de Dados: Iniciamos o código realizando a leitura do arquivo;2. Limpeza de Dados: No código, a coluna 'value' do DataFrame df é preenchida com 0 onde há valores NaN.;Integração de Dados: ;Os dois dataframes são combinados usando a coluna 'id' como chave.;Redução de Dados: O código seleciona algumas colunas para usar no pivot table.;Transformação de Dados:  Criação da coluna `word` categorizando descrições dos imóveis.;Formatação de Dados:  Esta etapa é crucial para preparar os dados para a etapa de modelagem ou para visualização.</t>
  </si>
  <si>
    <t>https://colab.research.google.com/drive/1tkFuLiS9XzdEkNtH-_ldPdik88QrAgeJ?usp=sharing</t>
  </si>
  <si>
    <t>21.02028-0@maua.br</t>
  </si>
  <si>
    <t>Pedro G J Mesquita</t>
  </si>
  <si>
    <t>21.02028-0</t>
  </si>
  <si>
    <t>1 - Entender o negócio e suas regras; 2 - Entender os dados que está trabalhando; 3 - Preparar os dados corretamente; 4 - Modelagem; 5 - Avaliar os resultados ; 6 - Dar deploy</t>
  </si>
  <si>
    <t>https://colab.research.google.com/drive/1PiQU7v7mLZ0SjqLQ0-sSuKGgvY0rbxhL?usp=sharing</t>
  </si>
  <si>
    <t>21.00478-0@maua.br</t>
  </si>
  <si>
    <t>Cesar Fukushima Kim Bresciani</t>
  </si>
  <si>
    <t>21.00478-0</t>
  </si>
  <si>
    <t>A primeira parte de coleta de dados foi realizada na chamada do arquivo CSV. A limpeza de dados pode ser visa</t>
  </si>
  <si>
    <t>https://colab.research.google.com/drive/1NYWmpO3xv-xiib9ucvL4U-qdT4Jaf5of?usp=sharing</t>
  </si>
  <si>
    <t>21.00834-5@maua.br</t>
  </si>
  <si>
    <t>Igor Improta Martinez da Silva</t>
  </si>
  <si>
    <t>21.00834-5</t>
  </si>
  <si>
    <t>Sonder,7;Mark,7;Andrew,6</t>
  </si>
  <si>
    <t>Limpeza dos Dados (Data Cleaning): Remover ou corrigir dados ausentes, incorretos, duplicados ou inconsistentes.Transformação de Dados (Data Transformation): Transformar os dados para o formato adequado para a modelagem.Integração de Dados (Data Integration): Combinar dados provenientes de diferentes fontes.Redução de Dimensionalidade (Data Reduction): Reduzir a quantidade de dados a serem analisados, mantendo as informações mais importantes. Criação de Variáveis (Feature Creation): Criar novas variáveis a partir das variáveis existentes. Discretização de Dados (Data Discretization): Converter variáveis contínuas em categorias discretas.</t>
  </si>
  <si>
    <t>https://colab.research.google.com/drive/1M0dB6HRs-sF0LwJ9MvmuLlAGCK6sTGNn?usp=sharing</t>
  </si>
  <si>
    <t>larissa.navarro.pizarro@gmail.com</t>
  </si>
  <si>
    <t>Larissa Navarro Pizarro</t>
  </si>
  <si>
    <t>19.02028-7</t>
  </si>
  <si>
    <t>Sonder(NYC),7;Kara,4;Stanley,4</t>
  </si>
  <si>
    <t>Considerando as fases do processo CRISP DM, temos algumas tarefas presente na preparação dos dados, Incluindo: Limpeza de dados, Integração de fonte dos dados, Transformação dos dados, Seleção dos atributos, Criação de novos atributos e Formatação dos dados.</t>
  </si>
  <si>
    <t>https://colab.research.google.com/drive/1XkHuoIkM_GobbAtNy58p29jpN6cDcidp?usp=sharing</t>
  </si>
  <si>
    <t>enzo.britto.pucci@gmail.com</t>
  </si>
  <si>
    <t>Enzo de Britto Suannes Pucci</t>
  </si>
  <si>
    <t>21.02093-0</t>
  </si>
  <si>
    <t>Sonder (NYC),7;Hiroki,4;Sara,4</t>
  </si>
  <si>
    <t>Seleção de dados; Limpeza ; Integração, Atribuição;  Redução; Transformação</t>
  </si>
  <si>
    <t>https://colab.research.google.com/drive/1PJ8uOQGRWjxVgoT_8RiroCSZQ9a_OoRu?usp=sharing</t>
  </si>
  <si>
    <t>izabel.sampaio120@gmail.com</t>
  </si>
  <si>
    <t>Izabel Sampaio Goes</t>
  </si>
  <si>
    <t>21.00098-0</t>
  </si>
  <si>
    <t>Sonder (NYC),7;Kara,4;Stanley,4;Hiroki,4</t>
  </si>
  <si>
    <t>beautiful,137.93;heart,166.39;others,157.89;spacious,128.52;sunny,137.67</t>
  </si>
  <si>
    <t>https://colab.research.google.com/drive/1x-vDNBi89PhvBElBTRwmPwLxeUjq8b3r?usp=sharing</t>
  </si>
  <si>
    <t>20.02146-0@maua.br</t>
  </si>
  <si>
    <t>Kaiven Yang Su</t>
  </si>
  <si>
    <t>20.02146-0</t>
  </si>
  <si>
    <t>Sonder (NYC),327;Blueground,232;Kara,121</t>
  </si>
  <si>
    <t>-24.28</t>
  </si>
  <si>
    <t>Na questão 5 houve limpeza de dados, ao substituir NaN por 0. Na questão 3 houve tratamento de outliers. Na questão 5 enriquecemos o dataframe com dados pertinentes, como imposto e multas. E na questão 6 foi gerado um relatório para melhor visualização dos dados</t>
  </si>
  <si>
    <t>https://colab.research.google.com/drive/1Z4QdN-ypgFSxZXnl4xq9toVuzDUMkiqw?usp=sharing</t>
  </si>
  <si>
    <t>21.01444-2@maua.br</t>
  </si>
  <si>
    <t>Vitor Guirão Soller</t>
  </si>
  <si>
    <t>21.01444-2</t>
  </si>
  <si>
    <t>-</t>
  </si>
  <si>
    <t>Na etapa Entendimento do Negócio -Entender sobre o que dados são   Na etapa Preparação de Dados - Compreender os dados trabalhados para poder analisá-los, suas colunas, médias, outliers  Na etapa Praparação dos dados - Preencher dados ausentes com valores, podem ser zerado, médias, etc  Na etapa de modelagem - Entender a perguntar a se fazer sobre o assunto, encontrar a melhor maneira de achá-la  Na etapa avaliação - Empregar correação do modelo, como por exemplo se o local influencia no preço médio, ou calcular o R2  Na etapa distribuição: - Organizar os dados, gráficos, apresentações, ou até mesmo um notebook bem explicado. Responder as perguntar: Como e por quê</t>
  </si>
  <si>
    <t>https://colab.research.google.com/drive/1lwc8MOzh_ETiP3P4eN7CehtRLL55DEpP?usp=sharing</t>
  </si>
  <si>
    <t>nicmfragnan1@gmail.com</t>
  </si>
  <si>
    <t>Nicole Martins Fragnan</t>
  </si>
  <si>
    <t>21.00368-8</t>
  </si>
  <si>
    <t>4.60</t>
  </si>
  <si>
    <t>------</t>
  </si>
  <si>
    <t xml:space="preserve">As fases presentes na preparação dos dados envolvem Business Understanding, Data Understanding, Data Preparation, Modeling, Evaluation e Deployment. Identificar objetivos, coletar dados, selecionar dados, manipular dados, avaliar conclusões e aplicar conclusões  </t>
  </si>
  <si>
    <t>https://colab.research.google.com/drive/1DWolzYbt7ddUkH128nFCrlaocOUGhnot#scrollTo=6eGIM8fVgfBK</t>
  </si>
  <si>
    <t>21.000334-3@maua.br</t>
  </si>
  <si>
    <t>Raphael Fernandes Raymundo</t>
  </si>
  <si>
    <t>21.00334-3</t>
  </si>
  <si>
    <t>NaD</t>
  </si>
  <si>
    <t>seleção de dados, seleção de atributos, normalização, recodificação de dados, limpeza de dados, junção de dados</t>
  </si>
  <si>
    <t>https://colab.research.google.com/drive/1skPp310iLvxNfsMbuGfxUdfjqK4bpaTb?usp=sharing</t>
  </si>
  <si>
    <t>bfevereiro.devmaua@gmail.com</t>
  </si>
  <si>
    <t>Bruno Augusto Lopes Fevereiro</t>
  </si>
  <si>
    <t>20.02194-0</t>
  </si>
  <si>
    <t>https://colab.research.google.com/drive/1qih-k4SugfNNyj8yzjoz0ww1LTUh-Mnu?usp=sharing</t>
  </si>
  <si>
    <t>21.00256-8@maua.br</t>
  </si>
  <si>
    <t>Maria Fernanda Pinho Garcia</t>
  </si>
  <si>
    <t>21.00256-8</t>
  </si>
  <si>
    <t>91.54</t>
  </si>
  <si>
    <t>heart,153.23;spacious,94.46</t>
  </si>
  <si>
    <t>https://colab.research.google.com/drive/1ykxMftc7HxWzr05xBPy87evfNFH0k7vz?usp=sharing</t>
  </si>
  <si>
    <t>19.00386-2@maua.br</t>
  </si>
  <si>
    <t>Lucas Miguel de Matos Negri</t>
  </si>
  <si>
    <t>19.00386-2</t>
  </si>
  <si>
    <t>Sonder (NYC),2289;Kara,484; Blueground,464</t>
  </si>
  <si>
    <t>07.34</t>
  </si>
  <si>
    <t>heart,166.39;  spacious ,128.51</t>
  </si>
  <si>
    <t>https://colab.research.google.com/drive/1bqO8_G0a0OmVAQMcTxmuyCyZNdJJH-pn?usp=sharing</t>
  </si>
  <si>
    <t>21.01922-3@maua.br</t>
  </si>
  <si>
    <t>André Lucas Gois Soares</t>
  </si>
  <si>
    <t>21.01922-3</t>
  </si>
  <si>
    <t>6.34</t>
  </si>
  <si>
    <t>Select data, Clean data, Construct data, Collect initial data, Explore data e Integrate data</t>
  </si>
  <si>
    <t>https://colab.research.google.com/drive/1a3gIxDWS4fEXUN7SkULL-O-cH-M5AqUG?usp=sharing</t>
  </si>
  <si>
    <t>Poste aqui o link do seu notebook Colab compartilhado como público no seu Drive ou no GitHub.
Ex. 
https://colab.research.google.com/drive/1cJJWfFTIJ_iWYw7t1VPlPOFBsv9XsCWF#scrollTo=edfpleAbtOzo
OU 
https://github.com/Rogerio-mack/IMT_CD_2025/blob/main</t>
  </si>
  <si>
    <t>Q1</t>
  </si>
  <si>
    <t>Q2</t>
  </si>
  <si>
    <t>Q3</t>
  </si>
  <si>
    <t>Q4</t>
  </si>
  <si>
    <t>Q5</t>
  </si>
  <si>
    <t>Q6</t>
  </si>
  <si>
    <t>Q7</t>
  </si>
  <si>
    <t>Pontos</t>
  </si>
  <si>
    <t>Q2B. Qual o preço médio dos imóveis em bairros com mais de 20 anúncios? 
Ex. 178.81</t>
  </si>
  <si>
    <t>Q3B. Brooklyn outliers. Qual o percentual de imóveis de Brooklyn com preços estatisticamente discrepantes (outliers) com relação aos preços de todos os imóveis?
Ex. 21.05</t>
  </si>
  <si>
    <t>Q4B. Qual a soma dos valores de score obtida?
Ex. 11956</t>
  </si>
  <si>
    <t>Q6B. A soma dos preços das páginas 1, 24, 25, 26 e 28 é:  
Ex. 11620</t>
  </si>
  <si>
    <t>pedromatumoto@gmail.com</t>
  </si>
  <si>
    <t>Pedro Henrique de Sousa Matumoto</t>
  </si>
  <si>
    <t>21.00784-5</t>
  </si>
  <si>
    <t>151.42</t>
  </si>
  <si>
    <t>3.94</t>
  </si>
  <si>
    <t>Integrate Data -&gt; fazer merge em dois dataframes diferentes, como na taxes e fines no case da atividade para enriquecer os dados Select Data -&gt; Selecionar apenas dados mais recentes, como de pegar uma coluna de ano e filtrar tudo que está depois de 2020 Construct Data -&gt; a métrica score, derivada de outras colunas neste atividade, dependendo de dados já existentes Formatar dados -&gt; deixar uma coluna com valores de float com apenas duas casas decimais. Clean data -&gt; limpar os valores nulos para o cálculo de uma métrica qualquer, como limpar outliers, colocar 0 em valores nulos para calcular uma média  Descrever os dados -&gt; analisar se a média do valor faz sentido, como por exemplo o desvio padrão de precos que deveriam ser lineares</t>
  </si>
  <si>
    <t>https://colab.research.google.com/drive/18cHtm_oJgOtm9gVydCpdBgMRa37f-opf?usp=sharing</t>
  </si>
  <si>
    <t>mathmachadoo@gmail.com</t>
  </si>
  <si>
    <t>Matheus Igino Machado</t>
  </si>
  <si>
    <t>20.01629-8</t>
  </si>
  <si>
    <t>Mark, 7; Sonder(NYC), 7; Andrew, 6</t>
  </si>
  <si>
    <t>1. Limpeza de Dados | 2. Tratamento de Valores Ausentes | 3. Transformação de Variáveis | 4. Engenharia de Recursos | 5. Seleção de Recursos | 6. Redução de Dimensionalidade</t>
  </si>
  <si>
    <t>https://colab.research.google.com/drive/1mqx1FIUq4dDryR0kdTkOEc6aJaUppEIw?usp=sharing</t>
  </si>
  <si>
    <t>21.00690-3@maua.br</t>
  </si>
  <si>
    <t>Erick Eiji Nagao</t>
  </si>
  <si>
    <t>21.00690-3</t>
  </si>
  <si>
    <t>151.41</t>
  </si>
  <si>
    <t>3.93</t>
  </si>
  <si>
    <t>Tratar valores ausentes, preenchendo ou removendo dados inconsistentes /  Corrigir erros e inconsistências nos dados / Combinar dados de diferentes fontes em um único conjunto / Criar novas variáveis úteis a partir dos dados existentes / Selecionar apenas os atributos relevantes para a análise / Ajustar o formato dos dados para facilitar o uso nos modelos.</t>
  </si>
  <si>
    <t>https://colab.research.google.com/drive/1iCgpIuxkqpD2EbyqnqVC0y8WqsZThh6C?usp=sharing</t>
  </si>
  <si>
    <t>Ryuske2009@hotmail.com</t>
  </si>
  <si>
    <t>Ryuske Hideaki Sato</t>
  </si>
  <si>
    <t>21.00745-4</t>
  </si>
  <si>
    <t>1 - Limpeza de dados (remoção de valores nulos) 2 - Transformação de variáveis 3 - Integração de diferentes fontes de dados 4 - Identificação e tratamento de outliers 5 - Normalização/padronização 6 - Criação de novas características 7 - Remoção de duplicatas</t>
  </si>
  <si>
    <t>https://colab.research.google.com/drive/18_JXG1YWRwJe3izAWg5U-MDkZjvCAfVK?usp=sharing</t>
  </si>
  <si>
    <t>21.01219-9@maua.br</t>
  </si>
  <si>
    <t>Vinícius de Oliveira Berti</t>
  </si>
  <si>
    <t>21.01219-9</t>
  </si>
  <si>
    <t>5.76</t>
  </si>
  <si>
    <t>Na fase de preparação dos dados do processo CRISP-DM, são feitas várias etapas importantes para deixar os dados prontos para análise. Primeiro, é feita a seleção dos dados mais relevantes. Depois, vem a limpeza, onde corrigimos erros, tratamos valores ausentes e removemos duplicatas. Também pode ser necessário juntar dados de diferentes fontes para formar um único conjunto. Em seguida, os dados passam por formatações, como transformar tipos de dados e normalizar valores. Outra tarefa comum é a criação de novos atributos, que podem ajudar a melhorar os resultados do modelo. Por fim, fazemos a redução dos dados, escolhendo só as variáveis mais importantes para facilitar a análise.</t>
  </si>
  <si>
    <t>https://github.com/ViniciusBerti/20241_maua_ecm252_intro_git/blob/main/CD_P1_2025_IMPAR.ipynb</t>
  </si>
  <si>
    <t>20.01913-0@maua.br</t>
  </si>
  <si>
    <t>Eduardo Lucas Felippa</t>
  </si>
  <si>
    <t>20.01913-0</t>
  </si>
  <si>
    <t>1.62</t>
  </si>
  <si>
    <t>**1. Entendimento do Negócio:**  Nesta fase inicial, o foco é compreender completamente o problema de negócio que se pretende resolver com a mineração de dados.  Isso envolve identificar as metas de negócio, definir o escopo do projeto, identificar as necessidades dos stakeholders e definir as medidas de sucesso.  É crucial estabelecer uma clara definição do problema e dos objetivos a serem alcançados.  **2. Entendimento dos Dados:** Uma vez definido o problema de negócio, a próxima etapa é coletar e analisar os dados relevantes. Isso inclui identificar as fontes de dados, avaliar a qualidade dos dados, explorando os dados para identificar tendências, padrões e anomalias, e entender a relação entre os dados e o problema de negócio.  É crucial determinar se os dados disponíveis são suficientes para atingir os objetivos definidos na primeira fase e identificar possíveis problemas de qualidade dos dados, como valores faltantes ou inconsistentes.  **3. Preparação dos Dados:** Esta fase é crucial e frequentemente a mais demorada no processo.  Ela envolve a limpeza dos dados, a transformação dos dados para um formato adequado para a modelagem, e a seleção das variáveis relevantes para o modelo.  Aqui, técnicas como tratamento de valores ausentes, lidar com outliers, transformação de variáveis e redução de dimensionalidade são comumente aplicadas.  O objetivo é obter um conjunto de dados limpo, consistente e pronto para ser utilizado no processo de modelagem.  **4. Modelagem:** Nesta fase, os modelos de mineração de dados são selecionados e aplicados aos dados preparados.  Vários algoritmos de aprendizado de máquina podem ser usados, dependendo do problema de negócio e da natureza dos dados. O processo inclui treinamento e avaliação dos modelos, seleção dos melhores modelos e ajuste dos parâmetros para otimizar o desempenho. A iteração entre esta fase e a de preparação de dados é comum, pois a qualidade dos dados afeta diretamente o desempenho dos modelos.  **5. Avaliação:** Uma vez que os modelos tenham sido treinados e ajustados, a fase de avaliação foca em avaliar o seu desempenho e utilidade em relação aos objetivos de negócio definidos inicialmente. Métricas como precisão, revocação, F1-score, AUC e outras, relevantes para o tipo de problema, são utilizadas para avaliar o desempenho preditivo dos modelos.  A avaliação pode também levar à revisão das fases anteriores, como a preparação de dados ou a seleção do modelo.  O objetivo é garantir que o modelo escolhido seja o mais apropriado para atender às necessidades do negócio.  **6. Implantação:**  Esta é a fase final do processo, na qual o modelo é colocado em produção e usado para tomada de decisão. Isso pode envolver a integração do modelo em sistemas existentes, a criação de um sistema de monitoramento do modelo, e a documentação do processo completo.  A manutenção e atualização do modelo ao longo do tempo são também parte crucial desta fase para assegurar que o modelo continue a gerar resultados relevantes e precisos.  A implantação garante que os resultados da mineração de dados sejam transformados em valor real para o negócio.</t>
  </si>
  <si>
    <t>https://colab.research.google.com/drive/14ePOvCb8K2kLHjuh-nmVKjccoVWkN-sH?usp=sharing</t>
  </si>
  <si>
    <t>frps2003@gmail.com</t>
  </si>
  <si>
    <t>Felipe Rodrigues Peixoto da Silva</t>
  </si>
  <si>
    <t>21.00127-8</t>
  </si>
  <si>
    <t>160.21</t>
  </si>
  <si>
    <t>no CRISP-DM 6 exemplos de tarefas podem ser( selecionar os dados, integrar dados de diferentes lugares, limpar e tratar dados que estão ruins,padronizar os dados, criar novos dados derivados para ajudar a melhorar os dados, tirar dados redundantes).</t>
  </si>
  <si>
    <t>https://colab.research.google.com/drive/1Z1npr9pHzoMSEfOgtu67RCrYdJYf8AjW?usp=sharing</t>
  </si>
  <si>
    <t>21.01535-0@maua.br</t>
  </si>
  <si>
    <t>Enzo Moura</t>
  </si>
  <si>
    <t>21.01535-0</t>
  </si>
  <si>
    <t>Para preparar os dados, foi primeiro necessário entender o que significa cada coluna nos bancos de dados (que tipo de dado era presente ali, a o que ele diz respeito, etc.). Depois disso, foi necessário, como no exercício 5, reformatar os dados para podermos lidar com os valores NaN. Após isso, foi necessário para cada exercício selecionar os dados corretamente para calcularmos os valores solicitados. Então, entramos na fase de Modelagem, ao manipular os diferentes DataFrames para obter as informações requisitadas. Enfim, foram executados testes para verificar se os dados fazem sentido com o que foi proposto, e finalmente, foram feitas as conclusões com base nestes dados.</t>
  </si>
  <si>
    <t>https://colab.research.google.com/drive/1J3m3OxIn6mxyy8mZIJMjR7ogcVlUlJY4?usp=sharing</t>
  </si>
  <si>
    <t>vinicius.urias@gmail.com</t>
  </si>
  <si>
    <t>Vinicius Urias da Cruz</t>
  </si>
  <si>
    <t>20.00601-2</t>
  </si>
  <si>
    <t>23.33</t>
  </si>
  <si>
    <t>Identificar os tipos de dados de cada coluna; Tirar duplicidades; Tratar nulos; Identificar outliers e tratá-los;</t>
  </si>
  <si>
    <t>https://colab.research.google.com/drive/1DQCxfAR7A2QSLe_S7ygIpE8ZQv3Yleju?usp=sharing</t>
  </si>
  <si>
    <t>21.01075-7@maua.br</t>
  </si>
  <si>
    <t>João Vitor Choueri Branco</t>
  </si>
  <si>
    <t>21.01075-7</t>
  </si>
  <si>
    <t>Mark,7;Sonder (NYC)	7;Andrew,6</t>
  </si>
  <si>
    <t>A preparação dos dados no CRISP-DM envolve várias tarefas essenciais. Primeiramente, a coleta dos dados, que pode vir de várias fontes, é fundamental. Em seguida, a etapa de limpeza trata valores faltantes, outliers e inconsistências, garantindo a qualidade dos dados. A transformação dos dados inclui conversão de tipos, normalização e criação de novas variáveis para melhorar a análise. A integração de diferentes fontes de dados é crucial para uma visão completa. A redução de dimensionalidade, através de seleção ou extração de características, simplifica o modelo sem perda de informação relevante. Por fim, a formatação dos dados para o modelo escolhido é essencial, garantindo compatibilidade e otimização do processo.</t>
  </si>
  <si>
    <t>https://colab.research.google.com/drive/1iOYPq9OPGY0UsS2JCxoH4j_BM3zY-Ru3?usp=sharing</t>
  </si>
  <si>
    <t>21.01192-3@maua.br</t>
  </si>
  <si>
    <t>Flavio Murata</t>
  </si>
  <si>
    <t>21.01192-3</t>
  </si>
  <si>
    <t>Sonder(NYC),7;Mark,7;David,6</t>
  </si>
  <si>
    <t>Mesclar conjuntos e/ou registros de dados, selecionar um subconjunto de amostra de dados, agregar registros, derivar novos atributos, classificar dados para modelagem e remover ou substituir valores em brancos ou omissos. Todas essas atividades tem o objetivo de construir o dataset final que será consumido pela(s) ferramentas de modelagem.</t>
  </si>
  <si>
    <t>Copy of CD_P1_2025_IMPAR.ipynb</t>
  </si>
  <si>
    <t>21.00931-7@maua.br</t>
  </si>
  <si>
    <t>Caio Montes Correia</t>
  </si>
  <si>
    <t>21.00931-7</t>
  </si>
  <si>
    <t>1) Seleção de dados: Selecionar relevantes e descartar dados irrelevantes 2) Descrever os dados: Avaliar estatisticamente os dados coletados 3) Verificar a Qualidade dos dados 4) Merge: mesclar os dados coletados com o objetivo de criar novas visualizações 5) Construção de dados: Criar novos dados e indicadores a partir dos dados coletados 6) Formatação dos dados</t>
  </si>
  <si>
    <t>https://colab.research.google.com/drive/1pDYOnxyynGqHC4nUNElDZHoB-900UQ5t?usp=sharing</t>
  </si>
  <si>
    <t>21.01809-0@maua.br</t>
  </si>
  <si>
    <t>João Paulo de Souza Rodrigues</t>
  </si>
  <si>
    <t>21.01809-0</t>
  </si>
  <si>
    <t>Entendimento do Negócio, Entendimento dos dados, Preparação dos dados, Desenvolvimento do estudo ou análise, Validação, Implantação do projeto e acompanhamento</t>
  </si>
  <si>
    <t>https://colab.research.google.com/drive/1nrTxGmpNcyxHCu6CGw-iPWPBZtOX8tos?usp=sharing</t>
  </si>
  <si>
    <t>21.01208-3@maua.br</t>
  </si>
  <si>
    <t>Nathan Zanoni da Hora</t>
  </si>
  <si>
    <t>Sonder(NYC),7,Mark,7,David,6</t>
  </si>
  <si>
    <t>1: Por exemplo na questão 5 é necessário usar um merge para agrupar os dados e só depois trabalhar em cima deles. 2: Por exemplo na Q3B é necessário identificar quem são os outliers antes de calcular a porcentagem, caso contrário fica muito mais trabalhoso. 3: Por exemplo, na Q2B é necessário filtrar os bairros que possuem mais de 20 anúncios para que só depois seja calculado o preço médio. 4: Na Q4B, caso voce não aplique a regra de score e prepare os dados, fica impossivel trabalhar com a questão. 5: Na Q6 é necessário agregar as colunas de pag e de linha para que você trabalhar com os dados e só depois dessas colunas estarem definidas que você consegue trabalhar com a questão. 6: Na questão 6, é necessário criar a linha de média previamente e também a delimitação de 30 linhas com base no nome do bairro, pois se o bairro mudar ou se passar de 30 linhas é necessário ir para a próxima pagina, fazendo com que a preparação dos dados corresponda a quase 90% da resolução do problema.</t>
  </si>
  <si>
    <t>https://colab.research.google.com/drive/1wfvAKI5r3mN3h7Nqh3HHNZXh4YXZzZAw?usp=sharing</t>
  </si>
  <si>
    <t>20.00041-3@maua.br</t>
  </si>
  <si>
    <t>Bruno Bosa Lopes</t>
  </si>
  <si>
    <t>20.00041-3</t>
  </si>
  <si>
    <t>05.60</t>
  </si>
  <si>
    <t>855,	302</t>
  </si>
  <si>
    <t>Integração de dados(Q1); Redução de dimensionalidade(Q1);Tratamento de outliers(Q3);Transformação de variáveis(Q4b);</t>
  </si>
  <si>
    <t>https://colab.research.google.com/drive/1ZKgj71yBdTvW16BbYehPd_QcBqA6wVx_?usp=sharing</t>
  </si>
  <si>
    <t>juliagalhardi.c@gmail.com</t>
  </si>
  <si>
    <t>Júlia Galhardi Cerqueira</t>
  </si>
  <si>
    <t>21.01997-5</t>
  </si>
  <si>
    <t>Sonder (NYC),7;Mark,7;Andrew,6</t>
  </si>
  <si>
    <t xml:space="preserve">10.05 </t>
  </si>
  <si>
    <t>888, 314</t>
  </si>
  <si>
    <t>https://colab.research.google.com/drive/1fm3C_3UPs2MBuQpWmWJm_FUJK_FC634X?usp=sharing</t>
  </si>
  <si>
    <t>Nota</t>
  </si>
  <si>
    <t>2100781-0</t>
  </si>
  <si>
    <t>2101208-3</t>
  </si>
  <si>
    <t>Q1. Responda com o valor da soma (ver notebook).</t>
  </si>
  <si>
    <t>Q2. Responda com o valor da soma (ver notebook).</t>
  </si>
  <si>
    <t>Q3. Responda a lista dos maiores geradores no formato:
&lt;ano-inicial&gt;:&lt;ano-final&gt;,&lt;país1&gt;;&lt;ano-inicial&gt;:&lt;ano-final&gt;,&lt;país2&gt;;...
exemplo:
1895:1968,United Kingdom;1969:2001,USA;2002:2019,Brazil</t>
  </si>
  <si>
    <t>Q4. Encontram-se entre os 80% maiores geradores os países:
(assinale TODAS que se aplicam)</t>
  </si>
  <si>
    <t>Q5.  Responda com a correlação abaixo (ver notebook)</t>
  </si>
  <si>
    <t>Q6.  Responda com a correlação abaixo (ver notebook)</t>
  </si>
  <si>
    <t xml:space="preserve">Poste aqui o link do seu notebook Colab compartilhado como público no seu Drive ou no GitHub.
Ex. 
https://colab.research.google.com/drive/1cJJWfFTIJ_iWYw7t1VPlPOFBsv9XsCWF#scrollTo=edfpleAbtOzo
OU 
https://github.com/Rogerio-mack/IMT_CD_2025/blob/main/Ex_reshape_solucao.ipynb </t>
  </si>
  <si>
    <t>us, índia, australia, taiwan, russian_federation, japan</t>
  </si>
  <si>
    <t>https://colab.research.google.com/drive/14X8X5_PgAxC3LWmJqmKiRmJ1mdtS2otE?usp=sharing</t>
  </si>
  <si>
    <t>1985,2005,US;2006,2019,China</t>
  </si>
  <si>
    <t>us, índia, china, south_africa, russian_federation, japan</t>
  </si>
  <si>
    <t>https://colab.research.google.com/drive/1rbaCB5PIbokxTScvEzzCTwApP3WE5ZNE#scrollTo=eIFp6bwE_7xF</t>
  </si>
  <si>
    <t>1985:2005,us;2006:2019,china</t>
  </si>
  <si>
    <t>us, índia, china, south_africa</t>
  </si>
  <si>
    <t>https://colab.research.google.com/drive/1Pte1OCuBM5dUVgGe6lf65s5qWU-xRiT9?usp=sharing</t>
  </si>
  <si>
    <t>https://colab.research.google.com/drive/1Jc4ebQJVsDDiXen1AD-EBpJWxXUvd-Ce?usp=sharing</t>
  </si>
  <si>
    <t>21.00781-0</t>
  </si>
  <si>
    <t>1985:2005,US;2006:2019,CHINA</t>
  </si>
  <si>
    <t>us, índia, russian_federation, japan</t>
  </si>
  <si>
    <t>https://colab.research.google.com/drive/1Xijw3LB79Tqfpmo8NcVZMeyY3m0ip3DI?usp=sharing</t>
  </si>
  <si>
    <t>https://colab.research.google.com/drive/1w4nNGlKQuZLrGvpK4VJtU3jEwXr1cntM?usp=sharing</t>
  </si>
  <si>
    <t>1985:2005,US;2006:2019,China</t>
  </si>
  <si>
    <t>https://colab.research.google.com/drive/1HP3hNfk-EfXArtl0zUWWHamX55K7WCSn?usp=sharing</t>
  </si>
  <si>
    <t>21.02093-0@maua.br</t>
  </si>
  <si>
    <t>Enzo Pucci</t>
  </si>
  <si>
    <t>1985:2005;United States;2006:2019;China</t>
  </si>
  <si>
    <t>https://colab.research.google.com/drive/1cJJWfFTIJ_iWYw7t1VPlPOFBsv9XsCWF?usp=sharing</t>
  </si>
  <si>
    <t>1985:2005,USA;2006:2019,China</t>
  </si>
  <si>
    <t>https://colab.research.google.com/drive/1voyue8tFeL-xmiecqitCByT7NIBlSdJf?usp=sharing</t>
  </si>
  <si>
    <t>https://colab.research.google.com/drive/1jdCA4JfjL4duAGQXCAOtyc0SJGVKtdr_?usp=drive_link</t>
  </si>
  <si>
    <t>https://colab.research.google.com/drive/1xhQG6EjKLV_xzpp7MwW89JEWY1Kr1Lu2?usp=sharing</t>
  </si>
  <si>
    <t>https://colab.research.google.com/drive/1BJ-iQxei-dk5VoxLNCauVKjQPmjdzSxV?usp=sharing</t>
  </si>
  <si>
    <t>gabriel.allievi10@gmail.com</t>
  </si>
  <si>
    <t>Gabriel Allievi</t>
  </si>
  <si>
    <t>21.01350-0</t>
  </si>
  <si>
    <t>1985:2005,United States;2006:2019,China</t>
  </si>
  <si>
    <t>us, índia</t>
  </si>
  <si>
    <t>https://colab.research.google.com/drive/1K0JEg1CcOUtGp8LaOGrj9ZGM6lbZuxKt#scrollTo=qcghJKPe4Xi2</t>
  </si>
  <si>
    <t>https://colab.research.google.com/drive/14fc8T1obmrBnt2k-V9lFHXdlOkle1Teu?usp=sharing</t>
  </si>
  <si>
    <t>https://colab.research.google.com/drive/14YzW_KLuJ4S2Ma75ZCtAf3DkaTRz1y0V?usp=sharing</t>
  </si>
  <si>
    <t>Igor Improta</t>
  </si>
  <si>
    <t>https://colab.research.google.com/drive/1CfcghOC6hSh46wNN0isjq0h1fBMHqcKa?usp=sharing</t>
  </si>
  <si>
    <t>1895:2005,us;2006:2019,china</t>
  </si>
  <si>
    <t>us, índia, china, south_africa, australia, taiwan</t>
  </si>
  <si>
    <t>https://colab.research.google.com/drive/1Hs4XDV66yrIeWD2ZcUBF9BtG962r0qHa#scrollTo=1yQmQQw8bory</t>
  </si>
  <si>
    <t>Não deu =(</t>
  </si>
  <si>
    <t>https://colab.research.google.com/drive/14AvGObYI6XUa-eTb89fqEwZFpDVEOWYv?usp=sharing</t>
  </si>
  <si>
    <t>https://colab.research.google.com/drive/1XySfqwCD2FL1UzQpLot64JkGLpb4I6j9?usp=sharing</t>
  </si>
  <si>
    <t>https://colab.research.google.com/drive/1LHvlZWkWeWTLQZ8LEqE35qXWfaotMKIL?usp=sharing</t>
  </si>
  <si>
    <t>Júlia Cerqueira</t>
  </si>
  <si>
    <t>https://colab.research.google.com/drive/13rndtrvwO4lWXc-00U_4TfduuZlJUO7I?usp=drive_link</t>
  </si>
  <si>
    <t>https://colab.research.google.com/drive/1N9JZRJiawfXlG6Zl_czDJMKePc3RQEt5?usp=sharing</t>
  </si>
  <si>
    <t>https://colab.research.google.com/drive/1qLgEWbWhNpn-XUREjbHQxEtC5ZLtFKer?usp=sharing</t>
  </si>
  <si>
    <t>1985:1986,us;2006:2007,china</t>
  </si>
  <si>
    <t>https://colab.research.google.com/drive/1lVBUiYGc0vbXlC-g80wJGpAEjI-N6zr9?usp=sharing</t>
  </si>
  <si>
    <t>mafepinhogarcia@gmail.com</t>
  </si>
  <si>
    <t>https://colab.research.google.com/drive/1tAeUef-CYUjV2u6l0s5AbVXR3bx2or5n?usp=sharing</t>
  </si>
  <si>
    <t>https://colab.research.google.com/drive/1BRPmoPiHsI3IIA_5rlSfGAEz77p66b6e?usp=sharing</t>
  </si>
  <si>
    <t>21.01208-3</t>
  </si>
  <si>
    <t>1985:2005,US,2006:2019,China</t>
  </si>
  <si>
    <t>2006:2019,china;1985:2005,us</t>
  </si>
  <si>
    <t>https://colab.research.google.com/drive/1WV7OwcVVAXphpzlcJXoDcCOfs8BSxzcf#scrollTo=MNpQOhvQ_TiJ</t>
  </si>
  <si>
    <t>21.00784-5@maua.br</t>
  </si>
  <si>
    <t>us, índia, china, south_africa, south_korea, indonesia, russian_federation, japan</t>
  </si>
  <si>
    <t>https://colab.research.google.com/drive/1GLIZmkpIg42TL0Atyb8vFRAZkHTCvfau?usp=sharing</t>
  </si>
  <si>
    <t>Pedro Mesquita</t>
  </si>
  <si>
    <t>https://colab.research.google.com/drive/1SxVwRfGkl9Ekauw_n8LyHrY1RYxbSvZH#scrollTo=JYZA64TMXPQu</t>
  </si>
  <si>
    <t>https://drive.google.com/file/d/14hjqjP6XVBN083xM4mbCZyc9RqQJreVP/view?usp=sharing</t>
  </si>
  <si>
    <t>21.00334-3@maua.br</t>
  </si>
  <si>
    <t xml:space="preserve">Raphael Fernandes Raymundo </t>
  </si>
  <si>
    <t>https://colab.research.google.com/drive/1fc7zABdwRyEE3YxF8kX9dkG6QfWXeiqI?usp=sharing</t>
  </si>
  <si>
    <t>https://colab.research.google.com/drive/1w_2SPys8H3lmOmX7lZMFRk0hFDeYxy3o?usp=sharing</t>
  </si>
  <si>
    <t>https://github.com/ViniciusBerti/20241_maua_ecm252_intro_git/blob/main/C%C3%B3pia_de_Ex2_pandas_T1_2025.ipynb</t>
  </si>
  <si>
    <t>https://colab.research.google.com/drive/15wJ1eIWTP3sUjRrtmYsFLUPGOyBdkG_T?usp=sharing</t>
  </si>
  <si>
    <t>china, south_africa, russian_federation, japan</t>
  </si>
  <si>
    <t>https://colab.research.google.com/drive/1ZJbpCjWuQ_jsdGmYr5cSs5LhDFJ6XOlx?usp=sharing</t>
  </si>
  <si>
    <t>Q1. (NFL) Qual a média de passes completos (pass_cmp) do jogador 'Aaron Rodgers' nos jogos que se encontram na base? format: 37.25</t>
  </si>
  <si>
    <t>Q2. (NFL) Por quantos times diferentes jogaram 'Phillip Dorsett' e 'Marcus Johnson' no período de jogos que se encontram na base? format: 9, 5</t>
  </si>
  <si>
    <t>Q3. (NFL) Quantos jogos estão representados na base? format: 901</t>
  </si>
  <si>
    <t>Q4. (NFL) O "Bufalo Bulls" (BUF) participou de quantos jogos dentre os jogos na base? format: 91</t>
  </si>
  <si>
    <t>Q5. (NFL) Qual time fez mais jogos em casa considerando os jogos da base? format: ABC</t>
  </si>
  <si>
    <t>Q6. Qual foi o percentual de partidas ganhas pelo "Bufalo Bulls" considerados todos os jogos da base em que participou? format: 0.73</t>
  </si>
  <si>
    <t>Q7. (NFL) Que tipo de Superfície nos estádios não são encontradas nos estádios com teto (Roof) do tipo outdoors? format: type1, type2, type3,...</t>
  </si>
  <si>
    <t>Q8. (NFL) Você pode afirmar, com base nos jogos da base, que os resultados dos jogos (vitórias) favorecem o time "da casa"? (resposta longa, justifique)</t>
  </si>
  <si>
    <t>Q8</t>
  </si>
  <si>
    <t>Q9. Considerando todo o período, qual a valorização dos ativos de maior e menor ganho? format: 10.44, 0.78</t>
  </si>
  <si>
    <t>Q9</t>
  </si>
  <si>
    <t>Q10. Uma métrica comum na avaliação de ativos é verificarmos, em um período, a quantidade de dias em que o ativo teve valorização com relação ao dia anterior (up and down). Considerando todo o período, qual o percentual de ups dos ativos com mais e menos ups? format: 0.65, 0.26</t>
  </si>
  <si>
    <t>Q10</t>
  </si>
  <si>
    <t>Q11. Idem a questão anterior, mas considerando apenas o ano de 2025. format: 0.65, 0.26</t>
  </si>
  <si>
    <t>Q11</t>
  </si>
  <si>
    <t>Q12. A MAIOR PARTE dos ativos da base teve sua maior valorização em um único dia no mesmo ano e mês. Qual foi esse ano-mês especial? format: 2021-07</t>
  </si>
  <si>
    <t>Q12</t>
  </si>
  <si>
    <t>Q13. Qual a média de variação do dólar no período, excluídos os outliers (atenção: não é necessário fazer qualquer tratamento para os valores ausentes). format: 2.45</t>
  </si>
  <si>
    <t>Q13</t>
  </si>
  <si>
    <t>Q14. (European Energy) Quantos países há na base? format: 14</t>
  </si>
  <si>
    <t>Q14</t>
  </si>
  <si>
    <t xml:space="preserve">Q15. (European Energy) Qual percentual de energia nuclear produzida na Europa no ano de 2018? format: 0.71
</t>
  </si>
  <si>
    <t>Q15</t>
  </si>
  <si>
    <t xml:space="preserve">Q16. (European Energy) Qual o percentual da energia da França que vem de energia nuclear no ano de 2018? format: 0.45
</t>
  </si>
  <si>
    <t>Q16</t>
  </si>
  <si>
    <t xml:space="preserve">Poste aqui o link do seu notebook Colab compartilhado como público no seu Drive ou no GitHub.
</t>
  </si>
  <si>
    <t>22.91</t>
  </si>
  <si>
    <t>4, 2</t>
  </si>
  <si>
    <t>KAN</t>
  </si>
  <si>
    <t>16.29</t>
  </si>
  <si>
    <t>matrixturf, sportturf</t>
  </si>
  <si>
    <t xml:space="preserve">O percentual de vitórias do time da casa é de 50.98% contra 48.66% dos de visitantes, não acho que de para afirmar devido a diferença ser muito pequena </t>
  </si>
  <si>
    <t>2052.15, 41.59</t>
  </si>
  <si>
    <t>Questão anulada</t>
  </si>
  <si>
    <t>0.52, 0.49</t>
  </si>
  <si>
    <t>0.65, 0.42</t>
  </si>
  <si>
    <t>2020-03</t>
  </si>
  <si>
    <t>0.03</t>
  </si>
  <si>
    <t>https://colab.research.google.com/drive/101_qCV7GwuvANBx3CJjSgy-C1-pcwRET?usp=sharing</t>
  </si>
  <si>
    <t>22.90</t>
  </si>
  <si>
    <t>0.54</t>
  </si>
  <si>
    <t>sportturf, matrixturf</t>
  </si>
  <si>
    <t>Sim, pois o time BUF, por exemplo, ganhou mais de 70% das partidas em casa e menos de 40% das partidas fora de casa.</t>
  </si>
  <si>
    <t>https://colab.research.google.com/drive/19OWl_cW0j9ipxg5NS7r0RMo0671fRq4s?usp=sharing</t>
  </si>
  <si>
    <t>retractable roof (closed), dome, retractable roof (open)</t>
  </si>
  <si>
    <t>Sim, pois o número de ganhos de jogos em casa é maior que os de vitórias fora de casa.</t>
  </si>
  <si>
    <t>4.37,0.46</t>
  </si>
  <si>
    <t>27.70,6.32</t>
  </si>
  <si>
    <t>0.72,0.15</t>
  </si>
  <si>
    <t>https://colab.research.google.com/drive/1XOEMo2NzhTDnwQOxEvoHRozrqlvnTbhL?usp=sharing0</t>
  </si>
  <si>
    <t>0.67</t>
  </si>
  <si>
    <t>Sim, a porcentagem de times que ganharam em casa é maior do que quem jogou fora de casa, cerca de 0.98 %</t>
  </si>
  <si>
    <t>https://github.com/enzosakamoto/ecm514/blob/main/Ex1_pandas1_turma1.ipynb</t>
  </si>
  <si>
    <t>67.27</t>
  </si>
  <si>
    <t>grass, fieldturf, sportturf, fieldturf, astroturf, 'matrixturf'  'grass ' 'a_turf'] ['grass' 'fieldturf ' 'fieldturf' 'astroturf' 'grass ' 'a_turf'] ['matrixturf', 'sportturf']</t>
  </si>
  <si>
    <t>Sim</t>
  </si>
  <si>
    <t>22.93</t>
  </si>
  <si>
    <t>https://colab.research.google.com/drive/16IABlxEjWOwTy6LAxHOTvp6U3Wl6O_Hr</t>
  </si>
  <si>
    <t>Sim
Aproveitamento do time da casa: 50.95%
Aproveitamento do time visitante: 48.68%</t>
  </si>
  <si>
    <t>https://colab.research.google.com/drive/1fH6gVVKYUBNPkG63TJ1p01Z02QLpuc6d?usp=sharing</t>
  </si>
  <si>
    <t>https://colab.research.google.com/drive/1zn1TSpCQcK_5pln1UZVYShBWdXvo7gIm?usp=sharing</t>
  </si>
  <si>
    <t>2052.15, 46.43</t>
  </si>
  <si>
    <t>51.21, 0.00</t>
  </si>
  <si>
    <t>45.45, 0.00</t>
  </si>
  <si>
    <t>2019-01</t>
  </si>
  <si>
    <t>-0.00</t>
  </si>
  <si>
    <t>https://colab.research.google.com/drive/1VEQpK964mdymcLKugqSB2vXCRPaHWB1k?usp=sharing</t>
  </si>
  <si>
    <t xml:space="preserve">KAN </t>
  </si>
  <si>
    <t xml:space="preserve">Sim, porque os times da casa tem um percentual de vitória de 50.95% </t>
  </si>
  <si>
    <t>https://colab.research.google.com/drive/1TON38KGG51AzmWgpcA5rxgvmv_9FmO6H?usp=sharing</t>
  </si>
  <si>
    <t>Levando em consideração que 418 jogos foram ganhos pelo time da casa e 399 pelo time visitante, é possível afirmar que os resultados favorecem o time da casa.</t>
  </si>
  <si>
    <t>--</t>
  </si>
  <si>
    <t>https://colab.research.google.com/drive/1QQLM_gDY51_YwUeYb5-od6f5tYioKCsm?usp=sharing</t>
  </si>
  <si>
    <t>https://colab.research.google.com/drive/1brIiwHDInux9Cdcp8ZR4T0C9d2hj1mXf?usp=sharing</t>
  </si>
  <si>
    <t>https://colab.research.google.com/drive/1SEcXao9NszJzLNmz7G8_BYiFNFRj2V3-?usp=drive_linkXao9NszJzLNmz7G8_BYiFNFRj2V3-?usp=drive_link</t>
  </si>
  <si>
    <t>0.68</t>
  </si>
  <si>
    <t>['grass' 'fieldturf' 'sportturf' 'astroturf' 'matrixturf' 'fieldturf '  'grass ']</t>
  </si>
  <si>
    <t>Sim, favorece o time da casa porque a casa ganhou mais com 10177 sobre 9723.</t>
  </si>
  <si>
    <t xml:space="preserve"> </t>
  </si>
  <si>
    <t>https://colab.research.google.com/drive/1M3cnKblBqS_M9jzn9QaVUj84ROGBL8e_?usp=sharing</t>
  </si>
  <si>
    <t>19.02028-7@maua.br</t>
  </si>
  <si>
    <t>Acredito que não, pois analisando os dados da base, os times da casa ganham  50,95% das vezes. O que não é uma grande diferença comparado com o time visitante.</t>
  </si>
  <si>
    <t>https://colab.research.google.com/drive/17W49-7KT1LFwL5bVmtyWLCHhkeVtmoAj?usp=sharing</t>
  </si>
  <si>
    <t>MIA</t>
  </si>
  <si>
    <t>vitorias da casa 418
derrotas da casa 402
então tem uma leve tentencia da casa ganhar</t>
  </si>
  <si>
    <t>4.37, 0.46</t>
  </si>
  <si>
    <t>https://colab.research.google.com/drive/1GLyOtWe3EzZy3_tsYixRFk_hY-4nyRl3?usp=sharing</t>
  </si>
  <si>
    <t>21.00745-4@maua.br</t>
  </si>
  <si>
    <t>67.67</t>
  </si>
  <si>
    <t>sportturf,matrixturf</t>
  </si>
  <si>
    <t>Realizando o percentual de vitorias pelo numero de jogos temos que 50.95% das partidas sao vencidas pelo time da casa logo estatisticamente temos um "empate" nao podendo se afirmar.</t>
  </si>
  <si>
    <t>2052.15 e 46.34</t>
  </si>
  <si>
    <t>51.21198  e  33.27457</t>
  </si>
  <si>
    <t>https://colab.research.google.com/drive/1si5dsu_2VVT8I4IOIqQV7eFRniPDnA9k?usp=sharing</t>
  </si>
  <si>
    <t>Izabel Sampai Goes</t>
  </si>
  <si>
    <t>Não, pois a relação (vitórias na casa)/(total de vitórias) é de 51,16%, então não há um percentual significativamente grande para dizer que a vitória favorece o time da casa</t>
  </si>
  <si>
    <t>0.22, -0.37</t>
  </si>
  <si>
    <t>0.23</t>
  </si>
  <si>
    <t>https://colab.research.google.com/drive/1p-NN3RzxDu6jHPfEyWR_AxxR9dOX5sDu#scrollTo=ZVB-x0EedrOK</t>
  </si>
  <si>
    <t>César Fukushima Kim Bresciani</t>
  </si>
  <si>
    <t>De acordo com os dados da base, vitórias para o time da casa representam 50.98% dos jogos. Este valor de 50.98% não é grande o suficiente para denotar um favorecimento</t>
  </si>
  <si>
    <t>20.52, 0.42</t>
  </si>
  <si>
    <t>https://colab.research.google.com/drive/15RwamABuS2idrq8kkLl2J-Xf92JYRF42?usp=sharing</t>
  </si>
  <si>
    <t>20.00601-2@maua.br</t>
  </si>
  <si>
    <t>50.0</t>
  </si>
  <si>
    <t>.</t>
  </si>
  <si>
    <t>https://colab.research.google.com/drive/1CPEsZip542MpHiwwIYGX3dnogkW7RIKs?usp=sharing</t>
  </si>
  <si>
    <t>grass', 'fieldturf', 'sportturf',  'astroturf',  'matrixturf',  'fieldturf ',  'grass '</t>
  </si>
  <si>
    <t xml:space="preserve"> favorecem o time "da casa" pois a casa ganhou 10177  e e a de foras ganharam 9723</t>
  </si>
  <si>
    <t>0.01, -0.02</t>
  </si>
  <si>
    <t>https://colab.research.google.com/drive/1f8oMs90wp5IWd5lXPGjvT_s3c5IRgEpn?usp=sharing</t>
  </si>
  <si>
    <t>sportturf', 'matrixturf'</t>
  </si>
  <si>
    <t>Sim, pois 50,95 % das vitorias foram na casa</t>
  </si>
  <si>
    <t>2052.15 ,46.34%</t>
  </si>
  <si>
    <t>51.23 ,26.01</t>
  </si>
  <si>
    <t>0.65, 0.26</t>
  </si>
  <si>
    <t xml:space="preserve"> 0.00</t>
  </si>
  <si>
    <t>0.00</t>
  </si>
  <si>
    <t>https://colab.research.google.com/drive/1ad9uWnvL_nwxoX8WRKdw3-lBZRX0Uck6?usp=sharing</t>
  </si>
  <si>
    <t>Sim, os resultados dos jogos favorecem o time da casa. Vitorias casa: 418, Vitorias fora: 402</t>
  </si>
  <si>
    <t>21.52, 1.46</t>
  </si>
  <si>
    <t>0.50, 0.40</t>
  </si>
  <si>
    <t>0.52, 0.4</t>
  </si>
  <si>
    <t>https://colab.research.google.com/drive/1xUu2Mbn1YEyVP_2fRcExOtUQsfdQj5zV?usp=sharing</t>
  </si>
  <si>
    <t>Não podemos afimar que com base nesses dados os resultados do jogos vitória favorecem o time 'da casa', já que ao fazer o percentual de vitorias dos times da casa divido pelo total de jogo vemos 0.51 percentual.</t>
  </si>
  <si>
    <t>2052.15, 46.34</t>
  </si>
  <si>
    <t>0.7</t>
  </si>
  <si>
    <t>https://colab.research.google.com/drive/1fhOIh5GxZOx8FYZuhWogSA1wanwGgjlE?usp=sharing</t>
  </si>
  <si>
    <t>sporttuf, matrixturf</t>
  </si>
  <si>
    <t>0.52,  0.23</t>
  </si>
  <si>
    <t>0.66, 0.25</t>
  </si>
  <si>
    <t>22.92</t>
  </si>
  <si>
    <t>https://colab.research.google.com/drive/1p6XYqsKAM9yAvd6rn3BaViaffOD7iyyx?usp=sharing</t>
  </si>
  <si>
    <t>Favorece o da casa, já que a taxa de vitoria em casa é de 50.59%, maior que a fora de casa</t>
  </si>
  <si>
    <t>0.70</t>
  </si>
  <si>
    <t>https://colab.research.google.com/drive/1vusweNTsBnQD9VSjA2iRfq60D2BY2-NJ?usp=sharing</t>
  </si>
  <si>
    <t>gabrielbianconiconi@gmail.com</t>
  </si>
  <si>
    <t>grass, field_turf</t>
  </si>
  <si>
    <t>Favorece a casa ja que a chance de vitoria em casas é 50.95</t>
  </si>
  <si>
    <t>https://colab.research.google.com/drive/1LB5g7URyuwBHuGFS-1tKAR7m7JGvV26R?usp=sharing</t>
  </si>
  <si>
    <t xml:space="preserve"> 0.22, 0.06</t>
  </si>
  <si>
    <t>0.60, 0.35</t>
  </si>
  <si>
    <t>2020-05</t>
  </si>
  <si>
    <t>5.52</t>
  </si>
  <si>
    <t>0.22</t>
  </si>
  <si>
    <t>https://colab.research.google.com/drive/1oIIZ4eS3VGxJl-whkBw8GqECA8QNFla0?usp=sharing</t>
  </si>
  <si>
    <t>vinicius.berti33@gmail.com</t>
  </si>
  <si>
    <t>Favorecem, mas muito pouco. A taxa de vitórias do time da casa é 51,14%, ou seja, tem mais chances de vitória, mas as chances não são tão superiores.</t>
  </si>
  <si>
    <t>20.52, 0.41</t>
  </si>
  <si>
    <t>0.52, 0.48</t>
  </si>
  <si>
    <t>0.64, 0.41</t>
  </si>
  <si>
    <t>https://github.com/ViniciusBerti/20241_maua_ecm252_intro_git/blob/main/Atividade_1.ipynb</t>
  </si>
  <si>
    <t>Pode ser considerado, uma vez que os jogos ganhos em casa (418) foi maior que os fora de casa (399). Uma análise bruta pode se dizer isso, mas como a porentagem (51%) é muito próxima de 50%, também pode se afirmar que não há favorecimento.</t>
  </si>
  <si>
    <t>https://colab.research.google.com/drive/1T6ctMpbk-8Nc20WR9Sd71hDgpngUad91?usp=sharing</t>
  </si>
  <si>
    <t>21.01444-</t>
  </si>
  <si>
    <t>Não, dos 820 jogos, 418 foram vencidos pelo da casa, e 402 pelo visitante (juntamente com empates), a porcentagem  é bem similar para afirmar que existe alguma vantagem em jogar em casa.</t>
  </si>
  <si>
    <t>https://colab.research.google.com/drive/1tf4zdCwqIJU4i5wUl8eXYX0X_C5n2yL_?usp=sharing</t>
  </si>
  <si>
    <t>kaivensu@gmail.com</t>
  </si>
  <si>
    <t>Pelos resultados dos jogos, a taxa de vitória do time da casa é menor que a do time visitante, portanto, nao podemos afirmar que o time da casa é favorecido.</t>
  </si>
  <si>
    <t>0.55,0.12</t>
  </si>
  <si>
    <t>https://drive.google.com/file/d/13PjJu66YKsRGoJTC6hct3WQA_Cn3suiS/view?usp=sharing</t>
  </si>
  <si>
    <t>0, 0</t>
  </si>
  <si>
    <t>Porcentagem de vitórias do time da casa: 50.954%, Sim, os resultados dos jogos favorecem o time da casa.</t>
  </si>
  <si>
    <t>19.97, 0.41</t>
  </si>
  <si>
    <t>0.48, 0.52</t>
  </si>
  <si>
    <t>0.41, 0.64</t>
  </si>
  <si>
    <t>0.38</t>
  </si>
  <si>
    <t>https://colab.research.google.com/drive/1xD9kGsPXB3KqLlBxppyvKziz-T-wJmFV?usp=sharing</t>
  </si>
  <si>
    <t>Phillip Dorsett = 4; Marcus Johnson = 2</t>
  </si>
  <si>
    <t>0.51, 0.26</t>
  </si>
  <si>
    <t>0.46, 0.19</t>
  </si>
  <si>
    <t>;</t>
  </si>
  <si>
    <t>https://colab.research.google.com/drive/1_29vOKquJ-1kNZpY6fqtJfCIx2yNf532?usp=sharing</t>
  </si>
  <si>
    <t>Dado que o valor % de vitórias de times jogando em casa é 50.97%, pode-se dizer que a casa tem leve tendência maior de vitória. Porém, não se pode afirmar que é uma conseuqnência direta.</t>
  </si>
  <si>
    <t>0.52, 0.50</t>
  </si>
  <si>
    <t>https://colab.research.google.com/drive/1eZXZOgUeL8Zo24sh1wH7-DIaaCuOAuqB?usp=sharing</t>
  </si>
  <si>
    <t>Não necessariamente o time da casa é favorecido, mas a maioria das vitórias na base foram do time da casa, 50.97%, então existe uma certa tendencia sim.</t>
  </si>
  <si>
    <t>21.52, 1.41</t>
  </si>
  <si>
    <t>0.60, 0.36</t>
  </si>
  <si>
    <t>https://colab.research.google.com/drive/1epd-xsg8fbs9ndjdU_MKFRL14hX4u69u#scrollTo=RJiGvGqyPEzF</t>
  </si>
  <si>
    <t>20.00611-0@maua.br</t>
  </si>
  <si>
    <t xml:space="preserve">Rafael Rubio </t>
  </si>
  <si>
    <t>Os times da casa venceram 50,95% das partidas, enquanto os times visitantes venceram 48,68% das partidas
Pode se dizer que existe uma leve vantagem para o time da casa, porém essa vantagem é relativamente pequena e não seria necessariamente um fator decisivo</t>
  </si>
  <si>
    <t>0.25</t>
  </si>
  <si>
    <t>https://colab.research.google.com/drive/1mrmWXBW1Z3zVfwedEE6dPxrrNsbyUFyz?usp=sharing</t>
  </si>
  <si>
    <t>pedro.gjmesquita@gmail.com</t>
  </si>
  <si>
    <t>0.52</t>
  </si>
  <si>
    <t>Basicamente não, times da casa ganham em ~=51% das vezes. Mas se analizarmos como um fator, e não como a  causa única, provavelmente possue um peso forte no resultado</t>
  </si>
  <si>
    <t>0.46, 0.20</t>
  </si>
  <si>
    <t xml:space="preserve">2020-03	</t>
  </si>
  <si>
    <t>0.02</t>
  </si>
  <si>
    <t>0.33</t>
  </si>
  <si>
    <t>https://colab.research.google.com/drive/1otkKR0SR2M3Cz2q44ZBSfmWDsFWhNMgb?usp=sharing</t>
  </si>
  <si>
    <t>21.00663-6@maua.br</t>
  </si>
  <si>
    <t>54.55</t>
  </si>
  <si>
    <t>Tem 16 jogos a mais que o time da casa venceu contra o time que visitava. Considerando que temos 820 diferentes jogos na base de dados temos uma diferença de 1,95%, esse valor é muito baixo para eu afirmar algo. Logo não posso afirmar que o time da casa é favorecido.</t>
  </si>
  <si>
    <t>384.67,41.59</t>
  </si>
  <si>
    <t>52.17,49.59</t>
  </si>
  <si>
    <t>60.00,35.71</t>
  </si>
  <si>
    <t>70.11</t>
  </si>
  <si>
    <t>https://colab.research.google.com/drive/1PtbYGcdGKmqP06-1tjOaWDC-jLqlFKAW#scrollTo=WSYGici6sY4r</t>
  </si>
  <si>
    <t>ghbr213@hotmail.com</t>
  </si>
  <si>
    <t>a</t>
  </si>
  <si>
    <t>https://colab.research.google.com/drive/1BfI5YQQSF-FmynnshYBjdcFCQJ00mLY7?usp=sharing</t>
  </si>
  <si>
    <t>20.90</t>
  </si>
  <si>
    <t>0.42</t>
  </si>
  <si>
    <t>Não, pois o percentil de vitorias fora de casa em relação ao percentil de vitorias dentro de casa não difere tanto, ou seja, analiticamente não é possivel afirmar</t>
  </si>
  <si>
    <t>https://colab.research.google.com/drive/1D_wZe2CgZAo_Ug4KaZOpPkIq8GbPT4q-#scrollTo=rYx9D4GZA5o9</t>
  </si>
  <si>
    <t>Ex1</t>
  </si>
  <si>
    <t>Ex2</t>
  </si>
  <si>
    <t>K1</t>
  </si>
  <si>
    <t>P1</t>
  </si>
  <si>
    <t>e-mail</t>
  </si>
  <si>
    <t>IZABEL SAMPAIO GOES PEDREIRA LAPA</t>
  </si>
  <si>
    <t>LUCAS MIGUEL DE MATOS NEGRI</t>
  </si>
  <si>
    <t>LARISSA NAVARRO PIZARRO</t>
  </si>
  <si>
    <t>BRUNO BOSA LOPES</t>
  </si>
  <si>
    <t>VINICIUS URIAS DA CRUZ</t>
  </si>
  <si>
    <t>RAFAEL RUBIO CARNES</t>
  </si>
  <si>
    <t>GABRIEL BIANCONI</t>
  </si>
  <si>
    <t>CARLOS ALBERTO MATIAS DA COSTA</t>
  </si>
  <si>
    <t>MATHEUS IGINO MACHADO</t>
  </si>
  <si>
    <t>EDUARDO LUCAS FELIPPA</t>
  </si>
  <si>
    <t>KAIVEN YANG SU</t>
  </si>
  <si>
    <t>BRUNO AUGUSTO LOPES FEVEREIRO</t>
  </si>
  <si>
    <t>FELIPE RODRIGUES PEIXOTO DA SILVA</t>
  </si>
  <si>
    <t>ENZO YUJI SAKAMOTO</t>
  </si>
  <si>
    <t>MARIA FERNANDA PINHO GARCIA</t>
  </si>
  <si>
    <t>RAPHAEL FERNANDES RAYMUNDO</t>
  </si>
  <si>
    <t>NICOLE MARTINS FRAGNAN</t>
  </si>
  <si>
    <t>JOAO PEDRO SOARES DOS SANTOS</t>
  </si>
  <si>
    <t>CESAR FUKUSHIMA KIM BRESCIANI</t>
  </si>
  <si>
    <t>ANTONIO MACEDO FERRITE</t>
  </si>
  <si>
    <t>ERICK EIJI NAGAO</t>
  </si>
  <si>
    <t>RYUSKE HIDEAKI SATO</t>
  </si>
  <si>
    <t>CARLOS AUGUSTO FREIRE MAIA DE OLIVEIRA</t>
  </si>
  <si>
    <t>PEDRO HENRIQUE DE SOUSA MATUMOTO</t>
  </si>
  <si>
    <t>IGOR IMPROTA MARTINEZ DA SILVA</t>
  </si>
  <si>
    <t>CAIO MONTES CORREIA</t>
  </si>
  <si>
    <t>JOAO VITOR CHOUERI BRANCO</t>
  </si>
  <si>
    <t>FLAVIO MURATA</t>
  </si>
  <si>
    <t>NATHAN ZANONI DA HORA</t>
  </si>
  <si>
    <t>VINICIUS DE OLIVEIRA BERTI</t>
  </si>
  <si>
    <t>GABRIEL HENRIQUE BACA RADO</t>
  </si>
  <si>
    <t>GABRIEL ZENDRON ALLIEVI</t>
  </si>
  <si>
    <t>VITOR GUIRAO SOLLER</t>
  </si>
  <si>
    <t>ENZO LEONARDO SABATELLI DE MOURA</t>
  </si>
  <si>
    <t>JOAO PAULO DE SOUZA RODRIGUES</t>
  </si>
  <si>
    <t>ANDRE LUCAS GOIS SOARES</t>
  </si>
  <si>
    <t>JULIA GALHARDI CERQUEIRA</t>
  </si>
  <si>
    <t>PEDRO GUERRA JUDICE MESQUITA</t>
  </si>
  <si>
    <t>ENZO DE BRITTO SUANNES PUCCI</t>
  </si>
  <si>
    <t>RA</t>
  </si>
  <si>
    <t>Nom</t>
  </si>
  <si>
    <t>,</t>
  </si>
  <si>
    <t>Notebook Check</t>
  </si>
  <si>
    <t>Não Executa</t>
  </si>
  <si>
    <t>sim</t>
  </si>
  <si>
    <t>Última nem executa</t>
  </si>
  <si>
    <r>
      <rPr>
        <b/>
        <sz val="10"/>
        <color rgb="FF0070C0"/>
        <rFont val="Arial"/>
        <family val="2"/>
        <scheme val="minor"/>
      </rPr>
      <t>Aqui os notebooks considerados</t>
    </r>
    <r>
      <rPr>
        <sz val="10"/>
        <color rgb="FF0070C0"/>
        <rFont val="Arial"/>
        <family val="2"/>
        <scheme val="minor"/>
      </rPr>
      <t xml:space="preserve">: </t>
    </r>
  </si>
  <si>
    <t xml:space="preserve">https://github.com/Rogerio-mack/IMT_CD_2025/raw/refs/heads/main/P1_notebooks.zip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</si>
</sst>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0.0"/>
  </numFmts>
  <fonts count="19" x14ac:knownFonts="1">
    <font>
      <sz val="10"/>
      <color rgb="FF000000"/>
      <name val="Arial"/>
      <scheme val="minor"/>
    </font>
    <font>
      <sz val="10"/>
      <color theme="1"/>
      <name val="Arial"/>
      <family val="2"/>
      <scheme val="minor"/>
    </font>
    <font>
      <u/>
      <sz val="10"/>
      <color rgb="FF0000FF"/>
      <name val="Roboto"/>
    </font>
    <font>
      <u/>
      <sz val="10"/>
      <color rgb="FF0000FF"/>
      <name val="Roboto"/>
    </font>
    <font>
      <u/>
      <sz val="10"/>
      <color rgb="FF0000FF"/>
      <name val="Roboto"/>
    </font>
    <font>
      <sz val="8"/>
      <name val="Arial"/>
      <family val="2"/>
      <scheme val="minor"/>
    </font>
    <font>
      <sz val="10"/>
      <color theme="1"/>
      <name val="Arial"/>
      <family val="2"/>
      <scheme val="minor"/>
    </font>
    <font>
      <sz val="10"/>
      <color rgb="FFFF0000"/>
      <name val="Arial"/>
      <family val="2"/>
      <scheme val="minor"/>
    </font>
    <font>
      <u/>
      <sz val="10"/>
      <color theme="1"/>
      <name val="Arial"/>
      <family val="2"/>
      <scheme val="minor"/>
    </font>
    <font>
      <b/>
      <sz val="10"/>
      <color rgb="FF000000"/>
      <name val="Arial"/>
      <family val="2"/>
      <scheme val="minor"/>
    </font>
    <font>
      <sz val="10"/>
      <color rgb="FF000000"/>
      <name val="Arial"/>
      <family val="2"/>
      <scheme val="minor"/>
    </font>
    <font>
      <b/>
      <sz val="10"/>
      <color theme="0"/>
      <name val="Arial"/>
      <family val="2"/>
      <scheme val="minor"/>
    </font>
    <font>
      <u/>
      <sz val="10"/>
      <color theme="10"/>
      <name val="Arial"/>
      <family val="2"/>
      <scheme val="minor"/>
    </font>
    <font>
      <b/>
      <sz val="10"/>
      <color rgb="FFFF0000"/>
      <name val="Arial"/>
      <family val="2"/>
      <scheme val="minor"/>
    </font>
    <font>
      <b/>
      <sz val="10"/>
      <color rgb="FFFFC000"/>
      <name val="Arial"/>
      <family val="2"/>
      <scheme val="minor"/>
    </font>
    <font>
      <b/>
      <u/>
      <sz val="10"/>
      <color rgb="FFFFC000"/>
      <name val="Arial"/>
      <family val="2"/>
      <scheme val="minor"/>
    </font>
    <font>
      <sz val="10"/>
      <color rgb="FFFFC000"/>
      <name val="Arial"/>
      <family val="2"/>
      <scheme val="minor"/>
    </font>
    <font>
      <sz val="10"/>
      <color rgb="FF0070C0"/>
      <name val="Arial"/>
      <family val="2"/>
      <scheme val="minor"/>
    </font>
    <font>
      <b/>
      <sz val="10"/>
      <color rgb="FF0070C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rgb="FF0070C0"/>
        <bgColor rgb="FF5B3F86"/>
      </patternFill>
    </fill>
    <fill>
      <patternFill patternType="solid">
        <fgColor rgb="FF0070C0"/>
        <bgColor indexed="64"/>
      </patternFill>
    </fill>
  </fills>
  <borders count="20">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5B3F86"/>
      </left>
      <right/>
      <top style="thin">
        <color rgb="FF442F65"/>
      </top>
      <bottom style="thin">
        <color rgb="FF442F65"/>
      </bottom>
      <diagonal/>
    </border>
    <border>
      <left style="thin">
        <color rgb="FFFFFFFF"/>
      </left>
      <right/>
      <top style="thin">
        <color rgb="FFFFFFFF"/>
      </top>
      <bottom style="thin">
        <color rgb="FFFFFFFF"/>
      </bottom>
      <diagonal/>
    </border>
    <border>
      <left style="thin">
        <color rgb="FFF8F9FA"/>
      </left>
      <right/>
      <top style="thin">
        <color rgb="FFF8F9FA"/>
      </top>
      <bottom style="thin">
        <color rgb="FFF8F9FA"/>
      </bottom>
      <diagonal/>
    </border>
    <border>
      <left style="thin">
        <color rgb="FFF8F9FA"/>
      </left>
      <right/>
      <top style="thin">
        <color rgb="FFF8F9FA"/>
      </top>
      <bottom style="thin">
        <color rgb="FF442F65"/>
      </bottom>
      <diagonal/>
    </border>
    <border>
      <left style="thin">
        <color rgb="FFFFFFFF"/>
      </left>
      <right style="thin">
        <color rgb="FFFFFFFF"/>
      </right>
      <top/>
      <bottom style="thin">
        <color rgb="FFFFFFFF"/>
      </bottom>
      <diagonal/>
    </border>
    <border>
      <left style="thin">
        <color rgb="FFF8F9FA"/>
      </left>
      <right style="thin">
        <color rgb="FFF8F9FA"/>
      </right>
      <top style="thin">
        <color rgb="FFF8F9FA"/>
      </top>
      <bottom style="thin">
        <color indexed="64"/>
      </bottom>
      <diagonal/>
    </border>
    <border>
      <left/>
      <right/>
      <top/>
      <bottom style="thin">
        <color indexed="64"/>
      </bottom>
      <diagonal/>
    </border>
  </borders>
  <cellStyleXfs count="2">
    <xf numFmtId="0" fontId="0" fillId="0" borderId="0"/>
    <xf numFmtId="0" fontId="12" fillId="0" borderId="0" applyNumberFormat="0" applyFill="0" applyBorder="0" applyAlignment="0" applyProtection="0"/>
  </cellStyleXfs>
  <cellXfs count="93">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2"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8" xfId="0" quotePrefix="1" applyFont="1" applyBorder="1" applyAlignment="1">
      <alignment vertical="center"/>
    </xf>
    <xf numFmtId="0" fontId="3" fillId="0" borderId="9" xfId="0" applyFont="1" applyBorder="1" applyAlignment="1">
      <alignment vertical="center"/>
    </xf>
    <xf numFmtId="0" fontId="1" fillId="0" borderId="5" xfId="0" quotePrefix="1"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3" fillId="0" borderId="6" xfId="0" applyFont="1" applyBorder="1" applyAlignment="1">
      <alignment vertical="center"/>
    </xf>
    <xf numFmtId="0" fontId="2" fillId="0" borderId="9" xfId="0" applyFont="1" applyBorder="1" applyAlignment="1">
      <alignment vertical="center"/>
    </xf>
    <xf numFmtId="0" fontId="1" fillId="0" borderId="3" xfId="0" applyFont="1" applyBorder="1" applyAlignment="1">
      <alignment horizontal="left"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0" fillId="0" borderId="0" xfId="0" applyAlignment="1">
      <alignment horizontal="center"/>
    </xf>
    <xf numFmtId="0" fontId="1" fillId="0" borderId="5" xfId="0" quotePrefix="1" applyFont="1" applyBorder="1" applyAlignment="1">
      <alignment horizontal="center" vertical="center"/>
    </xf>
    <xf numFmtId="0" fontId="1" fillId="0" borderId="8" xfId="0" quotePrefix="1" applyFont="1" applyBorder="1" applyAlignment="1">
      <alignment horizontal="center" vertical="center"/>
    </xf>
    <xf numFmtId="0" fontId="3" fillId="0" borderId="12" xfId="0" applyFont="1" applyBorder="1" applyAlignment="1">
      <alignment vertical="center"/>
    </xf>
    <xf numFmtId="0" fontId="4" fillId="0" borderId="6" xfId="0" applyFont="1" applyBorder="1" applyAlignment="1">
      <alignment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164" fontId="6" fillId="0" borderId="4" xfId="0" applyNumberFormat="1" applyFont="1" applyBorder="1" applyAlignment="1">
      <alignment vertical="center"/>
    </xf>
    <xf numFmtId="0" fontId="6" fillId="0" borderId="5" xfId="0" applyFont="1" applyBorder="1" applyAlignment="1">
      <alignment vertical="center"/>
    </xf>
    <xf numFmtId="0" fontId="6" fillId="0" borderId="5" xfId="0" applyFont="1" applyBorder="1" applyAlignment="1">
      <alignment horizontal="center" vertical="center"/>
    </xf>
    <xf numFmtId="0" fontId="2" fillId="0" borderId="5" xfId="0" applyFont="1" applyBorder="1" applyAlignment="1">
      <alignment vertical="center"/>
    </xf>
    <xf numFmtId="164" fontId="6" fillId="0" borderId="7" xfId="0" applyNumberFormat="1" applyFont="1" applyBorder="1" applyAlignment="1">
      <alignment vertical="center"/>
    </xf>
    <xf numFmtId="0" fontId="6" fillId="0" borderId="8" xfId="0" applyFont="1" applyBorder="1" applyAlignment="1">
      <alignment vertical="center"/>
    </xf>
    <xf numFmtId="0" fontId="6" fillId="0" borderId="8" xfId="0" applyFont="1" applyBorder="1" applyAlignment="1">
      <alignment horizontal="center" vertical="center"/>
    </xf>
    <xf numFmtId="0" fontId="7" fillId="0" borderId="8" xfId="0" quotePrefix="1" applyFont="1" applyBorder="1" applyAlignment="1">
      <alignment vertical="center"/>
    </xf>
    <xf numFmtId="0" fontId="6" fillId="0" borderId="8" xfId="0" quotePrefix="1" applyFont="1" applyBorder="1" applyAlignment="1">
      <alignment horizontal="center" vertical="center"/>
    </xf>
    <xf numFmtId="0" fontId="2" fillId="0" borderId="8" xfId="0" applyFont="1" applyBorder="1" applyAlignment="1">
      <alignment vertical="center"/>
    </xf>
    <xf numFmtId="0" fontId="8" fillId="0" borderId="5" xfId="0" applyFont="1" applyBorder="1" applyAlignment="1">
      <alignment vertical="center"/>
    </xf>
    <xf numFmtId="0" fontId="7" fillId="0" borderId="5" xfId="0" quotePrefix="1" applyFont="1" applyBorder="1" applyAlignment="1">
      <alignment vertical="center"/>
    </xf>
    <xf numFmtId="0" fontId="6" fillId="0" borderId="5" xfId="0" quotePrefix="1" applyFont="1" applyBorder="1" applyAlignment="1">
      <alignment horizontal="center" vertical="center"/>
    </xf>
    <xf numFmtId="164" fontId="6" fillId="0" borderId="10" xfId="0" applyNumberFormat="1" applyFont="1" applyBorder="1" applyAlignment="1">
      <alignment vertical="center"/>
    </xf>
    <xf numFmtId="0" fontId="6" fillId="0" borderId="11" xfId="0" applyFont="1" applyBorder="1" applyAlignment="1">
      <alignment vertical="center"/>
    </xf>
    <xf numFmtId="0" fontId="6" fillId="0" borderId="11" xfId="0" applyFont="1" applyBorder="1" applyAlignment="1">
      <alignment horizontal="center" vertical="center"/>
    </xf>
    <xf numFmtId="0" fontId="2" fillId="0" borderId="11" xfId="0" applyFont="1" applyBorder="1" applyAlignment="1">
      <alignment vertical="center"/>
    </xf>
    <xf numFmtId="0" fontId="9" fillId="0" borderId="0" xfId="0" applyFont="1" applyAlignment="1">
      <alignment horizontal="center" vertical="center"/>
    </xf>
    <xf numFmtId="165" fontId="0" fillId="0" borderId="0" xfId="0" applyNumberFormat="1" applyAlignment="1">
      <alignment horizontal="center"/>
    </xf>
    <xf numFmtId="0" fontId="10" fillId="0" borderId="0" xfId="0" applyFont="1" applyAlignment="1">
      <alignment horizontal="center"/>
    </xf>
    <xf numFmtId="0" fontId="9" fillId="0" borderId="0" xfId="0" applyFont="1"/>
    <xf numFmtId="0" fontId="9" fillId="0" borderId="0" xfId="0" applyFont="1" applyAlignment="1">
      <alignment horizontal="center"/>
    </xf>
    <xf numFmtId="0" fontId="1" fillId="2" borderId="5" xfId="0" applyFont="1" applyFill="1" applyBorder="1" applyAlignment="1">
      <alignment vertical="center"/>
    </xf>
    <xf numFmtId="165" fontId="0" fillId="2" borderId="0" xfId="0" applyNumberFormat="1" applyFill="1" applyAlignment="1">
      <alignment horizontal="center"/>
    </xf>
    <xf numFmtId="0" fontId="1" fillId="3" borderId="8" xfId="0" applyFont="1" applyFill="1" applyBorder="1" applyAlignment="1">
      <alignment vertical="center"/>
    </xf>
    <xf numFmtId="165" fontId="0" fillId="3" borderId="0" xfId="0" applyNumberFormat="1" applyFill="1" applyAlignment="1">
      <alignment horizontal="center"/>
    </xf>
    <xf numFmtId="0" fontId="11" fillId="4" borderId="2" xfId="0" applyFont="1" applyFill="1" applyBorder="1" applyAlignment="1">
      <alignment horizontal="left" vertical="center"/>
    </xf>
    <xf numFmtId="0" fontId="11" fillId="4" borderId="0" xfId="0" applyFont="1" applyFill="1" applyAlignment="1">
      <alignment horizontal="center" vertical="center"/>
    </xf>
    <xf numFmtId="0" fontId="11" fillId="5" borderId="0" xfId="0" applyFont="1" applyFill="1"/>
    <xf numFmtId="0" fontId="11" fillId="5" borderId="0" xfId="0" applyFont="1" applyFill="1" applyAlignment="1">
      <alignment horizontal="center"/>
    </xf>
    <xf numFmtId="0" fontId="11" fillId="4"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3" borderId="8" xfId="0" applyFont="1" applyFill="1" applyBorder="1" applyAlignment="1">
      <alignment horizontal="center" vertical="center"/>
    </xf>
    <xf numFmtId="0" fontId="1" fillId="2" borderId="17" xfId="0" applyFont="1" applyFill="1" applyBorder="1" applyAlignment="1">
      <alignment vertical="center"/>
    </xf>
    <xf numFmtId="0" fontId="1" fillId="2" borderId="17" xfId="0" applyFont="1" applyFill="1" applyBorder="1" applyAlignment="1">
      <alignment horizontal="center" vertical="center"/>
    </xf>
    <xf numFmtId="0" fontId="1" fillId="3" borderId="18" xfId="0" applyFont="1" applyFill="1" applyBorder="1" applyAlignment="1">
      <alignment vertical="center"/>
    </xf>
    <xf numFmtId="0" fontId="1" fillId="3" borderId="18" xfId="0" applyFont="1" applyFill="1" applyBorder="1" applyAlignment="1">
      <alignment horizontal="center" vertical="center"/>
    </xf>
    <xf numFmtId="165" fontId="0" fillId="3" borderId="19" xfId="0" applyNumberFormat="1" applyFill="1" applyBorder="1" applyAlignment="1">
      <alignment horizontal="center"/>
    </xf>
    <xf numFmtId="165" fontId="9" fillId="2" borderId="0" xfId="0" applyNumberFormat="1" applyFont="1" applyFill="1" applyAlignment="1">
      <alignment horizontal="center"/>
    </xf>
    <xf numFmtId="165" fontId="9" fillId="3" borderId="0" xfId="0" applyNumberFormat="1" applyFont="1" applyFill="1" applyAlignment="1">
      <alignment horizontal="center"/>
    </xf>
    <xf numFmtId="165" fontId="9" fillId="3" borderId="19" xfId="0" applyNumberFormat="1" applyFont="1" applyFill="1" applyBorder="1" applyAlignment="1">
      <alignment horizontal="center"/>
    </xf>
    <xf numFmtId="165" fontId="9" fillId="0" borderId="0" xfId="0" applyNumberFormat="1" applyFont="1" applyAlignment="1">
      <alignment horizontal="center"/>
    </xf>
    <xf numFmtId="0" fontId="10" fillId="0" borderId="0" xfId="0" applyFont="1"/>
    <xf numFmtId="0" fontId="12" fillId="0" borderId="0" xfId="1"/>
    <xf numFmtId="0" fontId="7" fillId="0" borderId="8" xfId="0" applyFont="1" applyBorder="1" applyAlignment="1">
      <alignment horizontal="center" vertical="center"/>
    </xf>
    <xf numFmtId="165" fontId="13" fillId="2" borderId="0" xfId="0" applyNumberFormat="1" applyFont="1" applyFill="1" applyAlignment="1">
      <alignment horizontal="center"/>
    </xf>
    <xf numFmtId="165" fontId="10" fillId="0" borderId="0" xfId="0" applyNumberFormat="1" applyFont="1" applyAlignment="1">
      <alignment horizontal="center"/>
    </xf>
    <xf numFmtId="0" fontId="7" fillId="0" borderId="5" xfId="0" applyFont="1" applyBorder="1" applyAlignment="1">
      <alignment horizontal="center" vertical="center"/>
    </xf>
    <xf numFmtId="165" fontId="7" fillId="0" borderId="0" xfId="0" applyNumberFormat="1" applyFont="1" applyAlignment="1">
      <alignment horizontal="center"/>
    </xf>
    <xf numFmtId="165" fontId="14" fillId="2" borderId="0" xfId="0" applyNumberFormat="1" applyFont="1" applyFill="1" applyAlignment="1">
      <alignment horizontal="center"/>
    </xf>
    <xf numFmtId="165" fontId="14" fillId="3" borderId="19" xfId="0" applyNumberFormat="1" applyFont="1" applyFill="1" applyBorder="1" applyAlignment="1">
      <alignment horizontal="center"/>
    </xf>
    <xf numFmtId="165" fontId="7" fillId="0" borderId="0" xfId="0" applyNumberFormat="1" applyFont="1" applyFill="1" applyAlignment="1">
      <alignment horizontal="center"/>
    </xf>
    <xf numFmtId="0" fontId="7" fillId="0" borderId="0" xfId="0" applyFont="1" applyAlignment="1">
      <alignment horizontal="center"/>
    </xf>
    <xf numFmtId="165" fontId="14" fillId="3" borderId="0" xfId="0" applyNumberFormat="1" applyFont="1" applyFill="1" applyAlignment="1">
      <alignment horizontal="center"/>
    </xf>
    <xf numFmtId="0" fontId="7" fillId="0" borderId="8" xfId="0" applyFont="1" applyBorder="1" applyAlignment="1">
      <alignment vertical="center"/>
    </xf>
    <xf numFmtId="165" fontId="15" fillId="2" borderId="0" xfId="0" applyNumberFormat="1" applyFont="1" applyFill="1" applyAlignment="1">
      <alignment horizontal="center"/>
    </xf>
    <xf numFmtId="165" fontId="15" fillId="3" borderId="19" xfId="0" applyNumberFormat="1" applyFont="1" applyFill="1" applyBorder="1" applyAlignment="1">
      <alignment horizontal="center"/>
    </xf>
    <xf numFmtId="165" fontId="16" fillId="0" borderId="0" xfId="0" applyNumberFormat="1" applyFont="1" applyAlignment="1">
      <alignment horizontal="center"/>
    </xf>
    <xf numFmtId="0" fontId="17" fillId="3" borderId="0" xfId="0" applyFont="1" applyFill="1" applyBorder="1" applyAlignment="1">
      <alignment vertical="center"/>
    </xf>
  </cellXfs>
  <cellStyles count="2">
    <cellStyle name="Hyperlink" xfId="1" builtinId="8"/>
    <cellStyle name="Normal" xfId="0" builtinId="0"/>
  </cellStyles>
  <dxfs count="23">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numFmt numFmtId="165" formatCode="0.0"/>
      <alignment horizontal="center" vertical="bottom" textRotation="0" wrapText="0" indent="0" justifyLastLine="0" shrinkToFit="0" readingOrder="0"/>
    </dxf>
    <dxf>
      <font>
        <color theme="1"/>
        <family val="2"/>
      </font>
      <numFmt numFmtId="0" formatCode="General"/>
      <alignment horizontal="center" vertical="bottom" textRotation="0" wrapText="0" indent="0" justifyLastLine="0" shrinkToFit="0" readingOrder="0"/>
      <border diagonalUp="0" diagonalDown="0" outline="0">
        <left style="thin">
          <color rgb="FFF8F9FA"/>
        </left>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numFmt numFmtId="165" formatCode="0.0"/>
      <alignment horizontal="center" vertical="bottom" textRotation="0" wrapText="0" indent="0" justifyLastLine="0" shrinkToFit="0" readingOrder="0"/>
    </dxf>
    <dxf>
      <font>
        <color theme="1"/>
      </font>
      <numFmt numFmtId="0" formatCode="General"/>
      <alignment horizontal="center" vertical="bottom" textRotation="0" wrapText="0" indent="0" justifyLastLine="0" shrinkToFit="0" readingOrder="0"/>
      <border diagonalUp="0" diagonalDown="0" outline="0">
        <left style="thin">
          <color rgb="FFF8F9FA"/>
        </left>
        <right/>
        <top style="thin">
          <color rgb="FFF8F9FA"/>
        </top>
        <bottom style="thin">
          <color rgb="FFF8F9FA"/>
        </bottom>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ostas ao formulário 1-style" pivot="0" count="3" xr9:uid="{00000000-0011-0000-FFFF-FFFF00000000}">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V23">
  <autoFilter ref="A1:V23" xr:uid="{00000000-000C-0000-FFFF-FFFF00000000}"/>
  <sortState xmlns:xlrd2="http://schemas.microsoft.com/office/spreadsheetml/2017/richdata2" ref="A2:V23">
    <sortCondition ref="C1:C23"/>
  </sortState>
  <tableColumns count="22">
    <tableColumn id="1" xr3:uid="{00000000-0010-0000-0000-000001000000}" name="Carimbo de data/hora"/>
    <tableColumn id="2" xr3:uid="{00000000-0010-0000-0000-000002000000}" name="Endereço de e-mail"/>
    <tableColumn id="3" xr3:uid="{00000000-0010-0000-0000-000003000000}" name="Nome_x000a_"/>
    <tableColumn id="4" xr3:uid="{00000000-0010-0000-0000-000004000000}" name="RA_x000a_"/>
    <tableColumn id="21" xr3:uid="{61BB0B46-1C0A-4663-A392-6E542F6AF996}" name="Pontos" dataDxfId="19">
      <calculatedColumnFormula>SUM(I2,K2,M2,O2,Q2,S2,U2)</calculatedColumnFormula>
    </tableColumn>
    <tableColumn id="22" xr3:uid="{366CC569-4821-4775-B592-A875645373E0}" name="Nota" dataDxfId="18">
      <calculatedColumnFormula>Form_Responses1[[#This Row],[Pontos]]/7*10</calculatedColumnFormula>
    </tableColumn>
    <tableColumn id="14" xr3:uid="{9E2E1ABE-F442-4D86-9EDE-D990ED657722}" name="Notebook Check" dataDxfId="1"/>
    <tableColumn id="5" xr3:uid="{00000000-0010-0000-0000-000005000000}" name="Q1. Forneça os 3 proprietários (&quot;hosts&quot;) com mais imóveis sendo anunciados na plataforma, e a respectiva quantidade de imóveis anunciados._x000a__x000a_Ex: John,9;Alice,5;Daniel,4"/>
    <tableColumn id="13" xr3:uid="{2A034FCD-48AC-41B3-B219-B296573F175E}" name="Q1" dataDxfId="17"/>
    <tableColumn id="6" xr3:uid="{00000000-0010-0000-0000-000006000000}" name="Q2A. Qual a diferença do preço médio dos imóveis dos anunciantes com mais de um imóvel e dos anunciantes com um único imóvel anunciado na plataforma?_x000a__x000a_Ex. 78.81"/>
    <tableColumn id="15" xr3:uid="{5E806EA6-B4A9-4768-AB7D-B2042760188D}" name="Q2" dataDxfId="16"/>
    <tableColumn id="7" xr3:uid="{00000000-0010-0000-0000-000007000000}" name="Q3A. Manhattan outliers. Qual o percentual de imóveis de Manhattan com preços estatisticamente discrepantes (outliers) com relação aos preços de todos os imóveis?_x000a__x000a_Ex. 21.05"/>
    <tableColumn id="16" xr3:uid="{2CC0D645-5C9E-4F1A-9A81-D95B9C01A9F8}" name="Q3" dataDxfId="15"/>
    <tableColumn id="8" xr3:uid="{00000000-0010-0000-0000-000008000000}" name="Q4A. Qual a palavra que nos anúncios que apresenta o maior e menor preços médios? (valores truncados)_x000a__x000a_Ex. beatiful,141.90;sunny,122.35"/>
    <tableColumn id="17" xr3:uid="{4409B055-3AD1-4CB5-9FDE-3A694D4D9385}" name="Q4" dataDxfId="14"/>
    <tableColumn id="9" xr3:uid="{00000000-0010-0000-0000-000009000000}" name="Q5. Qual o preço médio de Taxes e Fines para o Bairro do Manhattan? (valor inteiro, astype(int))_x000a__x000a_Ex. 1008,101"/>
    <tableColumn id="18" xr3:uid="{0D6B9F19-6116-481A-9C20-DBCC9703AEC3}" name="Q5" dataDxfId="13"/>
    <tableColumn id="10" xr3:uid="{00000000-0010-0000-0000-00000A000000}" name="Q6A. A soma dos preços das páginas 1, 24, 25 e 28 é:  _x000a__x000a_Ex. 11620"/>
    <tableColumn id="19" xr3:uid="{BB0ED3B6-73DB-4A39-8EB3-E4A9087685FD}" name="Q6" dataDxfId="12"/>
    <tableColumn id="11" xr3:uid="{00000000-0010-0000-0000-00000B000000}" name="Q7. Considere as fases do processo CRISP DM. Relacione ao menos 6 tarefas presentes na preparação dos dados."/>
    <tableColumn id="20" xr3:uid="{192BD007-2B99-4E1E-8EC0-DCF1C0ACF411}" name="Q7" dataDxfId="11"/>
    <tableColumn id="12" xr3:uid="{00000000-0010-0000-0000-00000C000000}" name="Poste aqui o link do seu notebook Colab compartilhado como público no seu Drive ou no GitHub._x000a__x000a_Ex. _x000a_https://colab.research.google.com/drive/1cJJWfFTIJ_iWYw7t1VPlPOFBsv9XsCWF#scrollTo=edfpleAbtOzo_x000a__x000a_OU _x000a__x000a_https://github.com/Rogerio-mack/IMT_CD_2025/blob/main"/>
  </tableColumns>
  <tableStyleInfo name="Respostas ao formulário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F40366-8C45-4D19-95B3-44C15A82E197}" name="Form_Responses13" displayName="Form_Responses13" ref="A1:V17">
  <autoFilter ref="A1:V17" xr:uid="{7AF40366-8C45-4D19-95B3-44C15A82E197}"/>
  <sortState xmlns:xlrd2="http://schemas.microsoft.com/office/spreadsheetml/2017/richdata2" ref="A2:V17">
    <sortCondition ref="C1:C17"/>
  </sortState>
  <tableColumns count="22">
    <tableColumn id="1" xr3:uid="{CA0EE678-84B9-4FFD-A0FF-B3E9457D2380}" name="Carimbo de data/hora"/>
    <tableColumn id="2" xr3:uid="{FF31EA1C-966B-43DD-837F-A061528FA96C}" name="Endereço de e-mail"/>
    <tableColumn id="3" xr3:uid="{3B82E203-1B43-4FC7-8AC4-C2AED1E3D0A2}" name="Nome_x000a_"/>
    <tableColumn id="4" xr3:uid="{428E8045-6239-4F6F-A009-3618741209A0}" name="RA_x000a_"/>
    <tableColumn id="21" xr3:uid="{2404164F-6548-4300-B3EA-AABD8BBE5DDD}" name="Pontos" dataDxfId="10">
      <calculatedColumnFormula>SUM(I2,K2,M2,O2,Q2,S2,U2)</calculatedColumnFormula>
    </tableColumn>
    <tableColumn id="22" xr3:uid="{B6138BC5-F865-48F2-97E7-F9554B2D2C19}" name="Nota" dataDxfId="9">
      <calculatedColumnFormula>Form_Responses13[[#This Row],[Pontos]]/7*10</calculatedColumnFormula>
    </tableColumn>
    <tableColumn id="13" xr3:uid="{F1C594E5-4B18-43FA-A3BB-4CEE6E44FD22}" name="Notebook Check" dataDxfId="0"/>
    <tableColumn id="5" xr3:uid="{D1ADEBE1-0736-4C42-A578-721B12F8BF34}" name="Q1. Forneça os 3 proprietários (&quot;hosts&quot;) com mais imóveis sendo anunciados na plataforma, e a respectiva quantidade de imóveis anunciados._x000a__x000a_Ex: John,9;Alice,5;Daniel,4"/>
    <tableColumn id="14" xr3:uid="{4FCC4469-EEAC-4693-9921-5CBA6247CC33}" name="Q1" dataDxfId="8"/>
    <tableColumn id="6" xr3:uid="{CD12B498-88CB-4567-86D5-A0B439A54A1B}" name="Q2B. Qual o preço médio dos imóveis em bairros com mais de 20 anúncios? _x000a__x000a_Ex. 178.81"/>
    <tableColumn id="15" xr3:uid="{510BA15D-2FFB-467C-8AA5-31BEB4E46D93}" name="Q2" dataDxfId="7"/>
    <tableColumn id="7" xr3:uid="{AFE072FE-AE23-4714-817E-7BF23FB49BA3}" name="Q3B. Brooklyn outliers. Qual o percentual de imóveis de Brooklyn com preços estatisticamente discrepantes (outliers) com relação aos preços de todos os imóveis?_x000a__x000a_Ex. 21.05"/>
    <tableColumn id="16" xr3:uid="{1DF3AE3E-F5EB-42B5-A44E-258162F06B7F}" name="Q3" dataDxfId="6"/>
    <tableColumn id="8" xr3:uid="{ACF8FD49-7DA6-457C-9C1B-AEDD792BC87E}" name="Q4B. Qual a soma dos valores de score obtida?_x000a__x000a_Ex. 11956"/>
    <tableColumn id="17" xr3:uid="{91D7DC95-3200-4E5D-BDA6-2184DE0DB61E}" name="Q4" dataDxfId="5"/>
    <tableColumn id="9" xr3:uid="{600B666A-C3F5-43C4-B4EE-213BEC6A23FC}" name="Q5. Qual o preço médio de Taxes e Fines para o Bairro do Manhattan? (valor inteiro, astype(int))_x000a__x000a_Ex. 1008,101"/>
    <tableColumn id="18" xr3:uid="{B118A0DF-FD04-4B74-B4FE-D300437F17BA}" name="Q5" dataDxfId="4"/>
    <tableColumn id="10" xr3:uid="{70C96337-526E-4031-A2EF-0CFB6EF8095B}" name="Q6B. A soma dos preços das páginas 1, 24, 25, 26 e 28 é:  _x000a__x000a_Ex. 11620"/>
    <tableColumn id="19" xr3:uid="{DD33CCBB-831B-4E9C-AFE7-717699B2AD6F}" name="Q6" dataDxfId="3"/>
    <tableColumn id="11" xr3:uid="{6AF0495A-EC1D-47BB-97E7-14F30C836E05}" name="Q7. Considere as fases do processo CRISP DM. Relacione ao menos 6 tarefas presentes na preparação dos dados."/>
    <tableColumn id="20" xr3:uid="{D1F8FDD4-99B2-4EA8-89AC-5988A6FB6B6B}" name="Q7" dataDxfId="2"/>
    <tableColumn id="12" xr3:uid="{72B036A0-ABAA-4E8A-B141-FC774DD1E8C1}" name="Poste aqui o link do seu notebook Colab compartilhado como público no seu Drive ou no GitHub._x000a__x000a_Ex. _x000a_https://colab.research.google.com/drive/1cJJWfFTIJ_iWYw7t1VPlPOFBsv9XsCWF#scrollTo=edfpleAbtOzo_x000a__x000a_OU _x000a__x000a_https://github.com/Rogerio-mack/IMT_CD_2025/blob/main"/>
  </tableColumns>
  <tableStyleInfo name="Respostas ao formulário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colab.research.google.com/drive/1tkFuLiS9XzdEkNtH-_ldPdik88QrAgeJ?usp=sharing" TargetMode="External"/><Relationship Id="rId13" Type="http://schemas.openxmlformats.org/officeDocument/2006/relationships/hyperlink" Target="https://colab.research.google.com/drive/1PJ8uOQGRWjxVgoT_8RiroCSZQ9a_OoRu?usp=sharing" TargetMode="External"/><Relationship Id="rId18" Type="http://schemas.openxmlformats.org/officeDocument/2006/relationships/hyperlink" Target="https://colab.research.google.com/drive/1skPp310iLvxNfsMbuGfxUdfjqK4bpaTb?usp=sharing" TargetMode="External"/><Relationship Id="rId3" Type="http://schemas.openxmlformats.org/officeDocument/2006/relationships/hyperlink" Target="https://colab.research.google.com/drive/1aaT2kQETOFtaYQOEWDkw8xNBUXwYcsFd?usp=sharing" TargetMode="External"/><Relationship Id="rId21" Type="http://schemas.openxmlformats.org/officeDocument/2006/relationships/hyperlink" Target="https://colab.research.google.com/drive/1bqO8_G0a0OmVAQMcTxmuyCyZNdJJH-pn?usp=sharing" TargetMode="External"/><Relationship Id="rId7" Type="http://schemas.openxmlformats.org/officeDocument/2006/relationships/hyperlink" Target="https://colab.research.google.com/drive/19e3wnzk-fMmUHLFHDiL2ep0U-7yVIG94?usp=sharing" TargetMode="External"/><Relationship Id="rId12" Type="http://schemas.openxmlformats.org/officeDocument/2006/relationships/hyperlink" Target="https://colab.research.google.com/drive/1XkHuoIkM_GobbAtNy58p29jpN6cDcidp?usp=sharing" TargetMode="External"/><Relationship Id="rId17" Type="http://schemas.openxmlformats.org/officeDocument/2006/relationships/hyperlink" Target="https://colab.research.google.com/drive/1DWolzYbt7ddUkH128nFCrlaocOUGhnot" TargetMode="External"/><Relationship Id="rId2" Type="http://schemas.openxmlformats.org/officeDocument/2006/relationships/hyperlink" Target="https://colab.research.google.com/drive/1mqA6zWq_y1RM25Okgk4REivVri2rYV0R?usp=sharing" TargetMode="External"/><Relationship Id="rId16" Type="http://schemas.openxmlformats.org/officeDocument/2006/relationships/hyperlink" Target="https://colab.research.google.com/drive/1lwc8MOzh_ETiP3P4eN7CehtRLL55DEpP?usp=sharing" TargetMode="External"/><Relationship Id="rId20" Type="http://schemas.openxmlformats.org/officeDocument/2006/relationships/hyperlink" Target="https://colab.research.google.com/drive/1ykxMftc7HxWzr05xBPy87evfNFH0k7vz?usp=sharing" TargetMode="External"/><Relationship Id="rId1" Type="http://schemas.openxmlformats.org/officeDocument/2006/relationships/hyperlink" Target="https://colab.research.google.com/drive/1lc1VQ4hHYAL6Sis03yvbXlhfIMeom9u2?usp=sharing" TargetMode="External"/><Relationship Id="rId6" Type="http://schemas.openxmlformats.org/officeDocument/2006/relationships/hyperlink" Target="https://colab.research.google.com/drive/1WCZ9YwPbEzZQQGSziE83-FmqottBK_Dc?usp=sharing" TargetMode="External"/><Relationship Id="rId11" Type="http://schemas.openxmlformats.org/officeDocument/2006/relationships/hyperlink" Target="https://colab.research.google.com/drive/1M0dB6HRs-sF0LwJ9MvmuLlAGCK6sTGNn?usp=sharing" TargetMode="External"/><Relationship Id="rId5" Type="http://schemas.openxmlformats.org/officeDocument/2006/relationships/hyperlink" Target="https://colab.research.google.com/drive/19WhvO7iWw-sMLDucRDD50vuDzSCL1DWt?usp=sharing" TargetMode="External"/><Relationship Id="rId15" Type="http://schemas.openxmlformats.org/officeDocument/2006/relationships/hyperlink" Target="https://colab.research.google.com/drive/1Z4QdN-ypgFSxZXnl4xq9toVuzDUMkiqw?usp=sharing" TargetMode="External"/><Relationship Id="rId23" Type="http://schemas.openxmlformats.org/officeDocument/2006/relationships/table" Target="../tables/table1.xml"/><Relationship Id="rId10" Type="http://schemas.openxmlformats.org/officeDocument/2006/relationships/hyperlink" Target="https://colab.research.google.com/drive/1NYWmpO3xv-xiib9ucvL4U-qdT4Jaf5of?usp=sharing" TargetMode="External"/><Relationship Id="rId19" Type="http://schemas.openxmlformats.org/officeDocument/2006/relationships/hyperlink" Target="https://colab.research.google.com/drive/1qih-k4SugfNNyj8yzjoz0ww1LTUh-Mnu?usp=sharing" TargetMode="External"/><Relationship Id="rId4" Type="http://schemas.openxmlformats.org/officeDocument/2006/relationships/hyperlink" Target="https://colab.research.google.com/drive/1R5frGvqybGgChdGU9AnkZNuo3FeET-jZ" TargetMode="External"/><Relationship Id="rId9" Type="http://schemas.openxmlformats.org/officeDocument/2006/relationships/hyperlink" Target="https://colab.research.google.com/drive/1PiQU7v7mLZ0SjqLQ0-sSuKGgvY0rbxhL?usp=sharing" TargetMode="External"/><Relationship Id="rId14" Type="http://schemas.openxmlformats.org/officeDocument/2006/relationships/hyperlink" Target="https://colab.research.google.com/drive/1x-vDNBi89PhvBElBTRwmPwLxeUjq8b3r?usp=sharing" TargetMode="External"/><Relationship Id="rId22" Type="http://schemas.openxmlformats.org/officeDocument/2006/relationships/hyperlink" Target="https://colab.research.google.com/drive/1a3gIxDWS4fEXUN7SkULL-O-cH-M5AqUG?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olab.research.google.com/drive/18_JXG1YWRwJe3izAWg5U-MDkZjvCAfVK?usp=sharing" TargetMode="External"/><Relationship Id="rId13" Type="http://schemas.openxmlformats.org/officeDocument/2006/relationships/hyperlink" Target="https://colab.research.google.com/drive/1nrTxGmpNcyxHCu6CGw-iPWPBZtOX8tos?usp=sharing" TargetMode="External"/><Relationship Id="rId3" Type="http://schemas.openxmlformats.org/officeDocument/2006/relationships/hyperlink" Target="https://colab.research.google.com/drive/1J3m3OxIn6mxyy8mZIJMjR7ogcVlUlJY4?usp=sharing" TargetMode="External"/><Relationship Id="rId7" Type="http://schemas.openxmlformats.org/officeDocument/2006/relationships/hyperlink" Target="https://colab.research.google.com/drive/1fm3C_3UPs2MBuQpWmWJm_FUJK_FC634X?usp=sharing" TargetMode="External"/><Relationship Id="rId12" Type="http://schemas.openxmlformats.org/officeDocument/2006/relationships/hyperlink" Target="https://colab.research.google.com/drive/1DQCxfAR7A2QSLe_S7ygIpE8ZQv3Yleju?usp=sharing" TargetMode="External"/><Relationship Id="rId17" Type="http://schemas.openxmlformats.org/officeDocument/2006/relationships/table" Target="../tables/table2.xml"/><Relationship Id="rId2" Type="http://schemas.openxmlformats.org/officeDocument/2006/relationships/hyperlink" Target="https://colab.research.google.com/drive/1iCgpIuxkqpD2EbyqnqVC0y8WqsZThh6C?usp=sharing" TargetMode="External"/><Relationship Id="rId16" Type="http://schemas.openxmlformats.org/officeDocument/2006/relationships/hyperlink" Target="https://colab.research.google.com/drive/1ZKgj71yBdTvW16BbYehPd_QcBqA6wVx_?usp=sharing" TargetMode="External"/><Relationship Id="rId1" Type="http://schemas.openxmlformats.org/officeDocument/2006/relationships/hyperlink" Target="https://colab.research.google.com/drive/14ePOvCb8K2kLHjuh-nmVKjccoVWkN-sH?usp=sharing" TargetMode="External"/><Relationship Id="rId6" Type="http://schemas.openxmlformats.org/officeDocument/2006/relationships/hyperlink" Target="https://colab.research.google.com/drive/1irdZUVHuXohOenU61LYB3ryb1S8gG5jE?usp=sharing" TargetMode="External"/><Relationship Id="rId11" Type="http://schemas.openxmlformats.org/officeDocument/2006/relationships/hyperlink" Target="https://colab.research.google.com/drive/18cHtm_oJgOtm9gVydCpdBgMRa37f-opf?usp=sharing" TargetMode="External"/><Relationship Id="rId5" Type="http://schemas.openxmlformats.org/officeDocument/2006/relationships/hyperlink" Target="https://colab.research.google.com/drive/1mqx1FIUq4dDryR0kdTkOEc6aJaUppEIw?usp=sharing" TargetMode="External"/><Relationship Id="rId15" Type="http://schemas.openxmlformats.org/officeDocument/2006/relationships/hyperlink" Target="https://colab.research.google.com/drive/1wfvAKI5r3mN3h7Nqh3HHNZXh4YXZzZAw?usp=sharing" TargetMode="External"/><Relationship Id="rId10" Type="http://schemas.openxmlformats.org/officeDocument/2006/relationships/hyperlink" Target="https://colab.research.google.com/drive/1Z1npr9pHzoMSEfOgtu67RCrYdJYf8AjW?usp=sharing" TargetMode="External"/><Relationship Id="rId4" Type="http://schemas.openxmlformats.org/officeDocument/2006/relationships/hyperlink" Target="https://colab.research.google.com/drive/1iOYPq9OPGY0UsS2JCxoH4j_BM3zY-Ru3?usp=sharing" TargetMode="External"/><Relationship Id="rId9" Type="http://schemas.openxmlformats.org/officeDocument/2006/relationships/hyperlink" Target="https://github.com/ViniciusBerti/20241_maua_ecm252_intro_git/blob/main/CD_P1_2025_IMPAR.ipynb" TargetMode="External"/><Relationship Id="rId14" Type="http://schemas.openxmlformats.org/officeDocument/2006/relationships/hyperlink" Target="https://colab.research.google.com/drive/1pDYOnxyynGqHC4nUNElDZHoB-900UQ5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olab.research.google.com/drive/1_29vOKquJ-1kNZpY6fqtJfCIx2yNf532?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7A69-553F-4840-BDB5-5C92623A5DCE}">
  <dimension ref="A1:K41"/>
  <sheetViews>
    <sheetView tabSelected="1" workbookViewId="0">
      <selection activeCell="L10" sqref="L10"/>
    </sheetView>
  </sheetViews>
  <sheetFormatPr defaultRowHeight="12.75" x14ac:dyDescent="0.2"/>
  <cols>
    <col min="1" max="1" width="33.42578125" bestFit="1" customWidth="1"/>
    <col min="2" max="2" width="11.7109375" style="20" customWidth="1"/>
    <col min="3" max="3" width="10.5703125" customWidth="1"/>
    <col min="4" max="4" width="9.5703125" hidden="1" customWidth="1"/>
    <col min="5" max="5" width="9.5703125" style="20" bestFit="1" customWidth="1"/>
    <col min="6" max="6" width="33.42578125" hidden="1" customWidth="1"/>
    <col min="7" max="8" width="9.140625" style="20"/>
  </cols>
  <sheetData>
    <row r="1" spans="1:11" x14ac:dyDescent="0.2">
      <c r="A1" s="60" t="s">
        <v>2</v>
      </c>
      <c r="B1" s="64" t="s">
        <v>3</v>
      </c>
      <c r="C1" s="61" t="s">
        <v>550</v>
      </c>
      <c r="D1" s="62" t="s">
        <v>2</v>
      </c>
      <c r="E1" s="63" t="s">
        <v>547</v>
      </c>
      <c r="F1" t="s">
        <v>2</v>
      </c>
      <c r="G1" s="63" t="s">
        <v>548</v>
      </c>
      <c r="H1" s="63" t="s">
        <v>549</v>
      </c>
    </row>
    <row r="2" spans="1:11" x14ac:dyDescent="0.2">
      <c r="A2" s="56" t="s">
        <v>147</v>
      </c>
      <c r="B2" s="65" t="s">
        <v>148</v>
      </c>
      <c r="C2" s="72">
        <v>0.71428571428571419</v>
      </c>
      <c r="D2" s="57" t="s">
        <v>147</v>
      </c>
      <c r="E2" s="57">
        <v>7.333333333333333</v>
      </c>
      <c r="F2" s="57" t="s">
        <v>147</v>
      </c>
      <c r="G2" s="79">
        <v>0</v>
      </c>
      <c r="H2" s="72">
        <f>(E2+G2)/2</f>
        <v>3.6666666666666665</v>
      </c>
      <c r="J2" s="92" t="s">
        <v>598</v>
      </c>
    </row>
    <row r="3" spans="1:11" x14ac:dyDescent="0.2">
      <c r="A3" s="58" t="s">
        <v>38</v>
      </c>
      <c r="B3" s="66" t="s">
        <v>39</v>
      </c>
      <c r="C3" s="73">
        <v>8.5714285714285712</v>
      </c>
      <c r="D3" s="59" t="s">
        <v>38</v>
      </c>
      <c r="E3" s="59">
        <v>6.6666666666666661</v>
      </c>
      <c r="F3" s="59" t="s">
        <v>38</v>
      </c>
      <c r="G3" s="59">
        <v>10</v>
      </c>
      <c r="H3" s="73">
        <f t="shared" ref="H3:H40" si="0">(E3+G3)/2</f>
        <v>8.3333333333333321</v>
      </c>
      <c r="J3" t="s">
        <v>599</v>
      </c>
    </row>
    <row r="4" spans="1:11" x14ac:dyDescent="0.2">
      <c r="A4" s="56" t="s">
        <v>130</v>
      </c>
      <c r="B4" s="65" t="s">
        <v>131</v>
      </c>
      <c r="C4" s="83">
        <v>5</v>
      </c>
      <c r="D4" s="57" t="s">
        <v>130</v>
      </c>
      <c r="E4" s="57">
        <v>5.333333333333333</v>
      </c>
      <c r="F4" s="57" t="s">
        <v>130</v>
      </c>
      <c r="G4" s="57">
        <v>6.6666666666666661</v>
      </c>
      <c r="H4" s="72">
        <f t="shared" si="0"/>
        <v>6</v>
      </c>
    </row>
    <row r="5" spans="1:11" x14ac:dyDescent="0.2">
      <c r="A5" s="69" t="s">
        <v>247</v>
      </c>
      <c r="B5" s="70" t="s">
        <v>248</v>
      </c>
      <c r="C5" s="74">
        <v>5.7142857142857135</v>
      </c>
      <c r="D5" s="71" t="s">
        <v>247</v>
      </c>
      <c r="E5" s="71">
        <v>7.333333333333333</v>
      </c>
      <c r="F5" s="71"/>
      <c r="G5" s="71">
        <v>0</v>
      </c>
      <c r="H5" s="74">
        <f t="shared" si="0"/>
        <v>3.6666666666666665</v>
      </c>
      <c r="J5" s="20"/>
      <c r="K5" s="52"/>
    </row>
    <row r="6" spans="1:11" x14ac:dyDescent="0.2">
      <c r="A6" s="67" t="s">
        <v>232</v>
      </c>
      <c r="B6" s="68" t="s">
        <v>233</v>
      </c>
      <c r="C6" s="72">
        <v>2.8571428571428568</v>
      </c>
      <c r="D6" s="57" t="s">
        <v>232</v>
      </c>
      <c r="E6" s="57">
        <v>7.666666666666667</v>
      </c>
      <c r="F6" s="57"/>
      <c r="G6" s="57">
        <v>0</v>
      </c>
      <c r="H6" s="72">
        <f t="shared" si="0"/>
        <v>3.8333333333333335</v>
      </c>
    </row>
    <row r="7" spans="1:11" x14ac:dyDescent="0.2">
      <c r="A7" s="58" t="s">
        <v>21</v>
      </c>
      <c r="B7" s="66" t="s">
        <v>22</v>
      </c>
      <c r="C7" s="73">
        <v>4.2857142857142856</v>
      </c>
      <c r="D7" s="59" t="s">
        <v>21</v>
      </c>
      <c r="E7" s="59">
        <v>4</v>
      </c>
      <c r="F7" s="59" t="s">
        <v>21</v>
      </c>
      <c r="G7" s="59">
        <v>6.6666666666666661</v>
      </c>
      <c r="H7" s="73">
        <f t="shared" si="0"/>
        <v>5.333333333333333</v>
      </c>
    </row>
    <row r="8" spans="1:11" x14ac:dyDescent="0.2">
      <c r="A8" s="56" t="s">
        <v>44</v>
      </c>
      <c r="B8" s="65" t="s">
        <v>261</v>
      </c>
      <c r="C8" s="72">
        <v>10</v>
      </c>
      <c r="D8" s="57" t="s">
        <v>44</v>
      </c>
      <c r="E8" s="57">
        <v>6.6666666666666661</v>
      </c>
      <c r="F8" s="57" t="s">
        <v>44</v>
      </c>
      <c r="G8" s="57">
        <v>6.6666666666666661</v>
      </c>
      <c r="H8" s="72">
        <f t="shared" si="0"/>
        <v>6.6666666666666661</v>
      </c>
    </row>
    <row r="9" spans="1:11" x14ac:dyDescent="0.2">
      <c r="A9" s="58" t="s">
        <v>75</v>
      </c>
      <c r="B9" s="66" t="s">
        <v>76</v>
      </c>
      <c r="C9" s="73">
        <v>4.2857142857142856</v>
      </c>
      <c r="D9" s="59" t="s">
        <v>438</v>
      </c>
      <c r="E9" s="59">
        <v>6.6666666666666661</v>
      </c>
      <c r="F9" s="59"/>
      <c r="G9" s="59">
        <v>0</v>
      </c>
      <c r="H9" s="73">
        <f t="shared" si="0"/>
        <v>3.333333333333333</v>
      </c>
    </row>
    <row r="10" spans="1:11" x14ac:dyDescent="0.2">
      <c r="A10" s="69" t="s">
        <v>197</v>
      </c>
      <c r="B10" s="70" t="s">
        <v>198</v>
      </c>
      <c r="C10" s="84">
        <v>3.6</v>
      </c>
      <c r="D10" s="71" t="s">
        <v>197</v>
      </c>
      <c r="E10" s="71">
        <v>4.666666666666667</v>
      </c>
      <c r="F10" s="71" t="s">
        <v>197</v>
      </c>
      <c r="G10" s="71">
        <v>5</v>
      </c>
      <c r="H10" s="74">
        <f t="shared" si="0"/>
        <v>4.8333333333333339</v>
      </c>
    </row>
    <row r="11" spans="1:11" x14ac:dyDescent="0.2">
      <c r="A11" s="58" t="s">
        <v>92</v>
      </c>
      <c r="B11" s="66" t="s">
        <v>93</v>
      </c>
      <c r="C11" s="73">
        <v>6.4285714285714288</v>
      </c>
      <c r="D11" s="59" t="s">
        <v>287</v>
      </c>
      <c r="E11" s="59">
        <v>5.333333333333333</v>
      </c>
      <c r="F11" s="59" t="s">
        <v>287</v>
      </c>
      <c r="G11" s="59">
        <v>8.3000000000000007</v>
      </c>
      <c r="H11" s="73">
        <f t="shared" si="0"/>
        <v>6.8166666666666664</v>
      </c>
    </row>
    <row r="12" spans="1:11" x14ac:dyDescent="0.2">
      <c r="A12" s="56" t="s">
        <v>209</v>
      </c>
      <c r="B12" s="65" t="s">
        <v>210</v>
      </c>
      <c r="C12" s="72">
        <v>2.8571428571428568</v>
      </c>
      <c r="D12" s="57" t="s">
        <v>209</v>
      </c>
      <c r="E12" s="57">
        <v>5.333333333333333</v>
      </c>
      <c r="F12" s="57" t="s">
        <v>209</v>
      </c>
      <c r="G12" s="57">
        <v>5</v>
      </c>
      <c r="H12" s="72">
        <f t="shared" si="0"/>
        <v>5.1666666666666661</v>
      </c>
    </row>
    <row r="13" spans="1:11" x14ac:dyDescent="0.2">
      <c r="A13" s="58" t="s">
        <v>56</v>
      </c>
      <c r="B13" s="66" t="s">
        <v>57</v>
      </c>
      <c r="C13" s="73">
        <v>5.7142857142857135</v>
      </c>
      <c r="D13" s="59" t="s">
        <v>56</v>
      </c>
      <c r="E13" s="59">
        <v>6.6666666666666661</v>
      </c>
      <c r="F13" s="59" t="s">
        <v>56</v>
      </c>
      <c r="G13" s="59">
        <v>8.3333333333333339</v>
      </c>
      <c r="H13" s="73">
        <f t="shared" si="0"/>
        <v>7.5</v>
      </c>
    </row>
    <row r="14" spans="1:11" x14ac:dyDescent="0.2">
      <c r="A14" s="56" t="s">
        <v>179</v>
      </c>
      <c r="B14" s="65" t="s">
        <v>180</v>
      </c>
      <c r="C14" s="72">
        <v>8.5714285714285712</v>
      </c>
      <c r="D14" s="57" t="s">
        <v>179</v>
      </c>
      <c r="E14" s="57">
        <v>6</v>
      </c>
      <c r="F14" s="57" t="s">
        <v>179</v>
      </c>
      <c r="G14" s="57">
        <v>6.6666666666666661</v>
      </c>
      <c r="H14" s="72">
        <f t="shared" si="0"/>
        <v>6.333333333333333</v>
      </c>
    </row>
    <row r="15" spans="1:11" x14ac:dyDescent="0.2">
      <c r="A15" s="69" t="s">
        <v>203</v>
      </c>
      <c r="B15" s="70" t="s">
        <v>204</v>
      </c>
      <c r="C15" s="84">
        <v>5.7</v>
      </c>
      <c r="D15" s="71" t="s">
        <v>203</v>
      </c>
      <c r="E15" s="71">
        <v>4</v>
      </c>
      <c r="F15" s="71" t="s">
        <v>203</v>
      </c>
      <c r="G15" s="71">
        <v>6.6666666666666661</v>
      </c>
      <c r="H15" s="74">
        <f t="shared" si="0"/>
        <v>5.333333333333333</v>
      </c>
    </row>
    <row r="16" spans="1:11" x14ac:dyDescent="0.2">
      <c r="A16" s="56" t="s">
        <v>226</v>
      </c>
      <c r="B16" s="65" t="s">
        <v>227</v>
      </c>
      <c r="C16" s="83">
        <v>5</v>
      </c>
      <c r="D16" s="57" t="s">
        <v>226</v>
      </c>
      <c r="E16" s="57">
        <v>6.6666666666666661</v>
      </c>
      <c r="F16" s="57" t="s">
        <v>226</v>
      </c>
      <c r="G16" s="57">
        <v>6.6666666666666661</v>
      </c>
      <c r="H16" s="72">
        <f t="shared" si="0"/>
        <v>6.6666666666666661</v>
      </c>
    </row>
    <row r="17" spans="1:8" x14ac:dyDescent="0.2">
      <c r="A17" s="58" t="s">
        <v>296</v>
      </c>
      <c r="B17" s="66" t="s">
        <v>297</v>
      </c>
      <c r="C17" s="73" t="s">
        <v>113</v>
      </c>
      <c r="D17" s="59"/>
      <c r="E17" s="59">
        <v>4</v>
      </c>
      <c r="F17" s="59" t="s">
        <v>296</v>
      </c>
      <c r="G17" s="59">
        <v>5</v>
      </c>
      <c r="H17" s="73">
        <f t="shared" si="0"/>
        <v>4.5</v>
      </c>
    </row>
    <row r="18" spans="1:8" x14ac:dyDescent="0.2">
      <c r="A18" s="56" t="s">
        <v>12</v>
      </c>
      <c r="B18" s="65" t="s">
        <v>13</v>
      </c>
      <c r="C18" s="72">
        <v>1.4285714285714284</v>
      </c>
      <c r="D18" s="57" t="s">
        <v>12</v>
      </c>
      <c r="E18" s="57">
        <v>4</v>
      </c>
      <c r="F18" s="57" t="s">
        <v>12</v>
      </c>
      <c r="G18" s="57">
        <v>6.6666666666666661</v>
      </c>
      <c r="H18" s="72">
        <f t="shared" si="0"/>
        <v>5.333333333333333</v>
      </c>
    </row>
    <row r="19" spans="1:8" x14ac:dyDescent="0.2">
      <c r="A19" s="58" t="s">
        <v>64</v>
      </c>
      <c r="B19" s="66" t="s">
        <v>65</v>
      </c>
      <c r="C19" s="87">
        <v>7.9</v>
      </c>
      <c r="D19" s="59" t="s">
        <v>64</v>
      </c>
      <c r="E19" s="59">
        <v>6</v>
      </c>
      <c r="F19" s="59" t="s">
        <v>64</v>
      </c>
      <c r="G19" s="59">
        <v>6.6666666666666661</v>
      </c>
      <c r="H19" s="73">
        <f t="shared" si="0"/>
        <v>6.333333333333333</v>
      </c>
    </row>
    <row r="20" spans="1:8" x14ac:dyDescent="0.2">
      <c r="A20" s="69" t="s">
        <v>80</v>
      </c>
      <c r="B20" s="70" t="s">
        <v>81</v>
      </c>
      <c r="C20" s="74">
        <v>5.7142857142857135</v>
      </c>
      <c r="D20" s="71" t="s">
        <v>303</v>
      </c>
      <c r="E20" s="71">
        <v>7.333333333333333</v>
      </c>
      <c r="F20" s="71" t="s">
        <v>303</v>
      </c>
      <c r="G20" s="71">
        <v>5</v>
      </c>
      <c r="H20" s="74">
        <f t="shared" si="0"/>
        <v>6.1666666666666661</v>
      </c>
    </row>
    <row r="21" spans="1:8" x14ac:dyDescent="0.2">
      <c r="A21" s="58" t="s">
        <v>98</v>
      </c>
      <c r="B21" s="66" t="s">
        <v>99</v>
      </c>
      <c r="C21" s="73">
        <v>5.7142857142857135</v>
      </c>
      <c r="D21" s="59" t="s">
        <v>433</v>
      </c>
      <c r="E21" s="59">
        <v>6.6666666666666661</v>
      </c>
      <c r="F21" s="59" t="s">
        <v>98</v>
      </c>
      <c r="G21" s="59">
        <v>6.6666666666666661</v>
      </c>
      <c r="H21" s="73">
        <f t="shared" si="0"/>
        <v>6.6666666666666661</v>
      </c>
    </row>
    <row r="22" spans="1:8" x14ac:dyDescent="0.2">
      <c r="A22" s="56" t="s">
        <v>237</v>
      </c>
      <c r="B22" s="65" t="s">
        <v>238</v>
      </c>
      <c r="C22" s="89">
        <v>3.6</v>
      </c>
      <c r="D22" s="57" t="s">
        <v>237</v>
      </c>
      <c r="E22" s="57">
        <v>5.333333333333333</v>
      </c>
      <c r="F22" s="57" t="s">
        <v>237</v>
      </c>
      <c r="G22" s="57">
        <v>5</v>
      </c>
      <c r="H22" s="72">
        <f t="shared" si="0"/>
        <v>5.1666666666666661</v>
      </c>
    </row>
    <row r="23" spans="1:8" x14ac:dyDescent="0.2">
      <c r="A23" s="58" t="s">
        <v>30</v>
      </c>
      <c r="B23" s="66" t="s">
        <v>31</v>
      </c>
      <c r="C23" s="73">
        <v>5.7142857142857135</v>
      </c>
      <c r="D23" s="59" t="s">
        <v>30</v>
      </c>
      <c r="E23" s="59">
        <v>7.333333333333333</v>
      </c>
      <c r="F23" s="59" t="s">
        <v>30</v>
      </c>
      <c r="G23" s="59">
        <v>8.3333333333333339</v>
      </c>
      <c r="H23" s="73">
        <f t="shared" si="0"/>
        <v>7.8333333333333339</v>
      </c>
    </row>
    <row r="24" spans="1:8" x14ac:dyDescent="0.2">
      <c r="A24" s="56" t="s">
        <v>220</v>
      </c>
      <c r="B24" s="65" t="s">
        <v>221</v>
      </c>
      <c r="C24" s="83">
        <v>5</v>
      </c>
      <c r="D24" s="57" t="s">
        <v>220</v>
      </c>
      <c r="E24" s="57">
        <v>6.6666666666666661</v>
      </c>
      <c r="F24" s="57" t="s">
        <v>220</v>
      </c>
      <c r="G24" s="57">
        <v>8.3333333333333339</v>
      </c>
      <c r="H24" s="72">
        <f t="shared" si="0"/>
        <v>7.5</v>
      </c>
    </row>
    <row r="25" spans="1:8" x14ac:dyDescent="0.2">
      <c r="A25" s="69" t="s">
        <v>254</v>
      </c>
      <c r="B25" s="70" t="s">
        <v>255</v>
      </c>
      <c r="C25" s="90">
        <v>2.9</v>
      </c>
      <c r="D25" s="71" t="s">
        <v>254</v>
      </c>
      <c r="E25" s="71">
        <v>3.333333333333333</v>
      </c>
      <c r="F25" s="71" t="s">
        <v>312</v>
      </c>
      <c r="G25" s="71">
        <v>1.6666666666666665</v>
      </c>
      <c r="H25" s="74">
        <f t="shared" si="0"/>
        <v>2.5</v>
      </c>
    </row>
    <row r="26" spans="1:8" x14ac:dyDescent="0.2">
      <c r="A26" s="56" t="s">
        <v>104</v>
      </c>
      <c r="B26" s="65" t="s">
        <v>105</v>
      </c>
      <c r="C26" s="83">
        <v>2.1</v>
      </c>
      <c r="D26" s="57" t="s">
        <v>104</v>
      </c>
      <c r="E26" s="57">
        <v>8</v>
      </c>
      <c r="F26" s="57" t="s">
        <v>104</v>
      </c>
      <c r="G26" s="57">
        <v>6.6666666666666661</v>
      </c>
      <c r="H26" s="72">
        <f t="shared" si="0"/>
        <v>7.333333333333333</v>
      </c>
    </row>
    <row r="27" spans="1:8" x14ac:dyDescent="0.2">
      <c r="A27" s="58" t="s">
        <v>86</v>
      </c>
      <c r="B27" s="66" t="s">
        <v>87</v>
      </c>
      <c r="C27" s="73">
        <v>8.5714285714285712</v>
      </c>
      <c r="D27" s="59" t="s">
        <v>86</v>
      </c>
      <c r="E27" s="59">
        <v>5.333333333333333</v>
      </c>
      <c r="F27" s="59" t="s">
        <v>86</v>
      </c>
      <c r="G27" s="59">
        <v>8.3333333333333339</v>
      </c>
      <c r="H27" s="73">
        <f t="shared" si="0"/>
        <v>6.8333333333333339</v>
      </c>
    </row>
    <row r="28" spans="1:8" x14ac:dyDescent="0.2">
      <c r="A28" s="56" t="s">
        <v>140</v>
      </c>
      <c r="B28" s="65" t="s">
        <v>141</v>
      </c>
      <c r="C28" s="83">
        <v>4.3</v>
      </c>
      <c r="D28" s="57" t="s">
        <v>140</v>
      </c>
      <c r="E28" s="57">
        <v>4</v>
      </c>
      <c r="F28" s="57" t="s">
        <v>140</v>
      </c>
      <c r="G28" s="57">
        <v>5</v>
      </c>
      <c r="H28" s="72">
        <f t="shared" si="0"/>
        <v>4.5</v>
      </c>
    </row>
    <row r="29" spans="1:8" x14ac:dyDescent="0.2">
      <c r="A29" s="58" t="s">
        <v>134</v>
      </c>
      <c r="B29" s="66" t="s">
        <v>135</v>
      </c>
      <c r="C29" s="87">
        <v>1.4</v>
      </c>
      <c r="D29" s="59" t="s">
        <v>134</v>
      </c>
      <c r="E29" s="59">
        <v>4.666666666666667</v>
      </c>
      <c r="F29" s="59" t="s">
        <v>134</v>
      </c>
      <c r="G29" s="59">
        <v>10</v>
      </c>
      <c r="H29" s="73">
        <f t="shared" si="0"/>
        <v>7.3333333333333339</v>
      </c>
    </row>
    <row r="30" spans="1:8" x14ac:dyDescent="0.2">
      <c r="A30" s="69" t="s">
        <v>173</v>
      </c>
      <c r="B30" s="70" t="s">
        <v>174</v>
      </c>
      <c r="C30" s="90">
        <v>5.7</v>
      </c>
      <c r="D30" s="71" t="s">
        <v>173</v>
      </c>
      <c r="E30" s="71">
        <v>4.666666666666667</v>
      </c>
      <c r="F30" s="71" t="s">
        <v>173</v>
      </c>
      <c r="G30" s="71">
        <v>6.6666666666666661</v>
      </c>
      <c r="H30" s="74">
        <f t="shared" si="0"/>
        <v>5.6666666666666661</v>
      </c>
    </row>
    <row r="31" spans="1:8" x14ac:dyDescent="0.2">
      <c r="A31" s="58" t="s">
        <v>242</v>
      </c>
      <c r="B31" s="66" t="s">
        <v>262</v>
      </c>
      <c r="C31" s="73">
        <v>4.2857142857142856</v>
      </c>
      <c r="D31" s="59" t="s">
        <v>242</v>
      </c>
      <c r="E31" s="59">
        <v>2.3333333333333335</v>
      </c>
      <c r="F31" s="59" t="s">
        <v>242</v>
      </c>
      <c r="G31" s="59">
        <v>8.3333333333333339</v>
      </c>
      <c r="H31" s="73">
        <f t="shared" si="0"/>
        <v>5.3333333333333339</v>
      </c>
    </row>
    <row r="32" spans="1:8" x14ac:dyDescent="0.2">
      <c r="A32" s="56" t="s">
        <v>117</v>
      </c>
      <c r="B32" s="65" t="s">
        <v>118</v>
      </c>
      <c r="C32" s="83">
        <v>6.4</v>
      </c>
      <c r="D32" s="57" t="s">
        <v>117</v>
      </c>
      <c r="E32" s="57">
        <v>3.333333333333333</v>
      </c>
      <c r="F32" s="57" t="s">
        <v>117</v>
      </c>
      <c r="G32" s="57">
        <v>6.6666666666666661</v>
      </c>
      <c r="H32" s="72">
        <f t="shared" si="0"/>
        <v>5</v>
      </c>
    </row>
    <row r="33" spans="1:8" x14ac:dyDescent="0.2">
      <c r="A33" s="58" t="s">
        <v>70</v>
      </c>
      <c r="B33" s="66" t="s">
        <v>71</v>
      </c>
      <c r="C33" s="73">
        <v>2.8571428571428568</v>
      </c>
      <c r="D33" s="59" t="s">
        <v>328</v>
      </c>
      <c r="E33" s="59">
        <v>6.6666666666666661</v>
      </c>
      <c r="F33" s="59" t="s">
        <v>328</v>
      </c>
      <c r="G33" s="59">
        <v>8.3333333333333339</v>
      </c>
      <c r="H33" s="73">
        <f t="shared" si="0"/>
        <v>7.5</v>
      </c>
    </row>
    <row r="34" spans="1:8" x14ac:dyDescent="0.2">
      <c r="A34" s="56" t="s">
        <v>166</v>
      </c>
      <c r="B34" s="65" t="s">
        <v>167</v>
      </c>
      <c r="C34" s="83">
        <v>5</v>
      </c>
      <c r="D34" s="57" t="s">
        <v>166</v>
      </c>
      <c r="E34" s="57">
        <v>6.6666666666666661</v>
      </c>
      <c r="F34" s="57" t="s">
        <v>166</v>
      </c>
      <c r="G34" s="57">
        <v>6.6666666666666661</v>
      </c>
      <c r="H34" s="72">
        <f t="shared" si="0"/>
        <v>6.6666666666666661</v>
      </c>
    </row>
    <row r="35" spans="1:8" x14ac:dyDescent="0.2">
      <c r="A35" s="69" t="s">
        <v>50</v>
      </c>
      <c r="B35" s="70" t="s">
        <v>51</v>
      </c>
      <c r="C35" s="74">
        <v>10</v>
      </c>
      <c r="D35" s="71" t="s">
        <v>520</v>
      </c>
      <c r="E35" s="71">
        <v>7.333333333333333</v>
      </c>
      <c r="F35" s="71" t="s">
        <v>50</v>
      </c>
      <c r="G35" s="71">
        <v>6.6666666666666661</v>
      </c>
      <c r="H35" s="74">
        <f t="shared" si="0"/>
        <v>7</v>
      </c>
    </row>
    <row r="36" spans="1:8" x14ac:dyDescent="0.2">
      <c r="A36" s="56" t="s">
        <v>124</v>
      </c>
      <c r="B36" s="65" t="s">
        <v>125</v>
      </c>
      <c r="C36" s="83">
        <v>7.9</v>
      </c>
      <c r="D36" s="57" t="s">
        <v>124</v>
      </c>
      <c r="E36" s="57">
        <v>4</v>
      </c>
      <c r="F36" s="57" t="s">
        <v>332</v>
      </c>
      <c r="G36" s="57">
        <v>6.6666666666666661</v>
      </c>
      <c r="H36" s="72">
        <f t="shared" si="0"/>
        <v>5.333333333333333</v>
      </c>
    </row>
    <row r="37" spans="1:8" x14ac:dyDescent="0.2">
      <c r="A37" s="58" t="s">
        <v>186</v>
      </c>
      <c r="B37" s="66" t="s">
        <v>187</v>
      </c>
      <c r="C37" s="73">
        <v>10</v>
      </c>
      <c r="D37" s="59" t="s">
        <v>186</v>
      </c>
      <c r="E37" s="59">
        <v>6.6666666666666661</v>
      </c>
      <c r="F37" s="59" t="s">
        <v>186</v>
      </c>
      <c r="G37" s="59">
        <v>5</v>
      </c>
      <c r="H37" s="73">
        <f t="shared" si="0"/>
        <v>5.833333333333333</v>
      </c>
    </row>
    <row r="38" spans="1:8" x14ac:dyDescent="0.2">
      <c r="A38" s="56" t="s">
        <v>191</v>
      </c>
      <c r="B38" s="65" t="s">
        <v>192</v>
      </c>
      <c r="C38" s="72">
        <v>7.1428571428571432</v>
      </c>
      <c r="D38" s="57" t="s">
        <v>191</v>
      </c>
      <c r="E38" s="57">
        <v>8</v>
      </c>
      <c r="F38" s="57" t="s">
        <v>191</v>
      </c>
      <c r="G38" s="57">
        <v>8.3333333333333339</v>
      </c>
      <c r="H38" s="72">
        <f t="shared" si="0"/>
        <v>8.1666666666666679</v>
      </c>
    </row>
    <row r="39" spans="1:8" x14ac:dyDescent="0.2">
      <c r="A39" s="58" t="s">
        <v>214</v>
      </c>
      <c r="B39" s="66" t="s">
        <v>215</v>
      </c>
      <c r="C39" s="87">
        <v>2.1428571428571428</v>
      </c>
      <c r="D39" s="59" t="s">
        <v>214</v>
      </c>
      <c r="E39" s="59">
        <v>3.333333333333333</v>
      </c>
      <c r="F39" s="59" t="s">
        <v>214</v>
      </c>
      <c r="G39" s="59">
        <v>6.6666666666666661</v>
      </c>
      <c r="H39" s="73">
        <f t="shared" si="0"/>
        <v>5</v>
      </c>
    </row>
    <row r="40" spans="1:8" x14ac:dyDescent="0.2">
      <c r="A40" s="69" t="s">
        <v>111</v>
      </c>
      <c r="B40" s="70" t="s">
        <v>112</v>
      </c>
      <c r="C40" s="84">
        <v>2.9</v>
      </c>
      <c r="D40" s="71" t="s">
        <v>111</v>
      </c>
      <c r="E40" s="71">
        <v>7.333333333333333</v>
      </c>
      <c r="F40" s="71" t="s">
        <v>111</v>
      </c>
      <c r="G40" s="71">
        <v>6.6666666666666661</v>
      </c>
      <c r="H40" s="74">
        <f t="shared" si="0"/>
        <v>7</v>
      </c>
    </row>
    <row r="41" spans="1:8" x14ac:dyDescent="0.2">
      <c r="C41" s="75"/>
      <c r="E41" s="75"/>
      <c r="G41" s="75"/>
      <c r="H41" s="75"/>
    </row>
  </sheetData>
  <autoFilter ref="A1:C1" xr:uid="{0DED7A69-553F-4840-BDB5-5C92623A5DCE}">
    <sortState xmlns:xlrd2="http://schemas.microsoft.com/office/spreadsheetml/2017/richdata2" ref="A2:C39">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23"/>
  <sheetViews>
    <sheetView workbookViewId="0">
      <pane ySplit="1" topLeftCell="A13" activePane="bottomLeft" state="frozen"/>
      <selection pane="bottomLeft" activeCell="Q3" sqref="Q3"/>
    </sheetView>
  </sheetViews>
  <sheetFormatPr defaultColWidth="15.42578125" defaultRowHeight="15.75" customHeight="1" x14ac:dyDescent="0.2"/>
  <cols>
    <col min="3" max="3" width="33.42578125" bestFit="1" customWidth="1"/>
    <col min="5" max="7" width="11.42578125" style="20" customWidth="1"/>
    <col min="9" max="9" width="15.42578125" style="20"/>
    <col min="11" max="11" width="15.42578125" style="20"/>
    <col min="13" max="13" width="15.42578125" style="20"/>
    <col min="15" max="15" width="15.42578125" style="20"/>
    <col min="17" max="17" width="15.42578125" style="20"/>
    <col min="19" max="19" width="15.42578125" style="20"/>
    <col min="21" max="21" width="15.42578125" style="20"/>
  </cols>
  <sheetData>
    <row r="1" spans="1:22" ht="157.5" customHeight="1" x14ac:dyDescent="0.2">
      <c r="A1" s="1" t="s">
        <v>0</v>
      </c>
      <c r="B1" s="2" t="s">
        <v>1</v>
      </c>
      <c r="C1" s="2" t="s">
        <v>2</v>
      </c>
      <c r="D1" s="2" t="s">
        <v>3</v>
      </c>
      <c r="E1" s="51" t="s">
        <v>160</v>
      </c>
      <c r="F1" s="51" t="s">
        <v>260</v>
      </c>
      <c r="G1" s="51" t="s">
        <v>594</v>
      </c>
      <c r="H1" s="2" t="s">
        <v>4</v>
      </c>
      <c r="I1" s="16" t="s">
        <v>153</v>
      </c>
      <c r="J1" s="2" t="s">
        <v>5</v>
      </c>
      <c r="K1" s="16" t="s">
        <v>154</v>
      </c>
      <c r="L1" s="2" t="s">
        <v>6</v>
      </c>
      <c r="M1" s="16" t="s">
        <v>155</v>
      </c>
      <c r="N1" s="2" t="s">
        <v>7</v>
      </c>
      <c r="O1" s="16" t="s">
        <v>156</v>
      </c>
      <c r="P1" s="2" t="s">
        <v>8</v>
      </c>
      <c r="Q1" s="16" t="s">
        <v>157</v>
      </c>
      <c r="R1" s="2" t="s">
        <v>9</v>
      </c>
      <c r="S1" s="16" t="s">
        <v>158</v>
      </c>
      <c r="T1" s="2" t="s">
        <v>10</v>
      </c>
      <c r="U1" s="25" t="s">
        <v>159</v>
      </c>
      <c r="V1" s="15" t="s">
        <v>152</v>
      </c>
    </row>
    <row r="2" spans="1:22" ht="12.75" x14ac:dyDescent="0.2">
      <c r="A2" s="3">
        <v>45757.764765798609</v>
      </c>
      <c r="B2" s="4" t="s">
        <v>146</v>
      </c>
      <c r="C2" s="4" t="s">
        <v>147</v>
      </c>
      <c r="D2" s="4" t="s">
        <v>148</v>
      </c>
      <c r="E2" s="20">
        <f t="shared" ref="E2:E23" si="0">SUM(I2,K2,M2,O2,Q2,S2,U2)</f>
        <v>0.5</v>
      </c>
      <c r="F2" s="52">
        <f>Form_Responses1[[#This Row],[Pontos]]/7*10</f>
        <v>0.71428571428571419</v>
      </c>
      <c r="G2" s="80" t="s">
        <v>596</v>
      </c>
      <c r="H2" s="4" t="s">
        <v>14</v>
      </c>
      <c r="I2" s="17"/>
      <c r="J2" s="4"/>
      <c r="K2" s="17"/>
      <c r="L2" s="4" t="s">
        <v>149</v>
      </c>
      <c r="M2" s="17"/>
      <c r="N2" s="4"/>
      <c r="O2" s="17"/>
      <c r="P2" s="4"/>
      <c r="Q2" s="17"/>
      <c r="R2" s="4"/>
      <c r="S2" s="17"/>
      <c r="T2" s="4" t="s">
        <v>150</v>
      </c>
      <c r="U2" s="26">
        <v>0.5</v>
      </c>
      <c r="V2" s="24" t="s">
        <v>151</v>
      </c>
    </row>
    <row r="3" spans="1:22" ht="12.75" x14ac:dyDescent="0.2">
      <c r="A3" s="6">
        <v>45757.765343078703</v>
      </c>
      <c r="B3" s="7" t="s">
        <v>37</v>
      </c>
      <c r="C3" s="7" t="s">
        <v>38</v>
      </c>
      <c r="D3" s="7" t="s">
        <v>39</v>
      </c>
      <c r="E3" s="20">
        <f t="shared" si="0"/>
        <v>6</v>
      </c>
      <c r="F3" s="52">
        <f>Form_Responses1[[#This Row],[Pontos]]/7*10</f>
        <v>8.5714285714285712</v>
      </c>
      <c r="G3" s="80" t="s">
        <v>596</v>
      </c>
      <c r="H3" s="7" t="s">
        <v>40</v>
      </c>
      <c r="I3" s="18">
        <v>1</v>
      </c>
      <c r="J3" s="7" t="s">
        <v>24</v>
      </c>
      <c r="K3" s="18">
        <v>1</v>
      </c>
      <c r="L3" s="8" t="s">
        <v>25</v>
      </c>
      <c r="M3" s="22">
        <v>1</v>
      </c>
      <c r="N3" s="7" t="s">
        <v>34</v>
      </c>
      <c r="O3" s="18">
        <v>1</v>
      </c>
      <c r="P3" s="7">
        <v>590.24099999999999</v>
      </c>
      <c r="Q3" s="18"/>
      <c r="R3" s="7">
        <v>12633</v>
      </c>
      <c r="S3" s="18">
        <v>1</v>
      </c>
      <c r="T3" s="7" t="s">
        <v>41</v>
      </c>
      <c r="U3" s="27">
        <v>1</v>
      </c>
      <c r="V3" s="9" t="s">
        <v>42</v>
      </c>
    </row>
    <row r="4" spans="1:22" ht="12.75" x14ac:dyDescent="0.2">
      <c r="A4" s="3">
        <v>45757.761845659727</v>
      </c>
      <c r="B4" s="4" t="s">
        <v>129</v>
      </c>
      <c r="C4" s="4" t="s">
        <v>130</v>
      </c>
      <c r="D4" s="4" t="s">
        <v>131</v>
      </c>
      <c r="E4" s="20">
        <f t="shared" si="0"/>
        <v>3.5</v>
      </c>
      <c r="F4" s="82">
        <f>Form_Responses1[[#This Row],[Pontos]]/7*10</f>
        <v>5</v>
      </c>
      <c r="G4" s="80" t="s">
        <v>596</v>
      </c>
      <c r="H4" s="4" t="s">
        <v>14</v>
      </c>
      <c r="I4" s="17"/>
      <c r="J4" s="4" t="s">
        <v>24</v>
      </c>
      <c r="K4" s="17">
        <v>1</v>
      </c>
      <c r="L4" s="4" t="s">
        <v>119</v>
      </c>
      <c r="M4" s="81">
        <v>0.5</v>
      </c>
      <c r="N4" s="4" t="s">
        <v>46</v>
      </c>
      <c r="O4" s="17">
        <v>1</v>
      </c>
      <c r="P4" s="4">
        <v>855.30200000000002</v>
      </c>
      <c r="Q4" s="17">
        <v>1</v>
      </c>
      <c r="R4" s="4"/>
      <c r="S4" s="17"/>
      <c r="T4" s="4"/>
      <c r="U4" s="26"/>
      <c r="V4" s="5" t="s">
        <v>132</v>
      </c>
    </row>
    <row r="5" spans="1:22" ht="12.75" x14ac:dyDescent="0.2">
      <c r="A5" s="6">
        <v>45757.763415428242</v>
      </c>
      <c r="B5" s="7" t="s">
        <v>20</v>
      </c>
      <c r="C5" s="7" t="s">
        <v>21</v>
      </c>
      <c r="D5" s="7" t="s">
        <v>22</v>
      </c>
      <c r="E5" s="20">
        <f t="shared" si="0"/>
        <v>3</v>
      </c>
      <c r="F5" s="52">
        <f>Form_Responses1[[#This Row],[Pontos]]/7*10</f>
        <v>4.2857142857142856</v>
      </c>
      <c r="G5" s="82" t="s">
        <v>595</v>
      </c>
      <c r="H5" s="7" t="s">
        <v>23</v>
      </c>
      <c r="I5" s="18"/>
      <c r="J5" s="7" t="s">
        <v>24</v>
      </c>
      <c r="K5" s="18">
        <v>1</v>
      </c>
      <c r="L5" s="8" t="s">
        <v>25</v>
      </c>
      <c r="M5" s="21">
        <v>1</v>
      </c>
      <c r="N5" s="7" t="s">
        <v>26</v>
      </c>
      <c r="O5" s="18">
        <v>1</v>
      </c>
      <c r="P5" s="7">
        <v>1068.539</v>
      </c>
      <c r="Q5" s="18"/>
      <c r="R5" s="7">
        <v>11579</v>
      </c>
      <c r="S5" s="18"/>
      <c r="T5" s="7" t="s">
        <v>27</v>
      </c>
      <c r="U5" s="27">
        <v>0</v>
      </c>
      <c r="V5" s="9" t="s">
        <v>28</v>
      </c>
    </row>
    <row r="6" spans="1:22" ht="12.75" x14ac:dyDescent="0.2">
      <c r="A6" s="3">
        <v>45757.76182407407</v>
      </c>
      <c r="B6" s="4" t="s">
        <v>43</v>
      </c>
      <c r="C6" s="4" t="s">
        <v>44</v>
      </c>
      <c r="D6" s="35" t="s">
        <v>261</v>
      </c>
      <c r="E6" s="20">
        <f t="shared" si="0"/>
        <v>7</v>
      </c>
      <c r="F6" s="52">
        <f>Form_Responses1[[#This Row],[Pontos]]/7*10</f>
        <v>10</v>
      </c>
      <c r="G6" s="80" t="s">
        <v>596</v>
      </c>
      <c r="H6" s="4" t="s">
        <v>45</v>
      </c>
      <c r="I6" s="17">
        <v>1</v>
      </c>
      <c r="J6" s="4" t="s">
        <v>24</v>
      </c>
      <c r="K6" s="17">
        <v>1</v>
      </c>
      <c r="L6" s="10" t="s">
        <v>25</v>
      </c>
      <c r="M6" s="21">
        <v>1</v>
      </c>
      <c r="N6" s="4" t="s">
        <v>46</v>
      </c>
      <c r="O6" s="17">
        <v>1</v>
      </c>
      <c r="P6" s="4">
        <v>855.30200000000002</v>
      </c>
      <c r="Q6" s="17">
        <v>1</v>
      </c>
      <c r="R6" s="4">
        <v>12633</v>
      </c>
      <c r="S6" s="17">
        <v>1</v>
      </c>
      <c r="T6" s="4" t="s">
        <v>47</v>
      </c>
      <c r="U6" s="26">
        <v>1</v>
      </c>
      <c r="V6" s="5" t="s">
        <v>48</v>
      </c>
    </row>
    <row r="7" spans="1:22" ht="12.75" x14ac:dyDescent="0.2">
      <c r="A7" s="6">
        <v>45757.767280138884</v>
      </c>
      <c r="B7" s="7" t="s">
        <v>74</v>
      </c>
      <c r="C7" s="7" t="s">
        <v>75</v>
      </c>
      <c r="D7" s="7" t="s">
        <v>76</v>
      </c>
      <c r="E7" s="20">
        <f t="shared" si="0"/>
        <v>3</v>
      </c>
      <c r="F7" s="52">
        <f>Form_Responses1[[#This Row],[Pontos]]/7*10</f>
        <v>4.2857142857142856</v>
      </c>
      <c r="G7" s="80" t="s">
        <v>596</v>
      </c>
      <c r="H7" s="7" t="s">
        <v>52</v>
      </c>
      <c r="I7" s="18">
        <v>1</v>
      </c>
      <c r="J7" s="7" t="s">
        <v>24</v>
      </c>
      <c r="K7" s="18">
        <v>1</v>
      </c>
      <c r="L7" s="7" t="s">
        <v>60</v>
      </c>
      <c r="M7" s="17"/>
      <c r="N7" s="7" t="s">
        <v>34</v>
      </c>
      <c r="O7" s="18">
        <v>1</v>
      </c>
      <c r="P7" s="7">
        <v>888.31399999999996</v>
      </c>
      <c r="Q7" s="18"/>
      <c r="R7" s="7">
        <v>14634</v>
      </c>
      <c r="S7" s="18"/>
      <c r="T7" s="7" t="s">
        <v>77</v>
      </c>
      <c r="U7" s="27">
        <v>0</v>
      </c>
      <c r="V7" s="9" t="s">
        <v>78</v>
      </c>
    </row>
    <row r="8" spans="1:22" ht="12.75" x14ac:dyDescent="0.2">
      <c r="A8" s="3">
        <v>45757.76469862269</v>
      </c>
      <c r="B8" s="4" t="s">
        <v>91</v>
      </c>
      <c r="C8" s="4" t="s">
        <v>92</v>
      </c>
      <c r="D8" s="4" t="s">
        <v>93</v>
      </c>
      <c r="E8" s="20">
        <f t="shared" si="0"/>
        <v>4.5</v>
      </c>
      <c r="F8" s="52">
        <f>Form_Responses1[[#This Row],[Pontos]]/7*10</f>
        <v>6.4285714285714288</v>
      </c>
      <c r="G8" s="80" t="s">
        <v>596</v>
      </c>
      <c r="H8" s="4" t="s">
        <v>94</v>
      </c>
      <c r="I8" s="17">
        <v>1</v>
      </c>
      <c r="J8" s="4" t="s">
        <v>24</v>
      </c>
      <c r="K8" s="17">
        <v>1</v>
      </c>
      <c r="L8" s="10" t="s">
        <v>25</v>
      </c>
      <c r="M8" s="21">
        <v>1</v>
      </c>
      <c r="N8" s="4" t="s">
        <v>34</v>
      </c>
      <c r="O8" s="17">
        <v>1</v>
      </c>
      <c r="P8" s="4">
        <v>1081.1043999999999</v>
      </c>
      <c r="Q8" s="17"/>
      <c r="R8" s="4">
        <v>15618</v>
      </c>
      <c r="S8" s="17"/>
      <c r="T8" s="4" t="s">
        <v>95</v>
      </c>
      <c r="U8" s="26">
        <v>0.5</v>
      </c>
      <c r="V8" s="5" t="s">
        <v>96</v>
      </c>
    </row>
    <row r="9" spans="1:22" ht="12.75" x14ac:dyDescent="0.2">
      <c r="A9" s="6">
        <v>45757.765277118058</v>
      </c>
      <c r="B9" s="7" t="s">
        <v>55</v>
      </c>
      <c r="C9" s="7" t="s">
        <v>56</v>
      </c>
      <c r="D9" s="7" t="s">
        <v>57</v>
      </c>
      <c r="E9" s="20">
        <f t="shared" si="0"/>
        <v>4</v>
      </c>
      <c r="F9" s="52">
        <f>Form_Responses1[[#This Row],[Pontos]]/7*10</f>
        <v>5.7142857142857135</v>
      </c>
      <c r="G9" s="80" t="s">
        <v>596</v>
      </c>
      <c r="H9" s="7" t="s">
        <v>58</v>
      </c>
      <c r="I9" s="18">
        <v>1</v>
      </c>
      <c r="J9" s="7" t="s">
        <v>59</v>
      </c>
      <c r="K9" s="18"/>
      <c r="L9" s="7" t="s">
        <v>60</v>
      </c>
      <c r="M9" s="17"/>
      <c r="N9" s="7" t="s">
        <v>46</v>
      </c>
      <c r="O9" s="18">
        <v>1</v>
      </c>
      <c r="P9" s="7">
        <v>888.31399999999996</v>
      </c>
      <c r="Q9" s="18"/>
      <c r="R9" s="7">
        <v>12633</v>
      </c>
      <c r="S9" s="18">
        <v>1</v>
      </c>
      <c r="T9" s="7" t="s">
        <v>61</v>
      </c>
      <c r="U9" s="27">
        <v>1</v>
      </c>
      <c r="V9" s="14" t="s">
        <v>62</v>
      </c>
    </row>
    <row r="10" spans="1:22" ht="12.75" x14ac:dyDescent="0.2">
      <c r="A10" s="3">
        <v>45757.763804837959</v>
      </c>
      <c r="B10" s="4" t="s">
        <v>11</v>
      </c>
      <c r="C10" s="4" t="s">
        <v>12</v>
      </c>
      <c r="D10" s="4" t="s">
        <v>13</v>
      </c>
      <c r="E10" s="20">
        <f t="shared" si="0"/>
        <v>1</v>
      </c>
      <c r="F10" s="52">
        <f>Form_Responses1[[#This Row],[Pontos]]/7*10</f>
        <v>1.4285714285714284</v>
      </c>
      <c r="G10" s="80" t="s">
        <v>596</v>
      </c>
      <c r="H10" s="4" t="s">
        <v>14</v>
      </c>
      <c r="I10" s="17"/>
      <c r="J10" s="4" t="s">
        <v>15</v>
      </c>
      <c r="K10" s="17"/>
      <c r="L10" s="4" t="s">
        <v>16</v>
      </c>
      <c r="M10" s="17"/>
      <c r="N10" s="4" t="s">
        <v>17</v>
      </c>
      <c r="O10" s="17">
        <v>1</v>
      </c>
      <c r="P10" s="4">
        <v>0</v>
      </c>
      <c r="Q10" s="17"/>
      <c r="R10" s="4">
        <v>0</v>
      </c>
      <c r="S10" s="17"/>
      <c r="T10" s="4" t="s">
        <v>18</v>
      </c>
      <c r="U10" s="26">
        <v>0</v>
      </c>
      <c r="V10" s="5" t="s">
        <v>19</v>
      </c>
    </row>
    <row r="11" spans="1:22" ht="12.75" x14ac:dyDescent="0.2">
      <c r="A11" s="6">
        <v>45757.767226516204</v>
      </c>
      <c r="B11" s="7" t="s">
        <v>63</v>
      </c>
      <c r="C11" s="7" t="s">
        <v>64</v>
      </c>
      <c r="D11" s="7" t="s">
        <v>65</v>
      </c>
      <c r="E11" s="86">
        <f t="shared" si="0"/>
        <v>5.5</v>
      </c>
      <c r="F11" s="82">
        <f>Form_Responses1[[#This Row],[Pontos]]/7*10</f>
        <v>7.8571428571428568</v>
      </c>
      <c r="G11" s="80" t="s">
        <v>596</v>
      </c>
      <c r="H11" s="7" t="s">
        <v>66</v>
      </c>
      <c r="I11" s="18">
        <v>1</v>
      </c>
      <c r="J11" s="7" t="s">
        <v>24</v>
      </c>
      <c r="K11" s="18">
        <v>1</v>
      </c>
      <c r="L11" s="8" t="s">
        <v>25</v>
      </c>
      <c r="M11" s="21">
        <v>1</v>
      </c>
      <c r="N11" s="7" t="s">
        <v>46</v>
      </c>
      <c r="O11" s="18">
        <v>1</v>
      </c>
      <c r="P11" s="7">
        <v>873.30700000000002</v>
      </c>
      <c r="Q11" s="78">
        <v>0.5</v>
      </c>
      <c r="R11" s="7">
        <v>13227</v>
      </c>
      <c r="S11" s="18"/>
      <c r="T11" s="7" t="s">
        <v>67</v>
      </c>
      <c r="U11" s="27">
        <v>1</v>
      </c>
      <c r="V11" s="9" t="s">
        <v>68</v>
      </c>
    </row>
    <row r="12" spans="1:22" ht="12.75" x14ac:dyDescent="0.2">
      <c r="A12" s="3">
        <v>45757.767000069449</v>
      </c>
      <c r="B12" s="4" t="s">
        <v>79</v>
      </c>
      <c r="C12" s="4" t="s">
        <v>80</v>
      </c>
      <c r="D12" s="4" t="s">
        <v>81</v>
      </c>
      <c r="E12" s="20">
        <f t="shared" si="0"/>
        <v>4</v>
      </c>
      <c r="F12" s="52">
        <f>Form_Responses1[[#This Row],[Pontos]]/7*10</f>
        <v>5.7142857142857135</v>
      </c>
      <c r="G12" s="80" t="s">
        <v>596</v>
      </c>
      <c r="H12" s="4" t="s">
        <v>82</v>
      </c>
      <c r="I12" s="17"/>
      <c r="J12" s="4" t="s">
        <v>24</v>
      </c>
      <c r="K12" s="17">
        <v>1</v>
      </c>
      <c r="L12" s="10" t="s">
        <v>25</v>
      </c>
      <c r="M12" s="21">
        <v>1</v>
      </c>
      <c r="N12" s="4" t="s">
        <v>34</v>
      </c>
      <c r="O12" s="17">
        <v>1</v>
      </c>
      <c r="P12" s="4">
        <v>888.31399999999996</v>
      </c>
      <c r="Q12" s="17"/>
      <c r="R12" s="4">
        <v>15408</v>
      </c>
      <c r="S12" s="17"/>
      <c r="T12" s="4" t="s">
        <v>83</v>
      </c>
      <c r="U12" s="26">
        <v>1</v>
      </c>
      <c r="V12" s="5" t="s">
        <v>84</v>
      </c>
    </row>
    <row r="13" spans="1:22" ht="12.75" x14ac:dyDescent="0.2">
      <c r="A13" s="6">
        <v>45757.766134583333</v>
      </c>
      <c r="B13" s="7" t="s">
        <v>97</v>
      </c>
      <c r="C13" s="7" t="s">
        <v>98</v>
      </c>
      <c r="D13" s="7" t="s">
        <v>99</v>
      </c>
      <c r="E13" s="20">
        <f t="shared" si="0"/>
        <v>4</v>
      </c>
      <c r="F13" s="52">
        <f>Form_Responses1[[#This Row],[Pontos]]/7*10</f>
        <v>5.7142857142857135</v>
      </c>
      <c r="G13" s="80" t="s">
        <v>596</v>
      </c>
      <c r="H13" s="7" t="s">
        <v>100</v>
      </c>
      <c r="I13" s="18">
        <v>1</v>
      </c>
      <c r="J13" s="7" t="s">
        <v>24</v>
      </c>
      <c r="K13" s="17">
        <v>1</v>
      </c>
      <c r="L13" s="8" t="s">
        <v>25</v>
      </c>
      <c r="M13" s="21">
        <v>1</v>
      </c>
      <c r="N13" s="7" t="s">
        <v>101</v>
      </c>
      <c r="O13" s="18">
        <v>1</v>
      </c>
      <c r="P13" s="7">
        <v>314.88799999999998</v>
      </c>
      <c r="Q13" s="18"/>
      <c r="R13" s="7">
        <v>15668</v>
      </c>
      <c r="S13" s="18"/>
      <c r="T13" s="7"/>
      <c r="U13" s="27"/>
      <c r="V13" s="9" t="s">
        <v>102</v>
      </c>
    </row>
    <row r="14" spans="1:22" ht="12.75" x14ac:dyDescent="0.2">
      <c r="A14" s="3">
        <v>45757.766241412042</v>
      </c>
      <c r="B14" s="4" t="s">
        <v>29</v>
      </c>
      <c r="C14" s="4" t="s">
        <v>30</v>
      </c>
      <c r="D14" s="4" t="s">
        <v>31</v>
      </c>
      <c r="E14" s="20">
        <f t="shared" si="0"/>
        <v>4</v>
      </c>
      <c r="F14" s="52">
        <f>Form_Responses1[[#This Row],[Pontos]]/7*10</f>
        <v>5.7142857142857135</v>
      </c>
      <c r="G14" s="80" t="s">
        <v>596</v>
      </c>
      <c r="H14" s="4" t="s">
        <v>32</v>
      </c>
      <c r="I14" s="17"/>
      <c r="J14" s="4" t="s">
        <v>33</v>
      </c>
      <c r="K14" s="17"/>
      <c r="L14" s="10" t="s">
        <v>25</v>
      </c>
      <c r="M14" s="21">
        <v>1</v>
      </c>
      <c r="N14" s="4" t="s">
        <v>34</v>
      </c>
      <c r="O14" s="17">
        <v>1</v>
      </c>
      <c r="P14" s="4">
        <v>590</v>
      </c>
      <c r="Q14" s="17"/>
      <c r="R14" s="4">
        <v>12633</v>
      </c>
      <c r="S14" s="17">
        <v>1</v>
      </c>
      <c r="T14" s="4" t="s">
        <v>35</v>
      </c>
      <c r="U14" s="26">
        <v>1</v>
      </c>
      <c r="V14" s="5" t="s">
        <v>36</v>
      </c>
    </row>
    <row r="15" spans="1:22" ht="12.75" x14ac:dyDescent="0.2">
      <c r="A15" s="6">
        <v>45757.763914861112</v>
      </c>
      <c r="B15" s="7" t="s">
        <v>103</v>
      </c>
      <c r="C15" s="7" t="s">
        <v>104</v>
      </c>
      <c r="D15" s="7" t="s">
        <v>105</v>
      </c>
      <c r="E15" s="86">
        <f t="shared" si="0"/>
        <v>1.5</v>
      </c>
      <c r="F15" s="82">
        <f>Form_Responses1[[#This Row],[Pontos]]/7*10</f>
        <v>2.1428571428571428</v>
      </c>
      <c r="G15" s="80" t="s">
        <v>596</v>
      </c>
      <c r="H15" s="7" t="s">
        <v>106</v>
      </c>
      <c r="I15" s="18"/>
      <c r="J15" s="7" t="s">
        <v>107</v>
      </c>
      <c r="K15" s="17"/>
      <c r="L15" s="88" t="s">
        <v>60</v>
      </c>
      <c r="M15" s="78">
        <v>1</v>
      </c>
      <c r="N15" s="7"/>
      <c r="O15" s="18"/>
      <c r="P15" s="7">
        <v>888.31399999999996</v>
      </c>
      <c r="Q15" s="18"/>
      <c r="R15" s="7">
        <v>18615</v>
      </c>
      <c r="S15" s="18"/>
      <c r="T15" s="7" t="s">
        <v>108</v>
      </c>
      <c r="U15" s="27">
        <v>0.5</v>
      </c>
      <c r="V15" s="14" t="s">
        <v>109</v>
      </c>
    </row>
    <row r="16" spans="1:22" ht="12.75" x14ac:dyDescent="0.2">
      <c r="A16" s="3">
        <v>45757.763641990736</v>
      </c>
      <c r="B16" s="4" t="s">
        <v>85</v>
      </c>
      <c r="C16" s="4" t="s">
        <v>86</v>
      </c>
      <c r="D16" s="4" t="s">
        <v>87</v>
      </c>
      <c r="E16" s="20">
        <f t="shared" si="0"/>
        <v>6</v>
      </c>
      <c r="F16" s="52">
        <f>Form_Responses1[[#This Row],[Pontos]]/7*10</f>
        <v>8.5714285714285712</v>
      </c>
      <c r="G16" s="80" t="s">
        <v>596</v>
      </c>
      <c r="H16" s="4" t="s">
        <v>88</v>
      </c>
      <c r="I16" s="17">
        <v>1</v>
      </c>
      <c r="J16" s="4" t="s">
        <v>24</v>
      </c>
      <c r="K16" s="17">
        <v>1</v>
      </c>
      <c r="L16" s="10" t="s">
        <v>25</v>
      </c>
      <c r="M16" s="21">
        <v>1</v>
      </c>
      <c r="N16" s="4" t="s">
        <v>34</v>
      </c>
      <c r="O16" s="17">
        <v>1</v>
      </c>
      <c r="P16" s="4">
        <v>855.30200000000002</v>
      </c>
      <c r="Q16" s="17">
        <v>1</v>
      </c>
      <c r="R16" s="4">
        <v>15554</v>
      </c>
      <c r="S16" s="17"/>
      <c r="T16" s="4" t="s">
        <v>89</v>
      </c>
      <c r="U16" s="26">
        <v>1</v>
      </c>
      <c r="V16" s="13" t="s">
        <v>90</v>
      </c>
    </row>
    <row r="17" spans="1:22" ht="12.75" x14ac:dyDescent="0.2">
      <c r="A17" s="6">
        <v>45757.765083888888</v>
      </c>
      <c r="B17" s="7" t="s">
        <v>139</v>
      </c>
      <c r="C17" s="7" t="s">
        <v>140</v>
      </c>
      <c r="D17" s="7" t="s">
        <v>141</v>
      </c>
      <c r="E17" s="20">
        <f t="shared" si="0"/>
        <v>3</v>
      </c>
      <c r="F17" s="82">
        <f>Form_Responses1[[#This Row],[Pontos]]/7*10</f>
        <v>4.2857142857142856</v>
      </c>
      <c r="G17" s="80" t="s">
        <v>596</v>
      </c>
      <c r="H17" s="7" t="s">
        <v>142</v>
      </c>
      <c r="I17" s="18"/>
      <c r="J17" s="7" t="s">
        <v>24</v>
      </c>
      <c r="K17" s="17">
        <v>1</v>
      </c>
      <c r="L17" s="7" t="s">
        <v>143</v>
      </c>
      <c r="M17" s="78">
        <v>1</v>
      </c>
      <c r="N17" s="7" t="s">
        <v>144</v>
      </c>
      <c r="O17" s="18">
        <v>1</v>
      </c>
      <c r="P17" s="7"/>
      <c r="Q17" s="18"/>
      <c r="R17" s="7"/>
      <c r="S17" s="18"/>
      <c r="T17" s="7"/>
      <c r="U17" s="27"/>
      <c r="V17" s="14" t="s">
        <v>145</v>
      </c>
    </row>
    <row r="18" spans="1:22" ht="12.75" x14ac:dyDescent="0.2">
      <c r="A18" s="3">
        <v>45757.76736982639</v>
      </c>
      <c r="B18" s="4" t="s">
        <v>133</v>
      </c>
      <c r="C18" s="4" t="s">
        <v>134</v>
      </c>
      <c r="D18" s="4" t="s">
        <v>135</v>
      </c>
      <c r="E18" s="20">
        <f t="shared" si="0"/>
        <v>1</v>
      </c>
      <c r="F18" s="82">
        <f>Form_Responses1[[#This Row],[Pontos]]/7*10</f>
        <v>1.4285714285714284</v>
      </c>
      <c r="G18" s="80" t="s">
        <v>596</v>
      </c>
      <c r="H18" s="4" t="s">
        <v>32</v>
      </c>
      <c r="I18" s="17"/>
      <c r="J18" s="4"/>
      <c r="K18" s="17"/>
      <c r="L18" s="4" t="s">
        <v>136</v>
      </c>
      <c r="M18" s="17">
        <v>0.5</v>
      </c>
      <c r="N18" s="4" t="s">
        <v>137</v>
      </c>
      <c r="O18" s="17">
        <v>0.5</v>
      </c>
      <c r="P18" s="4">
        <v>1088.942</v>
      </c>
      <c r="Q18" s="17"/>
      <c r="R18" s="4"/>
      <c r="S18" s="17"/>
      <c r="T18" s="4"/>
      <c r="U18" s="26"/>
      <c r="V18" s="13" t="s">
        <v>138</v>
      </c>
    </row>
    <row r="19" spans="1:22" ht="12.75" x14ac:dyDescent="0.2">
      <c r="A19" s="6">
        <v>45757.767345428241</v>
      </c>
      <c r="B19" s="7" t="s">
        <v>116</v>
      </c>
      <c r="C19" s="7" t="s">
        <v>117</v>
      </c>
      <c r="D19" s="7" t="s">
        <v>118</v>
      </c>
      <c r="E19" s="20">
        <f t="shared" si="0"/>
        <v>4.5</v>
      </c>
      <c r="F19" s="82">
        <f>Form_Responses1[[#This Row],[Pontos]]/7*10</f>
        <v>6.4285714285714288</v>
      </c>
      <c r="G19" s="80" t="s">
        <v>596</v>
      </c>
      <c r="H19" s="7" t="s">
        <v>88</v>
      </c>
      <c r="I19" s="18">
        <v>1</v>
      </c>
      <c r="J19" s="7" t="s">
        <v>24</v>
      </c>
      <c r="K19" s="17">
        <v>1</v>
      </c>
      <c r="L19" s="7" t="s">
        <v>119</v>
      </c>
      <c r="M19" s="78">
        <v>0.5</v>
      </c>
      <c r="N19" s="7" t="s">
        <v>34</v>
      </c>
      <c r="O19" s="18">
        <v>1</v>
      </c>
      <c r="P19" s="7">
        <v>855.30200000000002</v>
      </c>
      <c r="Q19" s="18">
        <v>1</v>
      </c>
      <c r="R19" s="7" t="s">
        <v>120</v>
      </c>
      <c r="S19" s="18"/>
      <c r="T19" s="7" t="s">
        <v>121</v>
      </c>
      <c r="U19" s="27">
        <v>0</v>
      </c>
      <c r="V19" s="14" t="s">
        <v>122</v>
      </c>
    </row>
    <row r="20" spans="1:22" ht="12.75" x14ac:dyDescent="0.2">
      <c r="A20" s="3">
        <v>45757.759051180554</v>
      </c>
      <c r="B20" s="4" t="s">
        <v>69</v>
      </c>
      <c r="C20" s="4" t="s">
        <v>70</v>
      </c>
      <c r="D20" s="4" t="s">
        <v>71</v>
      </c>
      <c r="E20" s="20">
        <f t="shared" si="0"/>
        <v>3</v>
      </c>
      <c r="F20" s="52">
        <f>Form_Responses1[[#This Row],[Pontos]]/7*10</f>
        <v>4.2857142857142856</v>
      </c>
      <c r="G20" s="80" t="s">
        <v>596</v>
      </c>
      <c r="H20" s="4" t="s">
        <v>14</v>
      </c>
      <c r="I20" s="17"/>
      <c r="J20" s="4" t="s">
        <v>24</v>
      </c>
      <c r="K20" s="17">
        <v>1</v>
      </c>
      <c r="L20" s="4" t="s">
        <v>60</v>
      </c>
      <c r="M20" s="17">
        <v>1</v>
      </c>
      <c r="N20" s="4" t="s">
        <v>34</v>
      </c>
      <c r="O20" s="17">
        <v>1</v>
      </c>
      <c r="P20" s="4">
        <v>889.31500000000005</v>
      </c>
      <c r="Q20" s="17"/>
      <c r="R20" s="4">
        <v>13606</v>
      </c>
      <c r="S20" s="17"/>
      <c r="T20" s="4" t="s">
        <v>72</v>
      </c>
      <c r="U20" s="26">
        <v>0</v>
      </c>
      <c r="V20" s="5" t="s">
        <v>73</v>
      </c>
    </row>
    <row r="21" spans="1:22" ht="12.75" x14ac:dyDescent="0.2">
      <c r="A21" s="6">
        <v>45757.766664965282</v>
      </c>
      <c r="B21" s="7" t="s">
        <v>49</v>
      </c>
      <c r="C21" s="7" t="s">
        <v>50</v>
      </c>
      <c r="D21" s="7" t="s">
        <v>51</v>
      </c>
      <c r="E21" s="20">
        <f t="shared" si="0"/>
        <v>7</v>
      </c>
      <c r="F21" s="52">
        <f>Form_Responses1[[#This Row],[Pontos]]/7*10</f>
        <v>10</v>
      </c>
      <c r="G21" s="80" t="s">
        <v>596</v>
      </c>
      <c r="H21" s="7" t="s">
        <v>52</v>
      </c>
      <c r="I21" s="18">
        <v>1</v>
      </c>
      <c r="J21" s="7" t="s">
        <v>24</v>
      </c>
      <c r="K21" s="18">
        <v>1</v>
      </c>
      <c r="L21" s="8" t="s">
        <v>25</v>
      </c>
      <c r="M21" s="22">
        <v>1</v>
      </c>
      <c r="N21" s="7" t="s">
        <v>26</v>
      </c>
      <c r="O21" s="18">
        <v>1</v>
      </c>
      <c r="P21" s="7">
        <v>855.30200000000002</v>
      </c>
      <c r="Q21" s="18">
        <v>1</v>
      </c>
      <c r="R21" s="7">
        <v>12633</v>
      </c>
      <c r="S21" s="18">
        <v>1</v>
      </c>
      <c r="T21" s="7" t="s">
        <v>53</v>
      </c>
      <c r="U21" s="27">
        <v>1</v>
      </c>
      <c r="V21" s="9" t="s">
        <v>54</v>
      </c>
    </row>
    <row r="22" spans="1:22" ht="12.75" x14ac:dyDescent="0.2">
      <c r="A22" s="3">
        <v>45757.755979513888</v>
      </c>
      <c r="B22" s="4" t="s">
        <v>123</v>
      </c>
      <c r="C22" s="4" t="s">
        <v>124</v>
      </c>
      <c r="D22" s="4" t="s">
        <v>125</v>
      </c>
      <c r="E22" s="20">
        <f t="shared" si="0"/>
        <v>5.5</v>
      </c>
      <c r="F22" s="82">
        <f>Form_Responses1[[#This Row],[Pontos]]/7*10</f>
        <v>7.8571428571428568</v>
      </c>
      <c r="G22" s="80" t="s">
        <v>596</v>
      </c>
      <c r="H22" s="4" t="s">
        <v>66</v>
      </c>
      <c r="I22" s="17">
        <v>1</v>
      </c>
      <c r="J22" s="4" t="s">
        <v>24</v>
      </c>
      <c r="K22" s="17">
        <v>1</v>
      </c>
      <c r="L22" s="4" t="s">
        <v>119</v>
      </c>
      <c r="M22" s="81">
        <v>0.5</v>
      </c>
      <c r="N22" s="4" t="s">
        <v>46</v>
      </c>
      <c r="O22" s="17">
        <v>1</v>
      </c>
      <c r="P22" s="4">
        <v>855.303</v>
      </c>
      <c r="Q22" s="17">
        <v>1</v>
      </c>
      <c r="R22" s="4" t="s">
        <v>126</v>
      </c>
      <c r="S22" s="17"/>
      <c r="T22" s="4" t="s">
        <v>127</v>
      </c>
      <c r="U22" s="26">
        <v>1</v>
      </c>
      <c r="V22" s="13" t="s">
        <v>128</v>
      </c>
    </row>
    <row r="23" spans="1:22" ht="12.75" x14ac:dyDescent="0.2">
      <c r="A23" s="11">
        <v>45757.766253449074</v>
      </c>
      <c r="B23" s="12" t="s">
        <v>110</v>
      </c>
      <c r="C23" s="12" t="s">
        <v>111</v>
      </c>
      <c r="D23" s="12" t="s">
        <v>112</v>
      </c>
      <c r="E23" s="20">
        <f t="shared" si="0"/>
        <v>2</v>
      </c>
      <c r="F23" s="52">
        <f>Form_Responses1[[#This Row],[Pontos]]/7*10</f>
        <v>2.8571428571428568</v>
      </c>
      <c r="G23" s="80" t="s">
        <v>596</v>
      </c>
      <c r="H23" s="12" t="s">
        <v>14</v>
      </c>
      <c r="I23" s="19"/>
      <c r="J23" s="12" t="s">
        <v>15</v>
      </c>
      <c r="K23" s="19"/>
      <c r="L23" s="12" t="s">
        <v>60</v>
      </c>
      <c r="M23" s="19">
        <v>1</v>
      </c>
      <c r="N23" s="12" t="s">
        <v>46</v>
      </c>
      <c r="O23" s="19">
        <v>1</v>
      </c>
      <c r="P23" s="12">
        <v>888.31399999999996</v>
      </c>
      <c r="Q23" s="19"/>
      <c r="R23" s="12" t="s">
        <v>113</v>
      </c>
      <c r="S23" s="19"/>
      <c r="T23" s="12" t="s">
        <v>114</v>
      </c>
      <c r="U23" s="28">
        <v>0</v>
      </c>
      <c r="V23" s="23" t="s">
        <v>115</v>
      </c>
    </row>
  </sheetData>
  <phoneticPr fontId="5" type="noConversion"/>
  <hyperlinks>
    <hyperlink ref="V10" r:id="rId1" xr:uid="{00000000-0004-0000-0000-000000000000}"/>
    <hyperlink ref="V5" r:id="rId2" xr:uid="{00000000-0004-0000-0000-000001000000}"/>
    <hyperlink ref="V14" r:id="rId3" xr:uid="{00000000-0004-0000-0000-000002000000}"/>
    <hyperlink ref="V3" r:id="rId4" location="scrollTo=Znm7DXLmRrk0" xr:uid="{00000000-0004-0000-0000-000003000000}"/>
    <hyperlink ref="V6" r:id="rId5" xr:uid="{00000000-0004-0000-0000-000004000000}"/>
    <hyperlink ref="V21" r:id="rId6" xr:uid="{00000000-0004-0000-0000-000005000000}"/>
    <hyperlink ref="V9" r:id="rId7" xr:uid="{00000000-0004-0000-0000-000006000000}"/>
    <hyperlink ref="V11" r:id="rId8" xr:uid="{00000000-0004-0000-0000-000007000000}"/>
    <hyperlink ref="V20" r:id="rId9" xr:uid="{00000000-0004-0000-0000-000008000000}"/>
    <hyperlink ref="V7" r:id="rId10" xr:uid="{00000000-0004-0000-0000-000009000000}"/>
    <hyperlink ref="V12" r:id="rId11" xr:uid="{00000000-0004-0000-0000-00000A000000}"/>
    <hyperlink ref="V16" r:id="rId12" xr:uid="{00000000-0004-0000-0000-00000B000000}"/>
    <hyperlink ref="V8" r:id="rId13" xr:uid="{00000000-0004-0000-0000-00000C000000}"/>
    <hyperlink ref="V13" r:id="rId14" xr:uid="{00000000-0004-0000-0000-00000D000000}"/>
    <hyperlink ref="V15" r:id="rId15" xr:uid="{00000000-0004-0000-0000-00000E000000}"/>
    <hyperlink ref="V23" r:id="rId16" xr:uid="{00000000-0004-0000-0000-00000F000000}"/>
    <hyperlink ref="V19" r:id="rId17" location="scrollTo=6eGIM8fVgfBK" xr:uid="{00000000-0004-0000-0000-000010000000}"/>
    <hyperlink ref="V22" r:id="rId18" xr:uid="{00000000-0004-0000-0000-000011000000}"/>
    <hyperlink ref="V4" r:id="rId19" xr:uid="{00000000-0004-0000-0000-000012000000}"/>
    <hyperlink ref="V18" r:id="rId20" xr:uid="{00000000-0004-0000-0000-000013000000}"/>
    <hyperlink ref="V17" r:id="rId21" xr:uid="{00000000-0004-0000-0000-000014000000}"/>
    <hyperlink ref="V2" r:id="rId22" xr:uid="{00000000-0004-0000-0000-000015000000}"/>
  </hyperlinks>
  <pageMargins left="0.7" right="0.7" top="0.75" bottom="0.75" header="0.3" footer="0.3"/>
  <tableParts count="1">
    <tablePart r:id="rId2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4D43-39FE-4C3F-BFD5-EE814D97B1F0}">
  <dimension ref="A1:V17"/>
  <sheetViews>
    <sheetView workbookViewId="0">
      <selection activeCell="F19" sqref="F19"/>
    </sheetView>
  </sheetViews>
  <sheetFormatPr defaultColWidth="12.5703125" defaultRowHeight="12.75" x14ac:dyDescent="0.2"/>
  <cols>
    <col min="1" max="1" width="21.28515625" customWidth="1"/>
    <col min="2" max="2" width="19.28515625" customWidth="1"/>
    <col min="3" max="4" width="18.85546875" customWidth="1"/>
    <col min="5" max="7" width="18.85546875" style="20" customWidth="1"/>
    <col min="8" max="8" width="37.5703125" customWidth="1"/>
    <col min="9" max="9" width="25.140625" style="20" customWidth="1"/>
    <col min="10" max="10" width="37.5703125" customWidth="1"/>
    <col min="11" max="11" width="37.5703125" style="20" customWidth="1"/>
    <col min="12" max="12" width="37.5703125" customWidth="1"/>
    <col min="13" max="13" width="37.5703125" style="20" customWidth="1"/>
    <col min="14" max="14" width="37.5703125" customWidth="1"/>
    <col min="15" max="15" width="37.5703125" style="20" customWidth="1"/>
    <col min="16" max="16" width="37.5703125" customWidth="1"/>
    <col min="17" max="17" width="37.5703125" style="20" customWidth="1"/>
    <col min="18" max="18" width="37.5703125" customWidth="1"/>
    <col min="19" max="19" width="37.5703125" style="20" customWidth="1"/>
    <col min="20" max="20" width="37.5703125" customWidth="1"/>
    <col min="21" max="21" width="37.5703125" style="20" customWidth="1"/>
    <col min="22" max="22" width="37.5703125" customWidth="1"/>
    <col min="24" max="27" width="18.85546875" customWidth="1"/>
  </cols>
  <sheetData>
    <row r="1" spans="1:22" ht="165.75" x14ac:dyDescent="0.2">
      <c r="A1" s="29" t="s">
        <v>0</v>
      </c>
      <c r="B1" s="30" t="s">
        <v>1</v>
      </c>
      <c r="C1" s="30" t="s">
        <v>2</v>
      </c>
      <c r="D1" s="30" t="s">
        <v>3</v>
      </c>
      <c r="E1" s="51" t="s">
        <v>160</v>
      </c>
      <c r="F1" s="51" t="s">
        <v>260</v>
      </c>
      <c r="G1" s="51" t="s">
        <v>594</v>
      </c>
      <c r="H1" s="30" t="s">
        <v>4</v>
      </c>
      <c r="I1" s="31" t="s">
        <v>153</v>
      </c>
      <c r="J1" s="30" t="s">
        <v>161</v>
      </c>
      <c r="K1" s="31" t="s">
        <v>154</v>
      </c>
      <c r="L1" s="30" t="s">
        <v>162</v>
      </c>
      <c r="M1" s="31" t="s">
        <v>155</v>
      </c>
      <c r="N1" s="30" t="s">
        <v>163</v>
      </c>
      <c r="O1" s="31" t="s">
        <v>156</v>
      </c>
      <c r="P1" s="30" t="s">
        <v>8</v>
      </c>
      <c r="Q1" s="31" t="s">
        <v>157</v>
      </c>
      <c r="R1" s="30" t="s">
        <v>164</v>
      </c>
      <c r="S1" s="31" t="s">
        <v>158</v>
      </c>
      <c r="T1" s="30" t="s">
        <v>10</v>
      </c>
      <c r="U1" s="32" t="s">
        <v>159</v>
      </c>
      <c r="V1" s="33" t="s">
        <v>152</v>
      </c>
    </row>
    <row r="2" spans="1:22" x14ac:dyDescent="0.2">
      <c r="A2" s="34">
        <v>45757.768014351852</v>
      </c>
      <c r="B2" s="35" t="s">
        <v>246</v>
      </c>
      <c r="C2" s="35" t="s">
        <v>247</v>
      </c>
      <c r="D2" s="35" t="s">
        <v>248</v>
      </c>
      <c r="E2" s="20">
        <f t="shared" ref="E2:E17" si="0">SUM(I2,K2,M2,O2,Q2,S2,U2)</f>
        <v>4</v>
      </c>
      <c r="F2" s="52">
        <f>Form_Responses13[[#This Row],[Pontos]]/7*10</f>
        <v>5.7142857142857135</v>
      </c>
      <c r="G2" s="80" t="s">
        <v>596</v>
      </c>
      <c r="H2" s="35" t="s">
        <v>52</v>
      </c>
      <c r="I2" s="36">
        <v>1</v>
      </c>
      <c r="J2" s="35" t="s">
        <v>168</v>
      </c>
      <c r="K2" s="36">
        <v>1</v>
      </c>
      <c r="L2" s="35" t="s">
        <v>249</v>
      </c>
      <c r="M2" s="36"/>
      <c r="N2" s="35">
        <v>10955</v>
      </c>
      <c r="O2" s="36">
        <v>1</v>
      </c>
      <c r="P2" s="35" t="s">
        <v>250</v>
      </c>
      <c r="Q2" s="36"/>
      <c r="R2" s="35"/>
      <c r="S2" s="36"/>
      <c r="T2" s="35" t="s">
        <v>251</v>
      </c>
      <c r="U2" s="36">
        <v>1</v>
      </c>
      <c r="V2" s="37" t="s">
        <v>252</v>
      </c>
    </row>
    <row r="3" spans="1:22" x14ac:dyDescent="0.2">
      <c r="A3" s="38">
        <v>45757.766172037038</v>
      </c>
      <c r="B3" s="39" t="s">
        <v>231</v>
      </c>
      <c r="C3" s="39" t="s">
        <v>232</v>
      </c>
      <c r="D3" s="39" t="s">
        <v>233</v>
      </c>
      <c r="E3" s="20">
        <f t="shared" si="0"/>
        <v>2</v>
      </c>
      <c r="F3" s="52">
        <f>Form_Responses13[[#This Row],[Pontos]]/7*10</f>
        <v>2.8571428571428568</v>
      </c>
      <c r="G3" s="80" t="s">
        <v>596</v>
      </c>
      <c r="H3" s="39" t="s">
        <v>32</v>
      </c>
      <c r="I3" s="40"/>
      <c r="J3" s="39" t="s">
        <v>168</v>
      </c>
      <c r="K3" s="40">
        <v>1</v>
      </c>
      <c r="L3" s="39" t="s">
        <v>193</v>
      </c>
      <c r="M3" s="40"/>
      <c r="N3" s="39">
        <v>134752</v>
      </c>
      <c r="O3" s="40"/>
      <c r="P3" s="39">
        <v>1008.357</v>
      </c>
      <c r="Q3" s="40"/>
      <c r="R3" s="39"/>
      <c r="S3" s="40"/>
      <c r="T3" s="39" t="s">
        <v>234</v>
      </c>
      <c r="U3" s="40">
        <v>1</v>
      </c>
      <c r="V3" s="43" t="s">
        <v>235</v>
      </c>
    </row>
    <row r="4" spans="1:22" x14ac:dyDescent="0.2">
      <c r="A4" s="34">
        <v>45757.77001847222</v>
      </c>
      <c r="B4" s="35" t="s">
        <v>196</v>
      </c>
      <c r="C4" s="35" t="s">
        <v>197</v>
      </c>
      <c r="D4" s="35" t="s">
        <v>198</v>
      </c>
      <c r="E4" s="20">
        <f t="shared" si="0"/>
        <v>2.5</v>
      </c>
      <c r="F4" s="85">
        <f>Form_Responses13[[#This Row],[Pontos]]/7*10</f>
        <v>3.5714285714285716</v>
      </c>
      <c r="G4" s="80" t="s">
        <v>596</v>
      </c>
      <c r="H4" s="35" t="s">
        <v>52</v>
      </c>
      <c r="I4" s="36">
        <v>1</v>
      </c>
      <c r="J4" s="35" t="s">
        <v>168</v>
      </c>
      <c r="K4" s="36">
        <v>1</v>
      </c>
      <c r="L4" s="35" t="s">
        <v>199</v>
      </c>
      <c r="M4" s="36">
        <v>0.5</v>
      </c>
      <c r="N4" s="35">
        <v>8550</v>
      </c>
      <c r="O4" s="36"/>
      <c r="P4" s="35">
        <v>888.31399999999996</v>
      </c>
      <c r="Q4" s="36"/>
      <c r="R4" s="35">
        <v>1099</v>
      </c>
      <c r="S4" s="36"/>
      <c r="T4" s="35" t="s">
        <v>200</v>
      </c>
      <c r="U4" s="36">
        <v>0</v>
      </c>
      <c r="V4" s="37" t="s">
        <v>201</v>
      </c>
    </row>
    <row r="5" spans="1:22" x14ac:dyDescent="0.2">
      <c r="A5" s="38">
        <v>45757.767335972225</v>
      </c>
      <c r="B5" s="39" t="s">
        <v>208</v>
      </c>
      <c r="C5" s="39" t="s">
        <v>209</v>
      </c>
      <c r="D5" s="39" t="s">
        <v>210</v>
      </c>
      <c r="E5" s="20">
        <f t="shared" si="0"/>
        <v>2</v>
      </c>
      <c r="F5" s="52">
        <f>Form_Responses13[[#This Row],[Pontos]]/7*10</f>
        <v>2.8571428571428568</v>
      </c>
      <c r="G5" s="80" t="s">
        <v>596</v>
      </c>
      <c r="H5" s="39" t="s">
        <v>14</v>
      </c>
      <c r="I5" s="40"/>
      <c r="J5" s="39" t="s">
        <v>168</v>
      </c>
      <c r="K5" s="40">
        <v>1</v>
      </c>
      <c r="L5" s="39" t="s">
        <v>193</v>
      </c>
      <c r="M5" s="40"/>
      <c r="N5" s="39">
        <v>10955</v>
      </c>
      <c r="O5" s="40">
        <v>1</v>
      </c>
      <c r="P5" s="39">
        <v>888.31399999999996</v>
      </c>
      <c r="Q5" s="40"/>
      <c r="R5" s="39">
        <v>15134</v>
      </c>
      <c r="S5" s="40"/>
      <c r="T5" s="39" t="s">
        <v>211</v>
      </c>
      <c r="U5" s="40">
        <v>0</v>
      </c>
      <c r="V5" s="43" t="s">
        <v>212</v>
      </c>
    </row>
    <row r="6" spans="1:22" x14ac:dyDescent="0.2">
      <c r="A6" s="34">
        <v>45757.766259224532</v>
      </c>
      <c r="B6" s="35" t="s">
        <v>178</v>
      </c>
      <c r="C6" s="35" t="s">
        <v>179</v>
      </c>
      <c r="D6" s="35" t="s">
        <v>180</v>
      </c>
      <c r="E6" s="20">
        <f t="shared" si="0"/>
        <v>6</v>
      </c>
      <c r="F6" s="52">
        <f>Form_Responses13[[#This Row],[Pontos]]/7*10</f>
        <v>8.5714285714285712</v>
      </c>
      <c r="G6" s="80" t="s">
        <v>596</v>
      </c>
      <c r="H6" s="35" t="s">
        <v>52</v>
      </c>
      <c r="I6" s="36">
        <v>1</v>
      </c>
      <c r="J6" s="35" t="s">
        <v>181</v>
      </c>
      <c r="K6" s="36">
        <v>1</v>
      </c>
      <c r="L6" s="35" t="s">
        <v>182</v>
      </c>
      <c r="M6" s="36">
        <v>1</v>
      </c>
      <c r="N6" s="35">
        <v>10955</v>
      </c>
      <c r="O6" s="36">
        <v>1</v>
      </c>
      <c r="P6" s="35">
        <v>855.30200000000002</v>
      </c>
      <c r="Q6" s="36">
        <v>1</v>
      </c>
      <c r="R6" s="35">
        <v>5223</v>
      </c>
      <c r="S6" s="36"/>
      <c r="T6" s="35" t="s">
        <v>183</v>
      </c>
      <c r="U6" s="36">
        <v>1</v>
      </c>
      <c r="V6" s="37" t="s">
        <v>184</v>
      </c>
    </row>
    <row r="7" spans="1:22" x14ac:dyDescent="0.2">
      <c r="A7" s="38">
        <v>45757.768493067131</v>
      </c>
      <c r="B7" s="39" t="s">
        <v>202</v>
      </c>
      <c r="C7" s="39" t="s">
        <v>203</v>
      </c>
      <c r="D7" s="39" t="s">
        <v>204</v>
      </c>
      <c r="E7" s="20">
        <f t="shared" si="0"/>
        <v>4</v>
      </c>
      <c r="F7" s="52">
        <f>Form_Responses13[[#This Row],[Pontos]]/7*10</f>
        <v>5.7142857142857135</v>
      </c>
      <c r="G7" s="80" t="s">
        <v>596</v>
      </c>
      <c r="H7" s="39" t="s">
        <v>14</v>
      </c>
      <c r="I7" s="40"/>
      <c r="J7" s="39" t="s">
        <v>205</v>
      </c>
      <c r="K7" s="40"/>
      <c r="L7" s="39" t="s">
        <v>169</v>
      </c>
      <c r="M7" s="40">
        <v>1</v>
      </c>
      <c r="N7" s="39">
        <v>10955</v>
      </c>
      <c r="O7" s="40">
        <v>1</v>
      </c>
      <c r="P7" s="39">
        <v>888.31399999999996</v>
      </c>
      <c r="Q7" s="40"/>
      <c r="R7" s="39">
        <v>17838</v>
      </c>
      <c r="S7" s="78">
        <v>1</v>
      </c>
      <c r="T7" s="39" t="s">
        <v>206</v>
      </c>
      <c r="U7" s="40">
        <v>1</v>
      </c>
      <c r="V7" s="43" t="s">
        <v>207</v>
      </c>
    </row>
    <row r="8" spans="1:22" x14ac:dyDescent="0.2">
      <c r="A8" s="34">
        <v>45757.76540491898</v>
      </c>
      <c r="B8" s="35" t="s">
        <v>225</v>
      </c>
      <c r="C8" s="35" t="s">
        <v>226</v>
      </c>
      <c r="D8" s="35" t="s">
        <v>227</v>
      </c>
      <c r="E8" s="20">
        <f t="shared" si="0"/>
        <v>3.5</v>
      </c>
      <c r="F8" s="82">
        <f>Form_Responses13[[#This Row],[Pontos]]/7*10</f>
        <v>5</v>
      </c>
      <c r="G8" s="80" t="s">
        <v>596</v>
      </c>
      <c r="H8" s="35" t="s">
        <v>228</v>
      </c>
      <c r="I8" s="36"/>
      <c r="J8" s="35" t="s">
        <v>168</v>
      </c>
      <c r="K8" s="36">
        <v>1</v>
      </c>
      <c r="L8" s="35" t="s">
        <v>60</v>
      </c>
      <c r="M8" s="36"/>
      <c r="N8" s="35">
        <v>10955</v>
      </c>
      <c r="O8" s="36">
        <v>1</v>
      </c>
      <c r="P8" s="35">
        <v>889.31500000000005</v>
      </c>
      <c r="Q8" s="36"/>
      <c r="R8" s="35">
        <v>16025</v>
      </c>
      <c r="S8" s="81">
        <v>0.5</v>
      </c>
      <c r="T8" s="35" t="s">
        <v>229</v>
      </c>
      <c r="U8" s="36">
        <v>1</v>
      </c>
      <c r="V8" s="44" t="s">
        <v>230</v>
      </c>
    </row>
    <row r="9" spans="1:22" x14ac:dyDescent="0.2">
      <c r="A9" s="38">
        <v>45757.765927337961</v>
      </c>
      <c r="B9" s="39" t="s">
        <v>236</v>
      </c>
      <c r="C9" s="39" t="s">
        <v>237</v>
      </c>
      <c r="D9" s="39" t="s">
        <v>238</v>
      </c>
      <c r="E9" s="20">
        <f t="shared" si="0"/>
        <v>2.5</v>
      </c>
      <c r="F9" s="82">
        <f>Form_Responses13[[#This Row],[Pontos]]/7*10</f>
        <v>3.5714285714285716</v>
      </c>
      <c r="G9" s="80" t="s">
        <v>596</v>
      </c>
      <c r="H9" s="39" t="s">
        <v>14</v>
      </c>
      <c r="I9" s="40"/>
      <c r="J9" s="39" t="s">
        <v>205</v>
      </c>
      <c r="K9" s="40"/>
      <c r="L9" s="41" t="s">
        <v>25</v>
      </c>
      <c r="M9" s="42">
        <v>1</v>
      </c>
      <c r="N9" s="39">
        <v>10955</v>
      </c>
      <c r="O9" s="40">
        <v>1</v>
      </c>
      <c r="P9" s="39">
        <v>1203</v>
      </c>
      <c r="Q9" s="40">
        <v>0.5</v>
      </c>
      <c r="R9" s="39"/>
      <c r="S9" s="40"/>
      <c r="T9" s="39" t="s">
        <v>239</v>
      </c>
      <c r="U9" s="40">
        <v>0</v>
      </c>
      <c r="V9" s="43" t="s">
        <v>240</v>
      </c>
    </row>
    <row r="10" spans="1:22" x14ac:dyDescent="0.2">
      <c r="A10" s="34">
        <v>45757.769819421301</v>
      </c>
      <c r="B10" s="35" t="s">
        <v>219</v>
      </c>
      <c r="C10" s="35" t="s">
        <v>220</v>
      </c>
      <c r="D10" s="35" t="s">
        <v>221</v>
      </c>
      <c r="E10" s="20">
        <f t="shared" si="0"/>
        <v>3.5</v>
      </c>
      <c r="F10" s="82">
        <f>Form_Responses13[[#This Row],[Pontos]]/7*10</f>
        <v>5</v>
      </c>
      <c r="G10" s="80" t="s">
        <v>596</v>
      </c>
      <c r="H10" s="35" t="s">
        <v>222</v>
      </c>
      <c r="I10" s="36"/>
      <c r="J10" s="35" t="s">
        <v>168</v>
      </c>
      <c r="K10" s="36">
        <v>1</v>
      </c>
      <c r="L10" s="35" t="s">
        <v>193</v>
      </c>
      <c r="M10" s="81">
        <v>0.5</v>
      </c>
      <c r="N10" s="35">
        <v>10955</v>
      </c>
      <c r="O10" s="36">
        <v>1</v>
      </c>
      <c r="P10" s="35">
        <v>889.31500000000005</v>
      </c>
      <c r="Q10" s="36"/>
      <c r="R10" s="35">
        <v>15160</v>
      </c>
      <c r="S10" s="36"/>
      <c r="T10" s="35" t="s">
        <v>223</v>
      </c>
      <c r="U10" s="36">
        <v>1</v>
      </c>
      <c r="V10" s="37" t="s">
        <v>224</v>
      </c>
    </row>
    <row r="11" spans="1:22" x14ac:dyDescent="0.2">
      <c r="A11" s="38">
        <v>45757.764821493052</v>
      </c>
      <c r="B11" s="39" t="s">
        <v>253</v>
      </c>
      <c r="C11" s="39" t="s">
        <v>254</v>
      </c>
      <c r="D11" s="39" t="s">
        <v>255</v>
      </c>
      <c r="E11" s="20">
        <f t="shared" si="0"/>
        <v>2</v>
      </c>
      <c r="F11" s="82">
        <f>Form_Responses13[[#This Row],[Pontos]]/7*10</f>
        <v>2.8571428571428568</v>
      </c>
      <c r="G11" s="80" t="s">
        <v>596</v>
      </c>
      <c r="H11" s="39" t="s">
        <v>256</v>
      </c>
      <c r="I11" s="40"/>
      <c r="J11" s="39" t="s">
        <v>168</v>
      </c>
      <c r="K11" s="40">
        <v>1</v>
      </c>
      <c r="L11" s="41" t="s">
        <v>257</v>
      </c>
      <c r="M11" s="42">
        <v>1</v>
      </c>
      <c r="N11" s="39">
        <v>10940</v>
      </c>
      <c r="O11" s="40"/>
      <c r="P11" s="39" t="s">
        <v>258</v>
      </c>
      <c r="Q11" s="40"/>
      <c r="R11" s="39">
        <v>17668</v>
      </c>
      <c r="S11" s="40"/>
      <c r="T11" s="39"/>
      <c r="U11" s="40"/>
      <c r="V11" s="43" t="s">
        <v>259</v>
      </c>
    </row>
    <row r="12" spans="1:22" x14ac:dyDescent="0.2">
      <c r="A12" s="34">
        <v>45757.76087982639</v>
      </c>
      <c r="B12" s="35" t="s">
        <v>172</v>
      </c>
      <c r="C12" s="35" t="s">
        <v>173</v>
      </c>
      <c r="D12" s="35" t="s">
        <v>174</v>
      </c>
      <c r="E12" s="20">
        <f t="shared" si="0"/>
        <v>4</v>
      </c>
      <c r="F12" s="82">
        <f>Form_Responses13[[#This Row],[Pontos]]/7*10</f>
        <v>5.7142857142857135</v>
      </c>
      <c r="G12" s="80" t="s">
        <v>596</v>
      </c>
      <c r="H12" s="35" t="s">
        <v>175</v>
      </c>
      <c r="I12" s="36"/>
      <c r="J12" s="35" t="s">
        <v>168</v>
      </c>
      <c r="K12" s="36">
        <v>1</v>
      </c>
      <c r="L12" s="45" t="s">
        <v>25</v>
      </c>
      <c r="M12" s="46">
        <v>1</v>
      </c>
      <c r="N12" s="35">
        <v>10955</v>
      </c>
      <c r="O12" s="36">
        <v>1</v>
      </c>
      <c r="P12" s="35">
        <v>601</v>
      </c>
      <c r="Q12" s="36"/>
      <c r="R12" s="35">
        <v>15795</v>
      </c>
      <c r="S12" s="36"/>
      <c r="T12" s="35" t="s">
        <v>176</v>
      </c>
      <c r="U12" s="36">
        <v>1</v>
      </c>
      <c r="V12" s="37" t="s">
        <v>177</v>
      </c>
    </row>
    <row r="13" spans="1:22" x14ac:dyDescent="0.2">
      <c r="A13" s="38">
        <v>45757.767136192131</v>
      </c>
      <c r="B13" s="39" t="s">
        <v>241</v>
      </c>
      <c r="C13" s="39" t="s">
        <v>242</v>
      </c>
      <c r="D13" s="39" t="s">
        <v>262</v>
      </c>
      <c r="E13" s="20">
        <f t="shared" si="0"/>
        <v>3</v>
      </c>
      <c r="F13" s="52">
        <f>Form_Responses13[[#This Row],[Pontos]]/7*10</f>
        <v>4.2857142857142856</v>
      </c>
      <c r="G13" s="80" t="s">
        <v>596</v>
      </c>
      <c r="H13" s="39" t="s">
        <v>243</v>
      </c>
      <c r="I13" s="40"/>
      <c r="J13" s="39" t="s">
        <v>168</v>
      </c>
      <c r="K13" s="40">
        <v>1</v>
      </c>
      <c r="L13" s="39" t="s">
        <v>193</v>
      </c>
      <c r="M13" s="40"/>
      <c r="N13" s="39">
        <v>10955</v>
      </c>
      <c r="O13" s="40">
        <v>1</v>
      </c>
      <c r="P13" s="39">
        <v>1203.8248000000001</v>
      </c>
      <c r="Q13" s="40"/>
      <c r="R13" s="39"/>
      <c r="S13" s="40"/>
      <c r="T13" s="39" t="s">
        <v>244</v>
      </c>
      <c r="U13" s="40">
        <v>1</v>
      </c>
      <c r="V13" s="43" t="s">
        <v>245</v>
      </c>
    </row>
    <row r="14" spans="1:22" x14ac:dyDescent="0.2">
      <c r="A14" s="34">
        <v>45757.765474120373</v>
      </c>
      <c r="B14" s="35" t="s">
        <v>165</v>
      </c>
      <c r="C14" s="35" t="s">
        <v>166</v>
      </c>
      <c r="D14" s="35" t="s">
        <v>167</v>
      </c>
      <c r="E14" s="20">
        <f t="shared" si="0"/>
        <v>3.5</v>
      </c>
      <c r="F14" s="91">
        <f>Form_Responses13[[#This Row],[Pontos]]/7*10</f>
        <v>5</v>
      </c>
      <c r="G14" s="80" t="s">
        <v>596</v>
      </c>
      <c r="H14" s="35" t="s">
        <v>14</v>
      </c>
      <c r="I14" s="36"/>
      <c r="J14" s="35" t="s">
        <v>168</v>
      </c>
      <c r="K14" s="36">
        <v>1</v>
      </c>
      <c r="L14" s="35" t="s">
        <v>169</v>
      </c>
      <c r="M14" s="36">
        <v>1</v>
      </c>
      <c r="N14" s="35">
        <v>4835</v>
      </c>
      <c r="O14" s="36"/>
      <c r="P14" s="35">
        <v>436.154</v>
      </c>
      <c r="Q14" s="36"/>
      <c r="R14" s="35">
        <v>43899</v>
      </c>
      <c r="S14" s="36">
        <v>0.5</v>
      </c>
      <c r="T14" s="35" t="s">
        <v>170</v>
      </c>
      <c r="U14" s="36">
        <v>1</v>
      </c>
      <c r="V14" s="37" t="s">
        <v>171</v>
      </c>
    </row>
    <row r="15" spans="1:22" x14ac:dyDescent="0.2">
      <c r="A15" s="38">
        <v>45757.765481516202</v>
      </c>
      <c r="B15" s="39" t="s">
        <v>185</v>
      </c>
      <c r="C15" s="39" t="s">
        <v>186</v>
      </c>
      <c r="D15" s="39" t="s">
        <v>187</v>
      </c>
      <c r="E15" s="20">
        <f t="shared" si="0"/>
        <v>7</v>
      </c>
      <c r="F15" s="52">
        <f>Form_Responses13[[#This Row],[Pontos]]/7*10</f>
        <v>10</v>
      </c>
      <c r="G15" s="80" t="s">
        <v>596</v>
      </c>
      <c r="H15" s="39" t="s">
        <v>52</v>
      </c>
      <c r="I15" s="40">
        <v>1</v>
      </c>
      <c r="J15" s="39" t="s">
        <v>168</v>
      </c>
      <c r="K15" s="40">
        <v>1</v>
      </c>
      <c r="L15" s="39" t="s">
        <v>169</v>
      </c>
      <c r="M15" s="40">
        <v>1</v>
      </c>
      <c r="N15" s="39">
        <v>10955</v>
      </c>
      <c r="O15" s="40">
        <v>1</v>
      </c>
      <c r="P15" s="39">
        <v>855.30200000000002</v>
      </c>
      <c r="Q15" s="40">
        <v>1</v>
      </c>
      <c r="R15" s="39">
        <v>17838</v>
      </c>
      <c r="S15" s="40">
        <v>1</v>
      </c>
      <c r="T15" s="39" t="s">
        <v>188</v>
      </c>
      <c r="U15" s="40">
        <v>1</v>
      </c>
      <c r="V15" s="43" t="s">
        <v>189</v>
      </c>
    </row>
    <row r="16" spans="1:22" x14ac:dyDescent="0.2">
      <c r="A16" s="34">
        <v>45757.766036030094</v>
      </c>
      <c r="B16" s="35" t="s">
        <v>190</v>
      </c>
      <c r="C16" s="35" t="s">
        <v>191</v>
      </c>
      <c r="D16" s="35" t="s">
        <v>192</v>
      </c>
      <c r="E16" s="20">
        <f t="shared" si="0"/>
        <v>5</v>
      </c>
      <c r="F16" s="52">
        <f>Form_Responses13[[#This Row],[Pontos]]/7*10</f>
        <v>7.1428571428571432</v>
      </c>
      <c r="G16" s="80" t="s">
        <v>596</v>
      </c>
      <c r="H16" s="35" t="s">
        <v>52</v>
      </c>
      <c r="I16" s="36">
        <v>1</v>
      </c>
      <c r="J16" s="35" t="s">
        <v>168</v>
      </c>
      <c r="K16" s="36">
        <v>1</v>
      </c>
      <c r="L16" s="35" t="s">
        <v>193</v>
      </c>
      <c r="M16" s="36"/>
      <c r="N16" s="35">
        <v>10955</v>
      </c>
      <c r="O16" s="36">
        <v>1</v>
      </c>
      <c r="P16" s="35">
        <v>887.31399999999996</v>
      </c>
      <c r="Q16" s="36"/>
      <c r="R16" s="35">
        <v>17838</v>
      </c>
      <c r="S16" s="36">
        <v>1</v>
      </c>
      <c r="T16" s="35" t="s">
        <v>194</v>
      </c>
      <c r="U16" s="36">
        <v>1</v>
      </c>
      <c r="V16" s="37" t="s">
        <v>195</v>
      </c>
    </row>
    <row r="17" spans="1:22" x14ac:dyDescent="0.2">
      <c r="A17" s="47">
        <v>45757.752107731481</v>
      </c>
      <c r="B17" s="48" t="s">
        <v>213</v>
      </c>
      <c r="C17" s="48" t="s">
        <v>214</v>
      </c>
      <c r="D17" s="48" t="s">
        <v>215</v>
      </c>
      <c r="E17" s="20">
        <f t="shared" si="0"/>
        <v>1.5</v>
      </c>
      <c r="F17" s="52">
        <f>Form_Responses13[[#This Row],[Pontos]]/7*10</f>
        <v>2.1428571428571428</v>
      </c>
      <c r="G17" s="82" t="s">
        <v>597</v>
      </c>
      <c r="H17" s="48" t="s">
        <v>32</v>
      </c>
      <c r="I17" s="49"/>
      <c r="J17" s="48" t="s">
        <v>168</v>
      </c>
      <c r="K17" s="49">
        <v>1</v>
      </c>
      <c r="L17" s="48" t="s">
        <v>216</v>
      </c>
      <c r="M17" s="49"/>
      <c r="N17" s="48">
        <v>11215</v>
      </c>
      <c r="O17" s="49"/>
      <c r="P17" s="48">
        <v>888.31399999999996</v>
      </c>
      <c r="Q17" s="49"/>
      <c r="R17" s="48"/>
      <c r="S17" s="49"/>
      <c r="T17" s="48" t="s">
        <v>217</v>
      </c>
      <c r="U17" s="49">
        <v>0.5</v>
      </c>
      <c r="V17" s="50" t="s">
        <v>218</v>
      </c>
    </row>
  </sheetData>
  <hyperlinks>
    <hyperlink ref="V4" r:id="rId1" xr:uid="{D6781A03-1F66-471F-973A-BDB4AA795855}"/>
    <hyperlink ref="V6" r:id="rId2" xr:uid="{E32AAA98-1363-4ED2-A6DC-90AACC74DC20}"/>
    <hyperlink ref="V5" r:id="rId3" xr:uid="{9CEEA3AD-113D-4357-B22F-D2FEE8CC9516}"/>
    <hyperlink ref="V10" r:id="rId4" xr:uid="{DEA4C0FC-F6B9-456E-A17E-CB3273D0DF0B}"/>
    <hyperlink ref="V12" r:id="rId5" xr:uid="{E5992BB4-2E56-47F0-B80A-B27C7E959A05}"/>
    <hyperlink ref="V8" r:id="rId6" xr:uid="{E0065EAF-64E5-46A4-B1A5-607D4532CC13}"/>
    <hyperlink ref="V11" r:id="rId7" xr:uid="{7AE3504B-FBB6-4FC4-951F-54322724D58C}"/>
    <hyperlink ref="V15" r:id="rId8" xr:uid="{3F518524-5AFC-474C-8478-6647ABAD0655}"/>
    <hyperlink ref="V16" r:id="rId9" xr:uid="{13357DE6-60ED-46FB-B9AC-CBF96A355983}"/>
    <hyperlink ref="V7" r:id="rId10" xr:uid="{DD53F866-C9B9-4928-AB30-0AC0EE693BED}"/>
    <hyperlink ref="V14" r:id="rId11" xr:uid="{38D8A440-401C-4DAB-904C-82EE954B8358}"/>
    <hyperlink ref="V17" r:id="rId12" xr:uid="{63226D5B-0B64-41CA-B594-D851B6C7B911}"/>
    <hyperlink ref="V9" r:id="rId13" xr:uid="{C9E13D81-CFB8-42AE-B3CB-D37F10311C0B}"/>
    <hyperlink ref="V3" r:id="rId14" xr:uid="{B520A89B-7418-406B-9E72-C3B8A72F352A}"/>
    <hyperlink ref="V13" r:id="rId15" xr:uid="{ED10C215-181C-426E-BABA-FBB9935EB616}"/>
    <hyperlink ref="V2" r:id="rId16" xr:uid="{FD534B80-DFC8-45B1-B54C-BBD8E2CFE706}"/>
  </hyperlinks>
  <pageMargins left="0.7" right="0.7" top="0.75" bottom="0.75" header="0.3" footer="0.3"/>
  <tableParts count="1">
    <tablePart r:id="rId1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8C0C-73A3-4984-A9C8-AA35FE716E3B}">
  <dimension ref="A1:AM41"/>
  <sheetViews>
    <sheetView topLeftCell="N1" workbookViewId="0">
      <selection activeCell="AM12" sqref="AM12"/>
    </sheetView>
  </sheetViews>
  <sheetFormatPr defaultRowHeight="12.75" x14ac:dyDescent="0.2"/>
  <cols>
    <col min="5" max="5" width="9.140625" style="20"/>
    <col min="6" max="6" width="9.5703125" bestFit="1" customWidth="1"/>
    <col min="8" max="8" width="9.140625" style="20"/>
    <col min="10" max="10" width="9.140625" style="20"/>
    <col min="18" max="18" width="9.140625" style="20"/>
    <col min="20" max="20" width="9.140625" style="20"/>
    <col min="22" max="22" width="9.140625" style="20"/>
    <col min="26" max="26" width="9.140625" style="20"/>
    <col min="30" max="30" width="9.140625" style="20"/>
    <col min="32" max="32" width="9.140625" style="20"/>
    <col min="34" max="34" width="9.140625" style="20"/>
    <col min="36" max="36" width="9.140625" style="20"/>
    <col min="38" max="38" width="9.140625" style="20"/>
  </cols>
  <sheetData>
    <row r="1" spans="1:39" x14ac:dyDescent="0.2">
      <c r="A1" s="54" t="s">
        <v>0</v>
      </c>
      <c r="B1" s="54" t="s">
        <v>1</v>
      </c>
      <c r="C1" s="54" t="s">
        <v>2</v>
      </c>
      <c r="D1" s="54" t="s">
        <v>3</v>
      </c>
      <c r="E1" s="55" t="s">
        <v>160</v>
      </c>
      <c r="F1" s="54" t="s">
        <v>260</v>
      </c>
      <c r="G1" t="s">
        <v>339</v>
      </c>
      <c r="H1" s="20" t="s">
        <v>153</v>
      </c>
      <c r="I1" t="s">
        <v>340</v>
      </c>
      <c r="J1" s="20" t="s">
        <v>154</v>
      </c>
      <c r="K1" t="s">
        <v>341</v>
      </c>
      <c r="L1" s="20" t="s">
        <v>155</v>
      </c>
      <c r="M1" t="s">
        <v>342</v>
      </c>
      <c r="N1" s="20" t="s">
        <v>156</v>
      </c>
      <c r="O1" t="s">
        <v>343</v>
      </c>
      <c r="P1" s="20" t="s">
        <v>157</v>
      </c>
      <c r="Q1" t="s">
        <v>344</v>
      </c>
      <c r="R1" s="20" t="s">
        <v>158</v>
      </c>
      <c r="S1" t="s">
        <v>345</v>
      </c>
      <c r="T1" s="20" t="s">
        <v>159</v>
      </c>
      <c r="U1" t="s">
        <v>346</v>
      </c>
      <c r="V1" s="20" t="s">
        <v>347</v>
      </c>
      <c r="W1" t="s">
        <v>348</v>
      </c>
      <c r="X1" s="20" t="s">
        <v>349</v>
      </c>
      <c r="Y1" t="s">
        <v>350</v>
      </c>
      <c r="Z1" s="20" t="s">
        <v>351</v>
      </c>
      <c r="AA1" t="s">
        <v>352</v>
      </c>
      <c r="AB1" s="20" t="s">
        <v>353</v>
      </c>
      <c r="AC1" t="s">
        <v>354</v>
      </c>
      <c r="AD1" s="20" t="s">
        <v>355</v>
      </c>
      <c r="AE1" t="s">
        <v>356</v>
      </c>
      <c r="AF1" s="20" t="s">
        <v>357</v>
      </c>
      <c r="AG1" t="s">
        <v>358</v>
      </c>
      <c r="AH1" s="20" t="s">
        <v>359</v>
      </c>
      <c r="AI1" t="s">
        <v>360</v>
      </c>
      <c r="AJ1" s="20" t="s">
        <v>361</v>
      </c>
      <c r="AK1" t="s">
        <v>362</v>
      </c>
      <c r="AL1" s="20" t="s">
        <v>363</v>
      </c>
      <c r="AM1" t="s">
        <v>364</v>
      </c>
    </row>
    <row r="2" spans="1:39" x14ac:dyDescent="0.2">
      <c r="A2">
        <v>45736.844471296296</v>
      </c>
      <c r="B2" t="s">
        <v>146</v>
      </c>
      <c r="C2" t="s">
        <v>147</v>
      </c>
      <c r="D2" t="s">
        <v>148</v>
      </c>
      <c r="E2" s="20">
        <f t="shared" ref="E2:E41" si="0">SUM(H2,J2,L2,N2,P2,R2,T2,V2,Z2,AB2,AD2,AF2,AH2,AJ2,AL2)</f>
        <v>11</v>
      </c>
      <c r="F2" s="52">
        <f t="shared" ref="F2:F41" si="1">E2/15*10</f>
        <v>7.333333333333333</v>
      </c>
      <c r="G2" t="s">
        <v>365</v>
      </c>
      <c r="H2" s="20">
        <v>1</v>
      </c>
      <c r="I2" t="s">
        <v>366</v>
      </c>
      <c r="J2" s="20">
        <v>1</v>
      </c>
      <c r="K2">
        <v>820</v>
      </c>
      <c r="L2" s="20">
        <v>1</v>
      </c>
      <c r="M2">
        <v>55</v>
      </c>
      <c r="N2" s="20">
        <v>1</v>
      </c>
      <c r="O2" t="s">
        <v>367</v>
      </c>
      <c r="P2" s="20">
        <v>1</v>
      </c>
      <c r="Q2" t="s">
        <v>389</v>
      </c>
      <c r="R2" s="20">
        <v>1</v>
      </c>
      <c r="S2" t="s">
        <v>380</v>
      </c>
      <c r="T2" s="20">
        <v>1</v>
      </c>
      <c r="U2" t="s">
        <v>463</v>
      </c>
      <c r="V2" s="20">
        <v>1</v>
      </c>
      <c r="W2" t="s">
        <v>464</v>
      </c>
      <c r="X2" t="s">
        <v>372</v>
      </c>
      <c r="Y2">
        <v>0</v>
      </c>
      <c r="AA2">
        <v>0</v>
      </c>
      <c r="AC2">
        <v>0</v>
      </c>
      <c r="AE2">
        <v>0</v>
      </c>
      <c r="AF2" s="20">
        <v>1</v>
      </c>
      <c r="AG2">
        <v>37</v>
      </c>
      <c r="AH2" s="20">
        <v>1</v>
      </c>
      <c r="AI2" t="s">
        <v>376</v>
      </c>
      <c r="AK2" t="s">
        <v>465</v>
      </c>
      <c r="AL2" s="20">
        <v>1</v>
      </c>
      <c r="AM2" t="s">
        <v>466</v>
      </c>
    </row>
    <row r="3" spans="1:39" x14ac:dyDescent="0.2">
      <c r="A3">
        <v>45736.839962407408</v>
      </c>
      <c r="B3" t="s">
        <v>532</v>
      </c>
      <c r="C3" t="s">
        <v>38</v>
      </c>
      <c r="D3" t="s">
        <v>39</v>
      </c>
      <c r="E3" s="20">
        <f t="shared" si="0"/>
        <v>10</v>
      </c>
      <c r="F3" s="52">
        <f t="shared" si="1"/>
        <v>6.6666666666666661</v>
      </c>
      <c r="G3" t="s">
        <v>365</v>
      </c>
      <c r="H3" s="20">
        <v>1</v>
      </c>
      <c r="I3" t="s">
        <v>366</v>
      </c>
      <c r="J3" s="20">
        <v>1</v>
      </c>
      <c r="K3">
        <v>820</v>
      </c>
      <c r="L3" s="20">
        <v>1</v>
      </c>
      <c r="M3">
        <v>55</v>
      </c>
      <c r="N3" s="20">
        <v>1</v>
      </c>
      <c r="O3" t="s">
        <v>367</v>
      </c>
      <c r="P3" s="20">
        <v>1</v>
      </c>
      <c r="Q3" t="s">
        <v>533</v>
      </c>
      <c r="S3" t="s">
        <v>383</v>
      </c>
      <c r="U3" t="s">
        <v>534</v>
      </c>
      <c r="V3" s="20">
        <v>1</v>
      </c>
      <c r="W3" t="s">
        <v>535</v>
      </c>
      <c r="X3" t="s">
        <v>372</v>
      </c>
      <c r="Y3" t="s">
        <v>536</v>
      </c>
      <c r="AA3" t="s">
        <v>537</v>
      </c>
      <c r="AC3" t="s">
        <v>403</v>
      </c>
      <c r="AE3" t="s">
        <v>456</v>
      </c>
      <c r="AF3" s="20">
        <v>1</v>
      </c>
      <c r="AG3">
        <v>37</v>
      </c>
      <c r="AH3" s="20">
        <v>1</v>
      </c>
      <c r="AI3" t="s">
        <v>395</v>
      </c>
      <c r="AJ3" s="20">
        <v>1</v>
      </c>
      <c r="AK3" t="s">
        <v>538</v>
      </c>
      <c r="AL3" s="20">
        <v>1</v>
      </c>
      <c r="AM3" t="s">
        <v>539</v>
      </c>
    </row>
    <row r="4" spans="1:39" x14ac:dyDescent="0.2">
      <c r="A4">
        <v>45736.845320763889</v>
      </c>
      <c r="B4" t="s">
        <v>129</v>
      </c>
      <c r="C4" t="s">
        <v>130</v>
      </c>
      <c r="D4">
        <v>20021940</v>
      </c>
      <c r="E4" s="20">
        <f t="shared" si="0"/>
        <v>8</v>
      </c>
      <c r="F4" s="52">
        <f t="shared" si="1"/>
        <v>5.333333333333333</v>
      </c>
      <c r="G4" t="s">
        <v>365</v>
      </c>
      <c r="H4" s="20">
        <v>1</v>
      </c>
      <c r="I4" t="s">
        <v>366</v>
      </c>
      <c r="J4" s="20">
        <v>1</v>
      </c>
      <c r="K4">
        <v>820</v>
      </c>
      <c r="L4" s="20">
        <v>1</v>
      </c>
      <c r="M4">
        <v>55</v>
      </c>
      <c r="N4" s="20">
        <v>1</v>
      </c>
      <c r="O4" t="s">
        <v>367</v>
      </c>
      <c r="P4" s="20">
        <v>1</v>
      </c>
      <c r="Q4" t="s">
        <v>368</v>
      </c>
      <c r="S4" t="s">
        <v>369</v>
      </c>
      <c r="T4" s="20">
        <v>1</v>
      </c>
      <c r="U4" t="s">
        <v>370</v>
      </c>
      <c r="V4" s="20">
        <v>1</v>
      </c>
      <c r="W4" t="s">
        <v>371</v>
      </c>
      <c r="X4" t="s">
        <v>372</v>
      </c>
      <c r="Y4" t="s">
        <v>373</v>
      </c>
      <c r="AA4" t="s">
        <v>374</v>
      </c>
      <c r="AC4" t="s">
        <v>375</v>
      </c>
      <c r="AD4" s="20">
        <v>1</v>
      </c>
      <c r="AE4" t="s">
        <v>376</v>
      </c>
      <c r="AG4">
        <v>0</v>
      </c>
      <c r="AI4">
        <v>0</v>
      </c>
      <c r="AK4">
        <v>0</v>
      </c>
      <c r="AM4" t="s">
        <v>377</v>
      </c>
    </row>
    <row r="5" spans="1:39" x14ac:dyDescent="0.2">
      <c r="A5">
        <v>45736.846230416668</v>
      </c>
      <c r="B5" t="s">
        <v>246</v>
      </c>
      <c r="C5" t="s">
        <v>247</v>
      </c>
      <c r="D5" t="s">
        <v>248</v>
      </c>
      <c r="E5" s="20">
        <f t="shared" si="0"/>
        <v>11</v>
      </c>
      <c r="F5" s="52">
        <f t="shared" si="1"/>
        <v>7.333333333333333</v>
      </c>
      <c r="G5" t="s">
        <v>378</v>
      </c>
      <c r="H5" s="20">
        <v>1</v>
      </c>
      <c r="I5" t="s">
        <v>366</v>
      </c>
      <c r="J5" s="20">
        <v>1</v>
      </c>
      <c r="K5">
        <v>820</v>
      </c>
      <c r="L5" s="20">
        <v>1</v>
      </c>
      <c r="M5">
        <v>55</v>
      </c>
      <c r="N5" s="20">
        <v>1</v>
      </c>
      <c r="O5" t="s">
        <v>367</v>
      </c>
      <c r="P5" s="20">
        <v>1</v>
      </c>
      <c r="Q5" t="s">
        <v>392</v>
      </c>
      <c r="R5" s="20">
        <v>1</v>
      </c>
      <c r="S5" t="s">
        <v>380</v>
      </c>
      <c r="T5" s="20">
        <v>1</v>
      </c>
      <c r="U5" t="s">
        <v>512</v>
      </c>
      <c r="V5" s="20">
        <v>1</v>
      </c>
      <c r="W5" t="s">
        <v>113</v>
      </c>
      <c r="X5" t="s">
        <v>372</v>
      </c>
      <c r="Y5" t="s">
        <v>513</v>
      </c>
      <c r="AA5" t="s">
        <v>113</v>
      </c>
      <c r="AC5" t="s">
        <v>113</v>
      </c>
      <c r="AE5" t="s">
        <v>113</v>
      </c>
      <c r="AG5">
        <v>37</v>
      </c>
      <c r="AH5" s="20">
        <v>1</v>
      </c>
      <c r="AI5" t="s">
        <v>436</v>
      </c>
      <c r="AJ5" s="20">
        <v>1</v>
      </c>
      <c r="AK5" t="s">
        <v>473</v>
      </c>
      <c r="AL5" s="20">
        <v>1</v>
      </c>
      <c r="AM5" t="s">
        <v>514</v>
      </c>
    </row>
    <row r="6" spans="1:39" x14ac:dyDescent="0.2">
      <c r="A6">
        <v>45736.844422719907</v>
      </c>
      <c r="B6" t="s">
        <v>231</v>
      </c>
      <c r="C6" t="s">
        <v>232</v>
      </c>
      <c r="D6" t="s">
        <v>233</v>
      </c>
      <c r="E6" s="20">
        <f t="shared" si="0"/>
        <v>11.5</v>
      </c>
      <c r="F6" s="52">
        <f t="shared" si="1"/>
        <v>7.666666666666667</v>
      </c>
      <c r="G6" t="s">
        <v>378</v>
      </c>
      <c r="H6" s="20">
        <v>1</v>
      </c>
      <c r="I6" t="s">
        <v>366</v>
      </c>
      <c r="J6" s="20">
        <v>1</v>
      </c>
      <c r="K6">
        <v>820</v>
      </c>
      <c r="L6" s="20">
        <v>1</v>
      </c>
      <c r="M6">
        <v>55</v>
      </c>
      <c r="N6" s="20">
        <v>1</v>
      </c>
      <c r="O6" t="s">
        <v>367</v>
      </c>
      <c r="P6" s="20">
        <v>1</v>
      </c>
      <c r="Q6" t="s">
        <v>389</v>
      </c>
      <c r="R6" s="20">
        <v>1</v>
      </c>
      <c r="S6" t="s">
        <v>369</v>
      </c>
      <c r="T6" s="20">
        <v>1</v>
      </c>
      <c r="U6" t="s">
        <v>515</v>
      </c>
      <c r="V6" s="20">
        <v>0.5</v>
      </c>
      <c r="W6" t="s">
        <v>516</v>
      </c>
      <c r="X6" t="s">
        <v>372</v>
      </c>
      <c r="Y6" t="s">
        <v>373</v>
      </c>
      <c r="AA6" t="s">
        <v>517</v>
      </c>
      <c r="AC6">
        <v>0</v>
      </c>
      <c r="AE6">
        <v>0</v>
      </c>
      <c r="AF6" s="20">
        <v>1</v>
      </c>
      <c r="AG6">
        <v>37</v>
      </c>
      <c r="AH6" s="20">
        <v>1</v>
      </c>
      <c r="AI6" t="s">
        <v>436</v>
      </c>
      <c r="AJ6" s="20">
        <v>1</v>
      </c>
      <c r="AK6" t="s">
        <v>473</v>
      </c>
      <c r="AL6" s="20">
        <v>1</v>
      </c>
      <c r="AM6" t="s">
        <v>518</v>
      </c>
    </row>
    <row r="7" spans="1:39" x14ac:dyDescent="0.2">
      <c r="A7">
        <v>45736.84476537037</v>
      </c>
      <c r="B7" t="s">
        <v>20</v>
      </c>
      <c r="C7" t="s">
        <v>21</v>
      </c>
      <c r="D7" t="s">
        <v>22</v>
      </c>
      <c r="E7" s="20">
        <f t="shared" si="0"/>
        <v>6</v>
      </c>
      <c r="F7" s="52">
        <f t="shared" si="1"/>
        <v>4</v>
      </c>
      <c r="G7" t="s">
        <v>378</v>
      </c>
      <c r="H7" s="20">
        <v>1</v>
      </c>
      <c r="I7">
        <v>6</v>
      </c>
      <c r="K7">
        <v>820</v>
      </c>
      <c r="L7" s="20">
        <v>1</v>
      </c>
      <c r="M7">
        <v>662</v>
      </c>
      <c r="O7">
        <v>33</v>
      </c>
      <c r="Q7">
        <v>6767</v>
      </c>
      <c r="R7" s="20">
        <v>1</v>
      </c>
      <c r="S7" t="s">
        <v>428</v>
      </c>
      <c r="T7" s="20">
        <v>1</v>
      </c>
      <c r="U7" t="s">
        <v>472</v>
      </c>
      <c r="W7" t="s">
        <v>113</v>
      </c>
      <c r="X7" t="s">
        <v>372</v>
      </c>
      <c r="Y7" t="s">
        <v>113</v>
      </c>
      <c r="AA7" t="s">
        <v>113</v>
      </c>
      <c r="AC7" t="s">
        <v>113</v>
      </c>
      <c r="AE7" t="s">
        <v>113</v>
      </c>
      <c r="AG7">
        <v>37</v>
      </c>
      <c r="AH7" s="20">
        <v>1</v>
      </c>
      <c r="AI7" t="s">
        <v>113</v>
      </c>
      <c r="AK7" t="s">
        <v>473</v>
      </c>
      <c r="AL7" s="20">
        <v>1</v>
      </c>
      <c r="AM7" t="s">
        <v>474</v>
      </c>
    </row>
    <row r="8" spans="1:39" x14ac:dyDescent="0.2">
      <c r="A8">
        <v>45736.852008877315</v>
      </c>
      <c r="B8" t="s">
        <v>43</v>
      </c>
      <c r="C8" t="s">
        <v>44</v>
      </c>
      <c r="D8" t="s">
        <v>279</v>
      </c>
      <c r="E8" s="20">
        <f t="shared" si="0"/>
        <v>10</v>
      </c>
      <c r="F8" s="52">
        <f t="shared" si="1"/>
        <v>6.6666666666666661</v>
      </c>
      <c r="G8" t="s">
        <v>378</v>
      </c>
      <c r="H8" s="20">
        <v>1</v>
      </c>
      <c r="I8" t="s">
        <v>500</v>
      </c>
      <c r="K8">
        <v>820</v>
      </c>
      <c r="L8" s="20">
        <v>1</v>
      </c>
      <c r="M8">
        <v>55</v>
      </c>
      <c r="N8" s="20">
        <v>1</v>
      </c>
      <c r="O8" t="s">
        <v>367</v>
      </c>
      <c r="P8" s="20">
        <v>1</v>
      </c>
      <c r="Q8" t="s">
        <v>389</v>
      </c>
      <c r="R8" s="20">
        <v>1</v>
      </c>
      <c r="S8" t="s">
        <v>380</v>
      </c>
      <c r="T8" s="20">
        <v>1</v>
      </c>
      <c r="U8" t="s">
        <v>501</v>
      </c>
      <c r="W8" t="s">
        <v>502</v>
      </c>
      <c r="X8" t="s">
        <v>372</v>
      </c>
      <c r="Y8" t="s">
        <v>503</v>
      </c>
      <c r="AA8" t="s">
        <v>504</v>
      </c>
      <c r="AC8" t="s">
        <v>375</v>
      </c>
      <c r="AD8" s="20">
        <v>1</v>
      </c>
      <c r="AE8" t="s">
        <v>505</v>
      </c>
      <c r="AG8">
        <v>37</v>
      </c>
      <c r="AH8" s="20">
        <v>1</v>
      </c>
      <c r="AI8" t="s">
        <v>436</v>
      </c>
      <c r="AJ8" s="20">
        <v>1</v>
      </c>
      <c r="AK8" t="s">
        <v>473</v>
      </c>
      <c r="AL8" s="20">
        <v>1</v>
      </c>
      <c r="AM8" t="s">
        <v>506</v>
      </c>
    </row>
    <row r="9" spans="1:39" x14ac:dyDescent="0.2">
      <c r="A9">
        <v>45736.772619930554</v>
      </c>
      <c r="B9" t="s">
        <v>74</v>
      </c>
      <c r="C9" t="s">
        <v>438</v>
      </c>
      <c r="D9" t="s">
        <v>76</v>
      </c>
      <c r="E9" s="20">
        <f t="shared" si="0"/>
        <v>10</v>
      </c>
      <c r="F9" s="52">
        <f t="shared" si="1"/>
        <v>6.6666666666666661</v>
      </c>
      <c r="G9" t="s">
        <v>365</v>
      </c>
      <c r="H9" s="20">
        <v>1</v>
      </c>
      <c r="I9" t="s">
        <v>366</v>
      </c>
      <c r="J9" s="20">
        <v>1</v>
      </c>
      <c r="K9">
        <v>820</v>
      </c>
      <c r="L9" s="20">
        <v>1</v>
      </c>
      <c r="M9">
        <v>55</v>
      </c>
      <c r="N9" s="20">
        <v>1</v>
      </c>
      <c r="O9" t="s">
        <v>367</v>
      </c>
      <c r="P9" s="20">
        <v>1</v>
      </c>
      <c r="Q9" t="s">
        <v>389</v>
      </c>
      <c r="R9" s="20">
        <v>1</v>
      </c>
      <c r="S9" t="s">
        <v>380</v>
      </c>
      <c r="T9" s="20">
        <v>1</v>
      </c>
      <c r="U9" t="s">
        <v>439</v>
      </c>
      <c r="V9" s="20">
        <v>1</v>
      </c>
      <c r="W9" t="s">
        <v>440</v>
      </c>
      <c r="X9" t="s">
        <v>372</v>
      </c>
      <c r="Y9" t="s">
        <v>113</v>
      </c>
      <c r="AA9" t="s">
        <v>113</v>
      </c>
      <c r="AC9" t="s">
        <v>113</v>
      </c>
      <c r="AE9" t="s">
        <v>113</v>
      </c>
      <c r="AG9">
        <v>37</v>
      </c>
      <c r="AH9" s="20">
        <v>1</v>
      </c>
      <c r="AI9" t="s">
        <v>436</v>
      </c>
      <c r="AJ9" s="20">
        <v>1</v>
      </c>
      <c r="AK9" t="s">
        <v>113</v>
      </c>
      <c r="AM9" t="s">
        <v>441</v>
      </c>
    </row>
    <row r="10" spans="1:39" x14ac:dyDescent="0.2">
      <c r="A10">
        <v>45736.778650706023</v>
      </c>
      <c r="B10" t="s">
        <v>196</v>
      </c>
      <c r="C10" t="s">
        <v>197</v>
      </c>
      <c r="D10" t="s">
        <v>198</v>
      </c>
      <c r="E10" s="20">
        <f t="shared" si="0"/>
        <v>7</v>
      </c>
      <c r="F10" s="52">
        <f t="shared" si="1"/>
        <v>4.666666666666667</v>
      </c>
      <c r="G10" t="s">
        <v>378</v>
      </c>
      <c r="H10" s="20">
        <v>1</v>
      </c>
      <c r="I10" t="s">
        <v>366</v>
      </c>
      <c r="J10" s="20">
        <v>1</v>
      </c>
      <c r="K10">
        <v>820</v>
      </c>
      <c r="L10" s="20">
        <v>1</v>
      </c>
      <c r="M10">
        <v>55</v>
      </c>
      <c r="N10" s="20">
        <v>1</v>
      </c>
      <c r="O10" t="s">
        <v>367</v>
      </c>
      <c r="P10" s="20">
        <v>1</v>
      </c>
      <c r="Q10" t="s">
        <v>379</v>
      </c>
      <c r="S10" t="s">
        <v>380</v>
      </c>
      <c r="T10" s="20">
        <v>1</v>
      </c>
      <c r="U10" t="s">
        <v>381</v>
      </c>
      <c r="W10">
        <v>0</v>
      </c>
      <c r="X10" t="s">
        <v>372</v>
      </c>
      <c r="Y10">
        <v>0</v>
      </c>
      <c r="AA10">
        <v>0</v>
      </c>
      <c r="AC10">
        <v>0</v>
      </c>
      <c r="AE10">
        <v>0</v>
      </c>
      <c r="AF10" s="20">
        <v>1</v>
      </c>
      <c r="AG10">
        <v>0</v>
      </c>
      <c r="AI10">
        <v>0</v>
      </c>
      <c r="AK10">
        <v>0</v>
      </c>
      <c r="AM10" t="s">
        <v>382</v>
      </c>
    </row>
    <row r="11" spans="1:39" x14ac:dyDescent="0.2">
      <c r="A11">
        <v>45736.775078368053</v>
      </c>
      <c r="B11" t="s">
        <v>208</v>
      </c>
      <c r="C11" t="s">
        <v>209</v>
      </c>
      <c r="D11" t="s">
        <v>210</v>
      </c>
      <c r="E11" s="20">
        <f t="shared" si="0"/>
        <v>8</v>
      </c>
      <c r="F11" s="52">
        <f t="shared" si="1"/>
        <v>5.333333333333333</v>
      </c>
      <c r="G11" t="s">
        <v>365</v>
      </c>
      <c r="H11" s="20">
        <v>1</v>
      </c>
      <c r="I11" t="s">
        <v>366</v>
      </c>
      <c r="J11" s="20">
        <v>1</v>
      </c>
      <c r="K11">
        <v>820</v>
      </c>
      <c r="L11" s="20">
        <v>1</v>
      </c>
      <c r="M11">
        <v>55</v>
      </c>
      <c r="N11" s="20">
        <v>1</v>
      </c>
      <c r="O11" t="s">
        <v>367</v>
      </c>
      <c r="P11" s="20">
        <v>1</v>
      </c>
      <c r="Q11" t="s">
        <v>389</v>
      </c>
      <c r="R11" s="20">
        <v>1</v>
      </c>
      <c r="S11" t="s">
        <v>369</v>
      </c>
      <c r="T11" s="20">
        <v>1</v>
      </c>
      <c r="U11" t="s">
        <v>409</v>
      </c>
      <c r="W11" t="s">
        <v>113</v>
      </c>
      <c r="X11" t="s">
        <v>372</v>
      </c>
      <c r="Y11" t="s">
        <v>113</v>
      </c>
      <c r="AA11" t="s">
        <v>410</v>
      </c>
      <c r="AC11" t="s">
        <v>113</v>
      </c>
      <c r="AE11" t="s">
        <v>113</v>
      </c>
      <c r="AG11">
        <v>37</v>
      </c>
      <c r="AH11" s="20">
        <v>1</v>
      </c>
      <c r="AI11" t="s">
        <v>113</v>
      </c>
      <c r="AK11" t="s">
        <v>113</v>
      </c>
      <c r="AM11" t="s">
        <v>411</v>
      </c>
    </row>
    <row r="12" spans="1:39" x14ac:dyDescent="0.2">
      <c r="A12">
        <v>45736.846301134261</v>
      </c>
      <c r="B12" t="s">
        <v>91</v>
      </c>
      <c r="C12" t="s">
        <v>287</v>
      </c>
      <c r="D12" t="s">
        <v>93</v>
      </c>
      <c r="E12" s="20">
        <f t="shared" si="0"/>
        <v>8</v>
      </c>
      <c r="F12" s="52">
        <f t="shared" si="1"/>
        <v>5.333333333333333</v>
      </c>
      <c r="G12" t="s">
        <v>365</v>
      </c>
      <c r="H12" s="20">
        <v>1</v>
      </c>
      <c r="I12" t="s">
        <v>507</v>
      </c>
      <c r="K12">
        <v>820</v>
      </c>
      <c r="L12" s="20">
        <v>1</v>
      </c>
      <c r="M12">
        <v>55</v>
      </c>
      <c r="N12" s="20">
        <v>1</v>
      </c>
      <c r="O12" t="s">
        <v>367</v>
      </c>
      <c r="P12" s="20">
        <v>1</v>
      </c>
      <c r="Q12" t="s">
        <v>414</v>
      </c>
      <c r="S12" t="s">
        <v>380</v>
      </c>
      <c r="T12" s="20">
        <v>1</v>
      </c>
      <c r="U12" t="s">
        <v>444</v>
      </c>
      <c r="W12" t="s">
        <v>371</v>
      </c>
      <c r="X12" t="s">
        <v>372</v>
      </c>
      <c r="Y12" t="s">
        <v>508</v>
      </c>
      <c r="AA12" t="s">
        <v>509</v>
      </c>
      <c r="AC12" t="s">
        <v>510</v>
      </c>
      <c r="AE12" t="s">
        <v>510</v>
      </c>
      <c r="AG12">
        <v>37</v>
      </c>
      <c r="AH12" s="20">
        <v>1</v>
      </c>
      <c r="AI12" t="s">
        <v>436</v>
      </c>
      <c r="AJ12" s="20">
        <v>1</v>
      </c>
      <c r="AK12" t="s">
        <v>473</v>
      </c>
      <c r="AL12" s="20">
        <v>1</v>
      </c>
      <c r="AM12" s="77" t="s">
        <v>511</v>
      </c>
    </row>
    <row r="13" spans="1:39" x14ac:dyDescent="0.2">
      <c r="A13">
        <v>45736.775198009258</v>
      </c>
      <c r="B13" t="s">
        <v>55</v>
      </c>
      <c r="C13" t="s">
        <v>56</v>
      </c>
      <c r="D13" t="s">
        <v>57</v>
      </c>
      <c r="E13" s="20">
        <f t="shared" si="0"/>
        <v>10</v>
      </c>
      <c r="F13" s="52">
        <f t="shared" si="1"/>
        <v>6.6666666666666661</v>
      </c>
      <c r="G13" t="s">
        <v>378</v>
      </c>
      <c r="H13" s="20">
        <v>1</v>
      </c>
      <c r="I13" t="s">
        <v>366</v>
      </c>
      <c r="J13" s="20">
        <v>1</v>
      </c>
      <c r="K13">
        <v>820</v>
      </c>
      <c r="L13" s="20">
        <v>1</v>
      </c>
      <c r="M13">
        <v>55</v>
      </c>
      <c r="N13" s="20">
        <v>1</v>
      </c>
      <c r="O13" t="s">
        <v>367</v>
      </c>
      <c r="P13" s="20">
        <v>1</v>
      </c>
      <c r="Q13" t="s">
        <v>389</v>
      </c>
      <c r="R13" s="20">
        <v>1</v>
      </c>
      <c r="S13" t="s">
        <v>369</v>
      </c>
      <c r="T13" s="20">
        <v>1</v>
      </c>
      <c r="U13" t="s">
        <v>390</v>
      </c>
      <c r="W13">
        <v>0</v>
      </c>
      <c r="X13" t="s">
        <v>372</v>
      </c>
      <c r="Y13">
        <v>0</v>
      </c>
      <c r="AA13">
        <v>0</v>
      </c>
      <c r="AC13" t="s">
        <v>375</v>
      </c>
      <c r="AD13" s="20">
        <v>1</v>
      </c>
      <c r="AE13">
        <v>0</v>
      </c>
      <c r="AF13" s="20">
        <v>1</v>
      </c>
      <c r="AG13">
        <v>37</v>
      </c>
      <c r="AH13" s="20">
        <v>1</v>
      </c>
      <c r="AI13">
        <v>0</v>
      </c>
      <c r="AK13">
        <v>0</v>
      </c>
      <c r="AM13" t="s">
        <v>391</v>
      </c>
    </row>
    <row r="14" spans="1:39" x14ac:dyDescent="0.2">
      <c r="A14">
        <v>45736.845373402779</v>
      </c>
      <c r="B14" t="s">
        <v>178</v>
      </c>
      <c r="C14" t="s">
        <v>179</v>
      </c>
      <c r="D14" t="s">
        <v>180</v>
      </c>
      <c r="E14" s="20">
        <f t="shared" si="0"/>
        <v>9</v>
      </c>
      <c r="F14" s="52">
        <f t="shared" si="1"/>
        <v>6</v>
      </c>
      <c r="G14" t="s">
        <v>365</v>
      </c>
      <c r="H14" s="20">
        <v>1</v>
      </c>
      <c r="I14" t="s">
        <v>366</v>
      </c>
      <c r="J14" s="20">
        <v>1</v>
      </c>
      <c r="K14">
        <v>820</v>
      </c>
      <c r="L14" s="20">
        <v>1</v>
      </c>
      <c r="M14">
        <v>55</v>
      </c>
      <c r="N14" s="20">
        <v>1</v>
      </c>
      <c r="O14" t="s">
        <v>367</v>
      </c>
      <c r="P14" s="20">
        <v>1</v>
      </c>
      <c r="Q14" t="s">
        <v>392</v>
      </c>
      <c r="R14" s="20">
        <v>1</v>
      </c>
      <c r="S14" t="s">
        <v>393</v>
      </c>
      <c r="U14" t="s">
        <v>394</v>
      </c>
      <c r="W14">
        <v>0</v>
      </c>
      <c r="X14" t="s">
        <v>372</v>
      </c>
      <c r="Y14">
        <v>0</v>
      </c>
      <c r="AA14">
        <v>0</v>
      </c>
      <c r="AC14">
        <v>0</v>
      </c>
      <c r="AE14">
        <v>0</v>
      </c>
      <c r="AF14" s="20">
        <v>1</v>
      </c>
      <c r="AG14">
        <v>37</v>
      </c>
      <c r="AH14" s="20">
        <v>1</v>
      </c>
      <c r="AI14" t="s">
        <v>395</v>
      </c>
      <c r="AJ14" s="20">
        <v>1</v>
      </c>
      <c r="AK14">
        <v>0</v>
      </c>
      <c r="AM14" t="s">
        <v>396</v>
      </c>
    </row>
    <row r="15" spans="1:39" x14ac:dyDescent="0.2">
      <c r="A15">
        <v>45736.778071354165</v>
      </c>
      <c r="B15" t="s">
        <v>202</v>
      </c>
      <c r="C15" t="s">
        <v>203</v>
      </c>
      <c r="D15" t="s">
        <v>204</v>
      </c>
      <c r="E15" s="20">
        <f t="shared" si="0"/>
        <v>6</v>
      </c>
      <c r="F15" s="52">
        <f t="shared" si="1"/>
        <v>4</v>
      </c>
      <c r="G15" t="s">
        <v>378</v>
      </c>
      <c r="H15" s="20">
        <v>1</v>
      </c>
      <c r="I15" t="s">
        <v>366</v>
      </c>
      <c r="J15" s="20">
        <v>1</v>
      </c>
      <c r="K15">
        <v>820</v>
      </c>
      <c r="L15" s="20">
        <v>1</v>
      </c>
      <c r="M15">
        <v>55</v>
      </c>
      <c r="N15" s="20">
        <v>1</v>
      </c>
      <c r="O15" t="s">
        <v>422</v>
      </c>
      <c r="Q15" t="s">
        <v>392</v>
      </c>
      <c r="R15" s="20">
        <v>1</v>
      </c>
      <c r="S15" t="s">
        <v>380</v>
      </c>
      <c r="T15" s="20">
        <v>1</v>
      </c>
      <c r="U15" t="s">
        <v>423</v>
      </c>
      <c r="W15" t="s">
        <v>424</v>
      </c>
      <c r="X15" t="s">
        <v>372</v>
      </c>
      <c r="Y15" t="s">
        <v>113</v>
      </c>
      <c r="AA15" t="s">
        <v>113</v>
      </c>
      <c r="AC15" t="s">
        <v>113</v>
      </c>
      <c r="AE15" t="s">
        <v>113</v>
      </c>
      <c r="AG15" t="s">
        <v>113</v>
      </c>
      <c r="AH15" s="20" t="s">
        <v>417</v>
      </c>
      <c r="AI15" t="s">
        <v>113</v>
      </c>
      <c r="AK15" t="s">
        <v>113</v>
      </c>
      <c r="AM15" t="s">
        <v>425</v>
      </c>
    </row>
    <row r="16" spans="1:39" x14ac:dyDescent="0.2">
      <c r="A16">
        <v>45736.771239062495</v>
      </c>
      <c r="B16" t="s">
        <v>225</v>
      </c>
      <c r="C16" t="s">
        <v>226</v>
      </c>
      <c r="D16" t="s">
        <v>227</v>
      </c>
      <c r="E16" s="20">
        <f t="shared" si="0"/>
        <v>10</v>
      </c>
      <c r="F16" s="52">
        <f t="shared" si="1"/>
        <v>6.6666666666666661</v>
      </c>
      <c r="G16" t="s">
        <v>365</v>
      </c>
      <c r="H16" s="20">
        <v>1</v>
      </c>
      <c r="I16" t="s">
        <v>366</v>
      </c>
      <c r="J16" s="20">
        <v>1</v>
      </c>
      <c r="K16">
        <v>820</v>
      </c>
      <c r="L16" s="20">
        <v>1</v>
      </c>
      <c r="M16">
        <v>55</v>
      </c>
      <c r="N16" s="20">
        <v>1</v>
      </c>
      <c r="O16" t="s">
        <v>367</v>
      </c>
      <c r="P16" s="20">
        <v>1</v>
      </c>
      <c r="Q16" t="s">
        <v>389</v>
      </c>
      <c r="R16" s="20">
        <v>1</v>
      </c>
      <c r="S16" t="s">
        <v>467</v>
      </c>
      <c r="T16" s="20">
        <v>1</v>
      </c>
      <c r="U16" t="s">
        <v>444</v>
      </c>
      <c r="W16" t="s">
        <v>444</v>
      </c>
      <c r="X16" t="s">
        <v>372</v>
      </c>
      <c r="Y16" t="s">
        <v>468</v>
      </c>
      <c r="AA16" t="s">
        <v>469</v>
      </c>
      <c r="AC16" t="s">
        <v>444</v>
      </c>
      <c r="AE16">
        <v>6</v>
      </c>
      <c r="AG16">
        <v>37</v>
      </c>
      <c r="AH16" s="20">
        <v>1</v>
      </c>
      <c r="AI16" t="s">
        <v>470</v>
      </c>
      <c r="AJ16" s="20">
        <v>1</v>
      </c>
      <c r="AK16" t="s">
        <v>465</v>
      </c>
      <c r="AL16" s="20">
        <v>1</v>
      </c>
      <c r="AM16" t="s">
        <v>471</v>
      </c>
    </row>
    <row r="17" spans="1:39" x14ac:dyDescent="0.2">
      <c r="A17">
        <v>45736.777760150464</v>
      </c>
      <c r="B17" t="s">
        <v>295</v>
      </c>
      <c r="C17" t="s">
        <v>296</v>
      </c>
      <c r="D17" t="s">
        <v>297</v>
      </c>
      <c r="E17" s="20">
        <f t="shared" si="0"/>
        <v>6</v>
      </c>
      <c r="F17" s="52">
        <f t="shared" si="1"/>
        <v>4</v>
      </c>
      <c r="G17" t="s">
        <v>378</v>
      </c>
      <c r="H17" s="20">
        <v>1</v>
      </c>
      <c r="I17" t="s">
        <v>366</v>
      </c>
      <c r="J17" s="20">
        <v>1</v>
      </c>
      <c r="K17">
        <v>820</v>
      </c>
      <c r="L17" s="20">
        <v>1</v>
      </c>
      <c r="M17">
        <v>55</v>
      </c>
      <c r="N17" s="20">
        <v>1</v>
      </c>
      <c r="O17" t="s">
        <v>113</v>
      </c>
      <c r="Q17" t="s">
        <v>113</v>
      </c>
      <c r="S17" t="s">
        <v>380</v>
      </c>
      <c r="T17" s="20">
        <v>1</v>
      </c>
      <c r="U17" t="s">
        <v>113</v>
      </c>
      <c r="W17" t="s">
        <v>113</v>
      </c>
      <c r="X17" t="s">
        <v>372</v>
      </c>
      <c r="Y17" t="s">
        <v>113</v>
      </c>
      <c r="AA17" t="s">
        <v>113</v>
      </c>
      <c r="AC17" t="s">
        <v>113</v>
      </c>
      <c r="AE17" t="s">
        <v>113</v>
      </c>
      <c r="AG17">
        <v>37</v>
      </c>
      <c r="AH17" s="20">
        <v>1</v>
      </c>
      <c r="AI17" t="s">
        <v>113</v>
      </c>
      <c r="AK17" t="s">
        <v>113</v>
      </c>
      <c r="AM17" t="s">
        <v>412</v>
      </c>
    </row>
    <row r="18" spans="1:39" x14ac:dyDescent="0.2">
      <c r="A18">
        <v>45736.84505585648</v>
      </c>
      <c r="B18" t="s">
        <v>475</v>
      </c>
      <c r="C18" t="s">
        <v>12</v>
      </c>
      <c r="D18" t="s">
        <v>13</v>
      </c>
      <c r="E18" s="20">
        <f t="shared" si="0"/>
        <v>6</v>
      </c>
      <c r="F18" s="52">
        <f t="shared" si="1"/>
        <v>4</v>
      </c>
      <c r="G18" t="s">
        <v>365</v>
      </c>
      <c r="H18" s="20">
        <v>1</v>
      </c>
      <c r="I18" t="s">
        <v>366</v>
      </c>
      <c r="J18" s="20">
        <v>1</v>
      </c>
      <c r="K18">
        <v>820</v>
      </c>
      <c r="L18" s="20">
        <v>1</v>
      </c>
      <c r="M18">
        <v>662</v>
      </c>
      <c r="O18" t="s">
        <v>367</v>
      </c>
      <c r="P18" s="20">
        <v>1</v>
      </c>
      <c r="Q18" t="s">
        <v>113</v>
      </c>
      <c r="S18" t="s">
        <v>476</v>
      </c>
      <c r="U18" t="s">
        <v>477</v>
      </c>
      <c r="W18" t="s">
        <v>113</v>
      </c>
      <c r="X18" t="s">
        <v>372</v>
      </c>
      <c r="Y18" t="s">
        <v>410</v>
      </c>
      <c r="AA18" t="s">
        <v>113</v>
      </c>
      <c r="AC18" t="s">
        <v>113</v>
      </c>
      <c r="AE18" t="s">
        <v>113</v>
      </c>
      <c r="AG18">
        <v>37</v>
      </c>
      <c r="AH18" s="20">
        <v>1</v>
      </c>
      <c r="AI18" t="s">
        <v>113</v>
      </c>
      <c r="AK18" t="s">
        <v>473</v>
      </c>
      <c r="AL18" s="20">
        <v>1</v>
      </c>
      <c r="AM18" t="s">
        <v>478</v>
      </c>
    </row>
    <row r="19" spans="1:39" x14ac:dyDescent="0.2">
      <c r="A19">
        <v>45736.845158553246</v>
      </c>
      <c r="B19" t="s">
        <v>540</v>
      </c>
      <c r="C19" t="s">
        <v>64</v>
      </c>
      <c r="D19" t="s">
        <v>65</v>
      </c>
      <c r="E19" s="20">
        <f t="shared" si="0"/>
        <v>9</v>
      </c>
      <c r="F19" s="52">
        <f t="shared" si="1"/>
        <v>6</v>
      </c>
      <c r="G19" t="s">
        <v>378</v>
      </c>
      <c r="H19" s="20">
        <v>1</v>
      </c>
      <c r="I19" t="s">
        <v>366</v>
      </c>
      <c r="J19" s="20">
        <v>1</v>
      </c>
      <c r="K19">
        <v>820</v>
      </c>
      <c r="L19" s="20">
        <v>1</v>
      </c>
      <c r="M19">
        <v>55</v>
      </c>
      <c r="N19" s="20">
        <v>1</v>
      </c>
      <c r="O19" t="s">
        <v>367</v>
      </c>
      <c r="P19" s="20">
        <v>1</v>
      </c>
      <c r="Q19" t="s">
        <v>392</v>
      </c>
      <c r="R19" s="20">
        <v>1</v>
      </c>
      <c r="S19" t="s">
        <v>369</v>
      </c>
      <c r="T19" s="20">
        <v>1</v>
      </c>
      <c r="U19" t="s">
        <v>541</v>
      </c>
      <c r="W19" t="s">
        <v>541</v>
      </c>
      <c r="X19" t="s">
        <v>372</v>
      </c>
      <c r="Y19" t="s">
        <v>541</v>
      </c>
      <c r="AA19" t="s">
        <v>541</v>
      </c>
      <c r="AC19" t="s">
        <v>541</v>
      </c>
      <c r="AE19" t="s">
        <v>541</v>
      </c>
      <c r="AG19">
        <v>37</v>
      </c>
      <c r="AH19" s="20">
        <v>1</v>
      </c>
      <c r="AI19" t="s">
        <v>395</v>
      </c>
      <c r="AJ19" s="20">
        <v>1</v>
      </c>
      <c r="AK19" t="s">
        <v>541</v>
      </c>
      <c r="AM19" t="s">
        <v>542</v>
      </c>
    </row>
    <row r="20" spans="1:39" x14ac:dyDescent="0.2">
      <c r="A20">
        <v>45736.847168680557</v>
      </c>
      <c r="B20" t="s">
        <v>79</v>
      </c>
      <c r="C20" t="s">
        <v>303</v>
      </c>
      <c r="D20" t="s">
        <v>81</v>
      </c>
      <c r="E20" s="20">
        <f t="shared" si="0"/>
        <v>11</v>
      </c>
      <c r="F20" s="52">
        <f t="shared" si="1"/>
        <v>7.333333333333333</v>
      </c>
      <c r="G20" t="s">
        <v>365</v>
      </c>
      <c r="H20" s="20">
        <v>1</v>
      </c>
      <c r="I20" t="s">
        <v>366</v>
      </c>
      <c r="J20" s="20">
        <v>1</v>
      </c>
      <c r="K20">
        <v>820</v>
      </c>
      <c r="L20" s="20">
        <v>1</v>
      </c>
      <c r="M20">
        <v>55</v>
      </c>
      <c r="N20" s="20">
        <v>1</v>
      </c>
      <c r="O20" t="s">
        <v>367</v>
      </c>
      <c r="P20" s="20">
        <v>1</v>
      </c>
      <c r="Q20" t="s">
        <v>389</v>
      </c>
      <c r="R20" s="20">
        <v>1</v>
      </c>
      <c r="S20" t="s">
        <v>380</v>
      </c>
      <c r="T20" s="20">
        <v>1</v>
      </c>
      <c r="U20" t="s">
        <v>458</v>
      </c>
      <c r="W20" t="s">
        <v>459</v>
      </c>
      <c r="X20" t="s">
        <v>372</v>
      </c>
      <c r="Y20" t="s">
        <v>460</v>
      </c>
      <c r="AA20" t="s">
        <v>461</v>
      </c>
      <c r="AC20" t="s">
        <v>375</v>
      </c>
      <c r="AD20" s="20">
        <v>1</v>
      </c>
      <c r="AE20">
        <v>0</v>
      </c>
      <c r="AF20" s="20">
        <v>1</v>
      </c>
      <c r="AG20">
        <v>37</v>
      </c>
      <c r="AH20" s="20">
        <v>1</v>
      </c>
      <c r="AI20" t="s">
        <v>436</v>
      </c>
      <c r="AJ20" s="20">
        <v>1</v>
      </c>
      <c r="AK20" t="s">
        <v>436</v>
      </c>
      <c r="AM20" t="s">
        <v>462</v>
      </c>
    </row>
    <row r="21" spans="1:39" x14ac:dyDescent="0.2">
      <c r="A21">
        <v>45736.772572662041</v>
      </c>
      <c r="B21" t="s">
        <v>97</v>
      </c>
      <c r="C21" t="s">
        <v>433</v>
      </c>
      <c r="D21" t="s">
        <v>99</v>
      </c>
      <c r="E21" s="20">
        <f t="shared" si="0"/>
        <v>10</v>
      </c>
      <c r="F21" s="52">
        <f t="shared" si="1"/>
        <v>6.6666666666666661</v>
      </c>
      <c r="G21" t="s">
        <v>365</v>
      </c>
      <c r="H21" s="20">
        <v>1</v>
      </c>
      <c r="I21" t="s">
        <v>366</v>
      </c>
      <c r="J21" s="20">
        <v>1</v>
      </c>
      <c r="K21">
        <v>820</v>
      </c>
      <c r="L21" s="20">
        <v>1</v>
      </c>
      <c r="M21">
        <v>55</v>
      </c>
      <c r="N21" s="20">
        <v>1</v>
      </c>
      <c r="O21" t="s">
        <v>367</v>
      </c>
      <c r="P21" s="20">
        <v>1</v>
      </c>
      <c r="Q21" t="s">
        <v>389</v>
      </c>
      <c r="R21" s="20">
        <v>1</v>
      </c>
      <c r="S21" t="s">
        <v>380</v>
      </c>
      <c r="T21" s="20">
        <v>1</v>
      </c>
      <c r="U21" t="s">
        <v>434</v>
      </c>
      <c r="V21" s="20">
        <v>1</v>
      </c>
      <c r="W21" t="s">
        <v>435</v>
      </c>
      <c r="X21" t="s">
        <v>372</v>
      </c>
      <c r="Y21" t="s">
        <v>113</v>
      </c>
      <c r="AA21" t="s">
        <v>113</v>
      </c>
      <c r="AC21" t="s">
        <v>113</v>
      </c>
      <c r="AE21" t="s">
        <v>113</v>
      </c>
      <c r="AG21">
        <v>37</v>
      </c>
      <c r="AH21" s="20">
        <v>1</v>
      </c>
      <c r="AI21" t="s">
        <v>436</v>
      </c>
      <c r="AJ21" s="20">
        <v>1</v>
      </c>
      <c r="AK21" t="s">
        <v>113</v>
      </c>
      <c r="AM21" t="s">
        <v>437</v>
      </c>
    </row>
    <row r="22" spans="1:39" x14ac:dyDescent="0.2">
      <c r="A22">
        <v>45736.775846527773</v>
      </c>
      <c r="B22" t="s">
        <v>236</v>
      </c>
      <c r="C22" t="s">
        <v>237</v>
      </c>
      <c r="D22" t="s">
        <v>238</v>
      </c>
      <c r="E22" s="20">
        <f t="shared" si="0"/>
        <v>8</v>
      </c>
      <c r="F22" s="52">
        <f t="shared" si="1"/>
        <v>5.333333333333333</v>
      </c>
      <c r="G22">
        <v>22.91</v>
      </c>
      <c r="H22" s="20">
        <v>1</v>
      </c>
      <c r="I22">
        <v>6</v>
      </c>
      <c r="K22">
        <v>820</v>
      </c>
      <c r="L22" s="20">
        <v>1</v>
      </c>
      <c r="M22">
        <v>55</v>
      </c>
      <c r="N22" s="20">
        <v>1</v>
      </c>
      <c r="O22" t="s">
        <v>367</v>
      </c>
      <c r="P22" s="20">
        <v>1</v>
      </c>
      <c r="Q22">
        <v>71.430000000000007</v>
      </c>
      <c r="S22" t="s">
        <v>380</v>
      </c>
      <c r="T22" s="20">
        <v>1</v>
      </c>
      <c r="U22" t="s">
        <v>397</v>
      </c>
      <c r="W22" t="s">
        <v>113</v>
      </c>
      <c r="X22" t="s">
        <v>372</v>
      </c>
      <c r="Y22" t="s">
        <v>113</v>
      </c>
      <c r="AA22" t="s">
        <v>113</v>
      </c>
      <c r="AC22" t="s">
        <v>113</v>
      </c>
      <c r="AE22" t="s">
        <v>113</v>
      </c>
      <c r="AG22">
        <v>37</v>
      </c>
      <c r="AH22" s="20">
        <v>1</v>
      </c>
      <c r="AI22">
        <v>22.93</v>
      </c>
      <c r="AJ22" s="20">
        <v>1</v>
      </c>
      <c r="AK22">
        <v>70.11</v>
      </c>
      <c r="AL22" s="20">
        <v>1</v>
      </c>
      <c r="AM22" t="s">
        <v>398</v>
      </c>
    </row>
    <row r="23" spans="1:39" x14ac:dyDescent="0.2">
      <c r="A23">
        <v>45736.777526319449</v>
      </c>
      <c r="B23" t="s">
        <v>236</v>
      </c>
      <c r="C23" t="s">
        <v>237</v>
      </c>
      <c r="D23" t="s">
        <v>238</v>
      </c>
      <c r="E23" s="20">
        <f t="shared" si="0"/>
        <v>8</v>
      </c>
      <c r="F23" s="52">
        <f t="shared" si="1"/>
        <v>5.333333333333333</v>
      </c>
      <c r="G23">
        <v>22.91</v>
      </c>
      <c r="H23" s="20">
        <v>1</v>
      </c>
      <c r="I23">
        <v>6</v>
      </c>
      <c r="K23">
        <v>820</v>
      </c>
      <c r="L23" s="20">
        <v>1</v>
      </c>
      <c r="M23">
        <v>55</v>
      </c>
      <c r="N23" s="20">
        <v>1</v>
      </c>
      <c r="O23" t="s">
        <v>367</v>
      </c>
      <c r="P23" s="20">
        <v>1</v>
      </c>
      <c r="Q23">
        <v>71.430000000000007</v>
      </c>
      <c r="S23" t="s">
        <v>380</v>
      </c>
      <c r="T23" s="20">
        <v>1</v>
      </c>
      <c r="U23" t="s">
        <v>397</v>
      </c>
      <c r="W23" t="s">
        <v>113</v>
      </c>
      <c r="X23" t="s">
        <v>372</v>
      </c>
      <c r="Y23" t="s">
        <v>113</v>
      </c>
      <c r="AA23" t="s">
        <v>113</v>
      </c>
      <c r="AC23" t="s">
        <v>113</v>
      </c>
      <c r="AE23" t="s">
        <v>113</v>
      </c>
      <c r="AG23">
        <v>37</v>
      </c>
      <c r="AH23" s="20">
        <v>1</v>
      </c>
      <c r="AI23">
        <v>22.93</v>
      </c>
      <c r="AJ23" s="20">
        <v>1</v>
      </c>
      <c r="AK23">
        <v>70.11</v>
      </c>
      <c r="AL23" s="20">
        <v>1</v>
      </c>
      <c r="AM23" t="s">
        <v>399</v>
      </c>
    </row>
    <row r="24" spans="1:39" x14ac:dyDescent="0.2">
      <c r="A24">
        <v>45736.843563148148</v>
      </c>
      <c r="B24" t="s">
        <v>29</v>
      </c>
      <c r="C24" t="s">
        <v>30</v>
      </c>
      <c r="D24" t="s">
        <v>31</v>
      </c>
      <c r="E24" s="20">
        <f t="shared" si="0"/>
        <v>11</v>
      </c>
      <c r="F24" s="52">
        <f t="shared" si="1"/>
        <v>7.333333333333333</v>
      </c>
      <c r="G24" t="s">
        <v>365</v>
      </c>
      <c r="H24" s="20">
        <v>1</v>
      </c>
      <c r="I24" t="s">
        <v>366</v>
      </c>
      <c r="J24" s="20">
        <v>1</v>
      </c>
      <c r="K24">
        <v>820</v>
      </c>
      <c r="L24" s="20">
        <v>1</v>
      </c>
      <c r="M24">
        <v>55</v>
      </c>
      <c r="N24" s="20">
        <v>1</v>
      </c>
      <c r="O24" t="s">
        <v>367</v>
      </c>
      <c r="P24" s="20">
        <v>1</v>
      </c>
      <c r="Q24" t="s">
        <v>427</v>
      </c>
      <c r="R24" s="20">
        <v>1</v>
      </c>
      <c r="S24" t="s">
        <v>450</v>
      </c>
      <c r="T24" s="20">
        <v>1</v>
      </c>
      <c r="U24" t="s">
        <v>451</v>
      </c>
      <c r="W24" t="s">
        <v>452</v>
      </c>
      <c r="X24" t="s">
        <v>372</v>
      </c>
      <c r="Y24" t="s">
        <v>453</v>
      </c>
      <c r="AA24" t="s">
        <v>454</v>
      </c>
      <c r="AC24" t="s">
        <v>375</v>
      </c>
      <c r="AD24" s="20">
        <v>1</v>
      </c>
      <c r="AE24" t="s">
        <v>455</v>
      </c>
      <c r="AF24" s="20">
        <v>1</v>
      </c>
      <c r="AG24">
        <v>37</v>
      </c>
      <c r="AH24" s="20">
        <v>1</v>
      </c>
      <c r="AI24" t="s">
        <v>395</v>
      </c>
      <c r="AJ24" s="20">
        <v>1</v>
      </c>
      <c r="AK24" t="s">
        <v>456</v>
      </c>
      <c r="AM24" t="s">
        <v>457</v>
      </c>
    </row>
    <row r="25" spans="1:39" x14ac:dyDescent="0.2">
      <c r="A25">
        <v>45736.772357372683</v>
      </c>
      <c r="B25" t="s">
        <v>219</v>
      </c>
      <c r="C25" t="s">
        <v>220</v>
      </c>
      <c r="D25" t="s">
        <v>221</v>
      </c>
      <c r="E25" s="20">
        <f t="shared" si="0"/>
        <v>10</v>
      </c>
      <c r="F25" s="52">
        <f t="shared" si="1"/>
        <v>6.6666666666666661</v>
      </c>
      <c r="G25" t="s">
        <v>378</v>
      </c>
      <c r="H25" s="20">
        <v>1</v>
      </c>
      <c r="I25" t="s">
        <v>366</v>
      </c>
      <c r="J25" s="20">
        <v>1</v>
      </c>
      <c r="K25">
        <v>820</v>
      </c>
      <c r="L25" s="20">
        <v>1</v>
      </c>
      <c r="M25">
        <v>55</v>
      </c>
      <c r="N25" s="20">
        <v>1</v>
      </c>
      <c r="O25" t="s">
        <v>367</v>
      </c>
      <c r="P25" s="20">
        <v>1</v>
      </c>
      <c r="Q25" t="s">
        <v>389</v>
      </c>
      <c r="R25" s="20">
        <v>1</v>
      </c>
      <c r="S25" t="s">
        <v>369</v>
      </c>
      <c r="T25" s="20">
        <v>1</v>
      </c>
      <c r="U25" t="s">
        <v>491</v>
      </c>
      <c r="W25" t="s">
        <v>113</v>
      </c>
      <c r="X25" t="s">
        <v>372</v>
      </c>
      <c r="Y25" t="s">
        <v>113</v>
      </c>
      <c r="AA25" t="s">
        <v>113</v>
      </c>
      <c r="AC25" t="s">
        <v>113</v>
      </c>
      <c r="AE25" t="s">
        <v>113</v>
      </c>
      <c r="AG25">
        <v>37</v>
      </c>
      <c r="AH25" s="20">
        <v>1</v>
      </c>
      <c r="AI25" t="s">
        <v>483</v>
      </c>
      <c r="AJ25" s="20">
        <v>1</v>
      </c>
      <c r="AK25" t="s">
        <v>473</v>
      </c>
      <c r="AL25" s="20">
        <v>1</v>
      </c>
      <c r="AM25" t="s">
        <v>492</v>
      </c>
    </row>
    <row r="26" spans="1:39" x14ac:dyDescent="0.2">
      <c r="A26">
        <v>45736.773056944439</v>
      </c>
      <c r="B26" t="s">
        <v>253</v>
      </c>
      <c r="C26" t="s">
        <v>254</v>
      </c>
      <c r="D26" t="s">
        <v>255</v>
      </c>
      <c r="E26" s="20">
        <f t="shared" si="0"/>
        <v>5</v>
      </c>
      <c r="F26" s="52">
        <f t="shared" si="1"/>
        <v>3.333333333333333</v>
      </c>
      <c r="G26" t="s">
        <v>365</v>
      </c>
      <c r="H26" s="20">
        <v>1</v>
      </c>
      <c r="I26" t="s">
        <v>366</v>
      </c>
      <c r="J26" s="20">
        <v>1</v>
      </c>
      <c r="K26">
        <v>820</v>
      </c>
      <c r="L26" s="20">
        <v>1</v>
      </c>
      <c r="M26">
        <v>55</v>
      </c>
      <c r="N26" s="20">
        <v>1</v>
      </c>
      <c r="O26" t="s">
        <v>367</v>
      </c>
      <c r="P26" s="20">
        <v>1</v>
      </c>
      <c r="Q26" t="s">
        <v>113</v>
      </c>
      <c r="S26" t="s">
        <v>113</v>
      </c>
      <c r="U26" t="s">
        <v>113</v>
      </c>
      <c r="W26" t="s">
        <v>113</v>
      </c>
      <c r="X26" t="s">
        <v>372</v>
      </c>
      <c r="Y26" t="s">
        <v>113</v>
      </c>
      <c r="AA26" t="s">
        <v>113</v>
      </c>
      <c r="AC26" t="s">
        <v>113</v>
      </c>
      <c r="AE26" t="s">
        <v>113</v>
      </c>
      <c r="AG26">
        <v>296</v>
      </c>
      <c r="AI26" t="s">
        <v>113</v>
      </c>
      <c r="AK26" t="s">
        <v>113</v>
      </c>
      <c r="AM26" t="s">
        <v>413</v>
      </c>
    </row>
    <row r="27" spans="1:39" x14ac:dyDescent="0.2">
      <c r="A27">
        <v>45736.847555057873</v>
      </c>
      <c r="B27" t="s">
        <v>496</v>
      </c>
      <c r="C27" t="s">
        <v>104</v>
      </c>
      <c r="D27" t="s">
        <v>105</v>
      </c>
      <c r="E27" s="20">
        <f t="shared" si="0"/>
        <v>12</v>
      </c>
      <c r="F27" s="52">
        <f t="shared" si="1"/>
        <v>8</v>
      </c>
      <c r="G27" t="s">
        <v>378</v>
      </c>
      <c r="H27" s="20">
        <v>1</v>
      </c>
      <c r="I27" t="s">
        <v>366</v>
      </c>
      <c r="J27" s="20">
        <v>1</v>
      </c>
      <c r="K27">
        <v>820</v>
      </c>
      <c r="L27" s="20">
        <v>1</v>
      </c>
      <c r="M27">
        <v>55</v>
      </c>
      <c r="N27" s="20">
        <v>1</v>
      </c>
      <c r="O27" t="s">
        <v>367</v>
      </c>
      <c r="P27" s="20">
        <v>1</v>
      </c>
      <c r="Q27" t="s">
        <v>389</v>
      </c>
      <c r="R27" s="20">
        <v>1</v>
      </c>
      <c r="S27" t="s">
        <v>380</v>
      </c>
      <c r="T27" s="20">
        <v>1</v>
      </c>
      <c r="U27" t="s">
        <v>497</v>
      </c>
      <c r="V27" s="20">
        <v>1</v>
      </c>
      <c r="W27" t="s">
        <v>498</v>
      </c>
      <c r="X27" t="s">
        <v>372</v>
      </c>
      <c r="Y27">
        <v>0</v>
      </c>
      <c r="AA27">
        <v>0</v>
      </c>
      <c r="AC27">
        <v>0</v>
      </c>
      <c r="AE27">
        <v>0</v>
      </c>
      <c r="AF27" s="20">
        <v>1</v>
      </c>
      <c r="AG27">
        <v>37</v>
      </c>
      <c r="AH27" s="20">
        <v>1</v>
      </c>
      <c r="AI27" t="s">
        <v>483</v>
      </c>
      <c r="AJ27" s="20">
        <v>1</v>
      </c>
      <c r="AK27" t="s">
        <v>473</v>
      </c>
      <c r="AL27" s="20">
        <v>1</v>
      </c>
      <c r="AM27" t="s">
        <v>499</v>
      </c>
    </row>
    <row r="28" spans="1:39" x14ac:dyDescent="0.2">
      <c r="A28">
        <v>45736.843627511575</v>
      </c>
      <c r="B28" t="s">
        <v>419</v>
      </c>
      <c r="C28" t="s">
        <v>86</v>
      </c>
      <c r="D28" t="s">
        <v>87</v>
      </c>
      <c r="E28" s="20">
        <f t="shared" si="0"/>
        <v>8</v>
      </c>
      <c r="F28" s="52">
        <f t="shared" si="1"/>
        <v>5.333333333333333</v>
      </c>
      <c r="G28" t="s">
        <v>378</v>
      </c>
      <c r="H28" s="20">
        <v>1</v>
      </c>
      <c r="I28" t="s">
        <v>366</v>
      </c>
      <c r="J28" s="20">
        <v>1</v>
      </c>
      <c r="K28">
        <v>820</v>
      </c>
      <c r="L28" s="20">
        <v>1</v>
      </c>
      <c r="M28">
        <v>55</v>
      </c>
      <c r="N28" s="20">
        <v>1</v>
      </c>
      <c r="O28" t="s">
        <v>367</v>
      </c>
      <c r="P28" s="20">
        <v>1</v>
      </c>
      <c r="Q28">
        <v>0.67</v>
      </c>
      <c r="R28" s="20">
        <v>1</v>
      </c>
      <c r="S28" t="s">
        <v>380</v>
      </c>
      <c r="T28" s="20">
        <v>1</v>
      </c>
      <c r="U28" t="s">
        <v>420</v>
      </c>
      <c r="V28" s="20">
        <v>1</v>
      </c>
      <c r="W28" t="s">
        <v>113</v>
      </c>
      <c r="X28" t="s">
        <v>372</v>
      </c>
      <c r="Y28" t="s">
        <v>113</v>
      </c>
      <c r="AA28" t="s">
        <v>113</v>
      </c>
      <c r="AC28" t="s">
        <v>113</v>
      </c>
      <c r="AE28" t="s">
        <v>113</v>
      </c>
      <c r="AG28" t="s">
        <v>113</v>
      </c>
      <c r="AH28" s="20" t="s">
        <v>417</v>
      </c>
      <c r="AI28" t="s">
        <v>113</v>
      </c>
      <c r="AK28" t="s">
        <v>113</v>
      </c>
      <c r="AM28" t="s">
        <v>421</v>
      </c>
    </row>
    <row r="29" spans="1:39" x14ac:dyDescent="0.2">
      <c r="A29">
        <v>45736.844712129634</v>
      </c>
      <c r="B29" t="s">
        <v>139</v>
      </c>
      <c r="C29" t="s">
        <v>140</v>
      </c>
      <c r="D29" t="s">
        <v>141</v>
      </c>
      <c r="E29" s="20">
        <f t="shared" si="0"/>
        <v>6</v>
      </c>
      <c r="F29" s="52">
        <f t="shared" si="1"/>
        <v>4</v>
      </c>
      <c r="G29">
        <v>22906</v>
      </c>
      <c r="H29" s="20">
        <v>1</v>
      </c>
      <c r="I29" t="s">
        <v>366</v>
      </c>
      <c r="J29" s="20">
        <v>1</v>
      </c>
      <c r="K29">
        <v>19973</v>
      </c>
      <c r="M29">
        <v>662</v>
      </c>
      <c r="O29" t="s">
        <v>406</v>
      </c>
      <c r="P29" s="20">
        <v>1</v>
      </c>
      <c r="Q29">
        <v>6767</v>
      </c>
      <c r="R29" s="20">
        <v>1</v>
      </c>
      <c r="S29" t="s">
        <v>380</v>
      </c>
      <c r="T29" s="20">
        <v>1</v>
      </c>
      <c r="U29" t="s">
        <v>407</v>
      </c>
      <c r="W29" t="s">
        <v>113</v>
      </c>
      <c r="X29" t="s">
        <v>372</v>
      </c>
      <c r="Y29">
        <v>5121</v>
      </c>
      <c r="AA29" t="s">
        <v>113</v>
      </c>
      <c r="AC29" t="s">
        <v>113</v>
      </c>
      <c r="AE29" t="s">
        <v>113</v>
      </c>
      <c r="AG29">
        <v>37</v>
      </c>
      <c r="AH29" s="20">
        <v>1</v>
      </c>
      <c r="AI29" t="s">
        <v>113</v>
      </c>
      <c r="AK29" t="s">
        <v>113</v>
      </c>
      <c r="AM29" t="s">
        <v>408</v>
      </c>
    </row>
    <row r="30" spans="1:39" x14ac:dyDescent="0.2">
      <c r="A30">
        <v>45736.847863391202</v>
      </c>
      <c r="B30" t="s">
        <v>133</v>
      </c>
      <c r="C30" t="s">
        <v>134</v>
      </c>
      <c r="D30" t="s">
        <v>135</v>
      </c>
      <c r="E30" s="20">
        <f t="shared" si="0"/>
        <v>7</v>
      </c>
      <c r="F30" s="52">
        <f t="shared" si="1"/>
        <v>4.666666666666667</v>
      </c>
      <c r="G30" t="s">
        <v>378</v>
      </c>
      <c r="H30" s="20">
        <v>1</v>
      </c>
      <c r="I30" t="s">
        <v>366</v>
      </c>
      <c r="J30" s="20">
        <v>1</v>
      </c>
      <c r="K30">
        <v>820</v>
      </c>
      <c r="L30" s="20">
        <v>1</v>
      </c>
      <c r="M30">
        <v>55</v>
      </c>
      <c r="N30" s="20">
        <v>1</v>
      </c>
      <c r="O30" t="s">
        <v>367</v>
      </c>
      <c r="P30" s="20">
        <v>1</v>
      </c>
      <c r="Q30" t="s">
        <v>379</v>
      </c>
      <c r="S30" t="s">
        <v>383</v>
      </c>
      <c r="U30" t="s">
        <v>384</v>
      </c>
      <c r="W30" t="s">
        <v>385</v>
      </c>
      <c r="X30" t="s">
        <v>372</v>
      </c>
      <c r="Y30" t="s">
        <v>386</v>
      </c>
      <c r="AA30" t="s">
        <v>387</v>
      </c>
      <c r="AC30" t="s">
        <v>375</v>
      </c>
      <c r="AD30" s="20">
        <v>1</v>
      </c>
      <c r="AE30">
        <v>0</v>
      </c>
      <c r="AF30" s="20">
        <v>1</v>
      </c>
      <c r="AG30">
        <v>0</v>
      </c>
      <c r="AI30">
        <v>0</v>
      </c>
      <c r="AK30">
        <v>0</v>
      </c>
      <c r="AM30" t="s">
        <v>388</v>
      </c>
    </row>
    <row r="31" spans="1:39" x14ac:dyDescent="0.2">
      <c r="A31">
        <v>45736.845775590278</v>
      </c>
      <c r="B31" t="s">
        <v>172</v>
      </c>
      <c r="C31" t="s">
        <v>173</v>
      </c>
      <c r="D31" t="s">
        <v>174</v>
      </c>
      <c r="E31" s="20">
        <f t="shared" si="0"/>
        <v>7</v>
      </c>
      <c r="F31" s="52">
        <f t="shared" si="1"/>
        <v>4.666666666666667</v>
      </c>
      <c r="G31" t="s">
        <v>365</v>
      </c>
      <c r="H31" s="20">
        <v>1</v>
      </c>
      <c r="I31" t="s">
        <v>366</v>
      </c>
      <c r="J31" s="20">
        <v>1</v>
      </c>
      <c r="K31">
        <v>820</v>
      </c>
      <c r="L31" s="20">
        <v>1</v>
      </c>
      <c r="M31">
        <v>55</v>
      </c>
      <c r="N31" s="20">
        <v>1</v>
      </c>
      <c r="O31" t="s">
        <v>367</v>
      </c>
      <c r="P31" s="20">
        <v>1</v>
      </c>
      <c r="Q31" t="s">
        <v>113</v>
      </c>
      <c r="S31" t="s">
        <v>113</v>
      </c>
      <c r="U31" t="s">
        <v>113</v>
      </c>
      <c r="W31" t="s">
        <v>400</v>
      </c>
      <c r="X31" t="s">
        <v>372</v>
      </c>
      <c r="Y31" t="s">
        <v>401</v>
      </c>
      <c r="AA31" t="s">
        <v>402</v>
      </c>
      <c r="AC31" t="s">
        <v>403</v>
      </c>
      <c r="AE31" t="s">
        <v>404</v>
      </c>
      <c r="AF31" s="20">
        <v>1</v>
      </c>
      <c r="AG31">
        <v>37</v>
      </c>
      <c r="AH31" s="20">
        <v>1</v>
      </c>
      <c r="AI31" t="s">
        <v>113</v>
      </c>
      <c r="AK31" t="s">
        <v>113</v>
      </c>
      <c r="AM31" t="s">
        <v>405</v>
      </c>
    </row>
    <row r="32" spans="1:39" x14ac:dyDescent="0.2">
      <c r="A32">
        <v>45736.847957835649</v>
      </c>
      <c r="B32" t="s">
        <v>241</v>
      </c>
      <c r="C32" t="s">
        <v>242</v>
      </c>
      <c r="D32" t="s">
        <v>321</v>
      </c>
      <c r="E32" s="20">
        <f t="shared" si="0"/>
        <v>3.5</v>
      </c>
      <c r="F32" s="52">
        <f t="shared" si="1"/>
        <v>2.3333333333333335</v>
      </c>
      <c r="G32" t="s">
        <v>543</v>
      </c>
      <c r="H32" s="20">
        <v>1</v>
      </c>
      <c r="I32">
        <v>4.2</v>
      </c>
      <c r="K32">
        <v>19973</v>
      </c>
      <c r="M32">
        <v>662</v>
      </c>
      <c r="O32" t="s">
        <v>367</v>
      </c>
      <c r="P32" s="20">
        <v>1</v>
      </c>
      <c r="Q32" t="s">
        <v>544</v>
      </c>
      <c r="S32" t="s">
        <v>380</v>
      </c>
      <c r="T32" s="20">
        <v>1</v>
      </c>
      <c r="U32" t="s">
        <v>545</v>
      </c>
      <c r="V32" s="20">
        <v>0.5</v>
      </c>
      <c r="W32" t="s">
        <v>541</v>
      </c>
      <c r="X32" t="s">
        <v>372</v>
      </c>
      <c r="Y32" t="s">
        <v>541</v>
      </c>
      <c r="AA32" t="s">
        <v>541</v>
      </c>
      <c r="AC32" t="s">
        <v>541</v>
      </c>
      <c r="AE32" t="s">
        <v>541</v>
      </c>
      <c r="AG32" t="s">
        <v>541</v>
      </c>
      <c r="AH32" s="20" t="s">
        <v>417</v>
      </c>
      <c r="AI32" t="s">
        <v>541</v>
      </c>
      <c r="AK32" t="s">
        <v>541</v>
      </c>
      <c r="AM32" t="s">
        <v>546</v>
      </c>
    </row>
    <row r="33" spans="1:39" x14ac:dyDescent="0.2">
      <c r="A33">
        <v>45736.773360150459</v>
      </c>
      <c r="B33" t="s">
        <v>116</v>
      </c>
      <c r="C33" t="s">
        <v>117</v>
      </c>
      <c r="D33" t="s">
        <v>118</v>
      </c>
      <c r="E33" s="20">
        <f t="shared" si="0"/>
        <v>5</v>
      </c>
      <c r="F33" s="52">
        <f t="shared" si="1"/>
        <v>3.333333333333333</v>
      </c>
      <c r="G33" t="s">
        <v>365</v>
      </c>
      <c r="H33" s="20">
        <v>1</v>
      </c>
      <c r="I33" t="s">
        <v>366</v>
      </c>
      <c r="J33" s="20">
        <v>1</v>
      </c>
      <c r="K33">
        <v>820</v>
      </c>
      <c r="L33" s="20">
        <v>1</v>
      </c>
      <c r="M33">
        <v>55</v>
      </c>
      <c r="N33" s="20">
        <v>1</v>
      </c>
      <c r="O33" t="s">
        <v>367</v>
      </c>
      <c r="P33" s="20">
        <v>1</v>
      </c>
      <c r="Q33" t="s">
        <v>414</v>
      </c>
      <c r="S33" t="s">
        <v>415</v>
      </c>
      <c r="U33" t="s">
        <v>416</v>
      </c>
      <c r="W33" t="s">
        <v>113</v>
      </c>
      <c r="X33" t="s">
        <v>372</v>
      </c>
      <c r="Y33" t="s">
        <v>113</v>
      </c>
      <c r="AA33" t="s">
        <v>113</v>
      </c>
      <c r="AC33" t="s">
        <v>113</v>
      </c>
      <c r="AE33" t="s">
        <v>113</v>
      </c>
      <c r="AG33" t="s">
        <v>113</v>
      </c>
      <c r="AH33" s="20" t="s">
        <v>417</v>
      </c>
      <c r="AI33" t="s">
        <v>113</v>
      </c>
      <c r="AK33" t="s">
        <v>113</v>
      </c>
      <c r="AM33" t="s">
        <v>418</v>
      </c>
    </row>
    <row r="34" spans="1:39" x14ac:dyDescent="0.2">
      <c r="A34">
        <v>45736.84494127315</v>
      </c>
      <c r="B34" t="s">
        <v>325</v>
      </c>
      <c r="C34" t="s">
        <v>166</v>
      </c>
      <c r="D34" t="s">
        <v>167</v>
      </c>
      <c r="E34" s="20">
        <f t="shared" si="0"/>
        <v>10</v>
      </c>
      <c r="F34" s="52">
        <f t="shared" si="1"/>
        <v>6.6666666666666661</v>
      </c>
      <c r="G34" t="s">
        <v>378</v>
      </c>
      <c r="H34" s="20">
        <v>1</v>
      </c>
      <c r="I34" t="s">
        <v>366</v>
      </c>
      <c r="J34" s="20">
        <v>1</v>
      </c>
      <c r="K34">
        <v>820</v>
      </c>
      <c r="L34" s="20">
        <v>1</v>
      </c>
      <c r="M34">
        <v>55</v>
      </c>
      <c r="N34" s="20">
        <v>1</v>
      </c>
      <c r="O34" t="s">
        <v>367</v>
      </c>
      <c r="P34" s="20">
        <v>1</v>
      </c>
      <c r="Q34" t="s">
        <v>389</v>
      </c>
      <c r="R34" s="20">
        <v>1</v>
      </c>
      <c r="S34" t="s">
        <v>428</v>
      </c>
      <c r="T34" s="20">
        <v>1</v>
      </c>
      <c r="U34">
        <v>0</v>
      </c>
      <c r="W34" t="s">
        <v>479</v>
      </c>
      <c r="X34" t="s">
        <v>372</v>
      </c>
      <c r="Y34" t="s">
        <v>373</v>
      </c>
      <c r="AA34" t="s">
        <v>480</v>
      </c>
      <c r="AC34" t="s">
        <v>481</v>
      </c>
      <c r="AE34" t="s">
        <v>482</v>
      </c>
      <c r="AG34">
        <v>37</v>
      </c>
      <c r="AH34" s="20">
        <v>1</v>
      </c>
      <c r="AI34" t="s">
        <v>483</v>
      </c>
      <c r="AJ34" s="20">
        <v>1</v>
      </c>
      <c r="AK34" t="s">
        <v>473</v>
      </c>
      <c r="AL34" s="20">
        <v>1</v>
      </c>
      <c r="AM34" t="s">
        <v>484</v>
      </c>
    </row>
    <row r="35" spans="1:39" x14ac:dyDescent="0.2">
      <c r="A35">
        <v>45736.84359344907</v>
      </c>
      <c r="B35" t="s">
        <v>524</v>
      </c>
      <c r="C35" t="s">
        <v>328</v>
      </c>
      <c r="D35" t="s">
        <v>71</v>
      </c>
      <c r="E35" s="20">
        <f t="shared" si="0"/>
        <v>10</v>
      </c>
      <c r="F35" s="52">
        <f t="shared" si="1"/>
        <v>6.6666666666666661</v>
      </c>
      <c r="G35" t="s">
        <v>365</v>
      </c>
      <c r="H35" s="20">
        <v>1</v>
      </c>
      <c r="I35" t="s">
        <v>366</v>
      </c>
      <c r="J35" s="20">
        <v>1</v>
      </c>
      <c r="K35">
        <v>820</v>
      </c>
      <c r="L35" s="20">
        <v>1</v>
      </c>
      <c r="M35">
        <v>55</v>
      </c>
      <c r="N35" s="20">
        <v>1</v>
      </c>
      <c r="O35" t="s">
        <v>367</v>
      </c>
      <c r="P35" s="20">
        <v>1</v>
      </c>
      <c r="Q35" t="s">
        <v>525</v>
      </c>
      <c r="S35" t="s">
        <v>380</v>
      </c>
      <c r="T35" s="20">
        <v>1</v>
      </c>
      <c r="U35" t="s">
        <v>526</v>
      </c>
      <c r="V35" s="20">
        <v>1</v>
      </c>
      <c r="W35" t="s">
        <v>464</v>
      </c>
      <c r="X35" t="s">
        <v>372</v>
      </c>
      <c r="Y35" t="s">
        <v>508</v>
      </c>
      <c r="AA35" t="s">
        <v>527</v>
      </c>
      <c r="AC35" t="s">
        <v>528</v>
      </c>
      <c r="AD35" s="20">
        <v>1</v>
      </c>
      <c r="AE35" t="s">
        <v>529</v>
      </c>
      <c r="AG35">
        <v>37</v>
      </c>
      <c r="AH35" s="20">
        <v>1</v>
      </c>
      <c r="AI35" t="s">
        <v>530</v>
      </c>
      <c r="AK35" t="s">
        <v>473</v>
      </c>
      <c r="AL35" s="20">
        <v>1</v>
      </c>
      <c r="AM35" t="s">
        <v>531</v>
      </c>
    </row>
    <row r="36" spans="1:39" x14ac:dyDescent="0.2">
      <c r="A36">
        <v>45736.84595771991</v>
      </c>
      <c r="B36" t="s">
        <v>519</v>
      </c>
      <c r="C36" t="s">
        <v>520</v>
      </c>
      <c r="D36" t="s">
        <v>51</v>
      </c>
      <c r="E36" s="20">
        <f t="shared" si="0"/>
        <v>11</v>
      </c>
      <c r="F36" s="52">
        <f t="shared" si="1"/>
        <v>7.333333333333333</v>
      </c>
      <c r="G36" t="s">
        <v>365</v>
      </c>
      <c r="H36" s="20">
        <v>1</v>
      </c>
      <c r="I36" t="s">
        <v>366</v>
      </c>
      <c r="J36" s="20">
        <v>1</v>
      </c>
      <c r="K36">
        <v>820</v>
      </c>
      <c r="L36" s="20">
        <v>1</v>
      </c>
      <c r="M36">
        <v>55</v>
      </c>
      <c r="N36" s="20">
        <v>1</v>
      </c>
      <c r="O36" t="s">
        <v>367</v>
      </c>
      <c r="P36" s="20">
        <v>1</v>
      </c>
      <c r="Q36" t="s">
        <v>389</v>
      </c>
      <c r="R36" s="20">
        <v>1</v>
      </c>
      <c r="S36" t="s">
        <v>369</v>
      </c>
      <c r="T36" s="20">
        <v>1</v>
      </c>
      <c r="U36" t="s">
        <v>521</v>
      </c>
      <c r="V36" s="20">
        <v>1</v>
      </c>
      <c r="W36">
        <v>0</v>
      </c>
      <c r="X36" t="s">
        <v>372</v>
      </c>
      <c r="Y36">
        <v>0</v>
      </c>
      <c r="AA36">
        <v>0</v>
      </c>
      <c r="AC36">
        <v>0</v>
      </c>
      <c r="AE36">
        <v>0</v>
      </c>
      <c r="AF36" s="20">
        <v>1</v>
      </c>
      <c r="AG36">
        <v>37</v>
      </c>
      <c r="AH36" s="20">
        <v>1</v>
      </c>
      <c r="AI36" t="s">
        <v>522</v>
      </c>
      <c r="AK36" t="s">
        <v>473</v>
      </c>
      <c r="AL36" s="20">
        <v>1</v>
      </c>
      <c r="AM36" t="s">
        <v>523</v>
      </c>
    </row>
    <row r="37" spans="1:39" x14ac:dyDescent="0.2">
      <c r="A37">
        <v>45736.774270347218</v>
      </c>
      <c r="B37" t="s">
        <v>331</v>
      </c>
      <c r="C37" t="s">
        <v>124</v>
      </c>
      <c r="D37" t="s">
        <v>125</v>
      </c>
      <c r="E37" s="20">
        <f t="shared" si="0"/>
        <v>6</v>
      </c>
      <c r="F37" s="52">
        <f t="shared" si="1"/>
        <v>4</v>
      </c>
      <c r="G37" t="s">
        <v>378</v>
      </c>
      <c r="H37" s="20">
        <v>1</v>
      </c>
      <c r="I37" t="s">
        <v>366</v>
      </c>
      <c r="J37" s="20">
        <v>1</v>
      </c>
      <c r="K37">
        <v>820</v>
      </c>
      <c r="L37" s="20">
        <v>1</v>
      </c>
      <c r="M37">
        <v>55</v>
      </c>
      <c r="N37" s="20">
        <v>1</v>
      </c>
      <c r="O37" t="s">
        <v>367</v>
      </c>
      <c r="P37" s="20">
        <v>1</v>
      </c>
      <c r="Q37">
        <v>0.67</v>
      </c>
      <c r="R37" s="20">
        <v>1</v>
      </c>
      <c r="S37" t="s">
        <v>446</v>
      </c>
      <c r="U37" t="s">
        <v>447</v>
      </c>
      <c r="W37" t="s">
        <v>448</v>
      </c>
      <c r="X37" t="s">
        <v>372</v>
      </c>
      <c r="Y37" t="s">
        <v>444</v>
      </c>
      <c r="AA37" t="s">
        <v>444</v>
      </c>
      <c r="AC37" t="s">
        <v>444</v>
      </c>
      <c r="AE37" t="s">
        <v>444</v>
      </c>
      <c r="AG37" t="s">
        <v>444</v>
      </c>
      <c r="AH37" s="20" t="s">
        <v>417</v>
      </c>
      <c r="AI37" t="s">
        <v>444</v>
      </c>
      <c r="AK37" t="s">
        <v>444</v>
      </c>
      <c r="AM37" t="s">
        <v>449</v>
      </c>
    </row>
    <row r="38" spans="1:39" x14ac:dyDescent="0.2">
      <c r="A38">
        <v>45736.772892893518</v>
      </c>
      <c r="B38" t="s">
        <v>426</v>
      </c>
      <c r="C38" t="s">
        <v>186</v>
      </c>
      <c r="D38" t="s">
        <v>187</v>
      </c>
      <c r="E38" s="20">
        <f t="shared" si="0"/>
        <v>10</v>
      </c>
      <c r="F38" s="52">
        <f t="shared" si="1"/>
        <v>6.6666666666666661</v>
      </c>
      <c r="G38" t="s">
        <v>378</v>
      </c>
      <c r="H38" s="20">
        <v>1</v>
      </c>
      <c r="I38">
        <v>2.4</v>
      </c>
      <c r="K38">
        <v>820</v>
      </c>
      <c r="L38" s="20">
        <v>1</v>
      </c>
      <c r="M38">
        <v>55</v>
      </c>
      <c r="N38" s="20">
        <v>1</v>
      </c>
      <c r="O38" t="s">
        <v>367</v>
      </c>
      <c r="P38" s="20">
        <v>1</v>
      </c>
      <c r="Q38" t="s">
        <v>427</v>
      </c>
      <c r="R38" s="20">
        <v>1</v>
      </c>
      <c r="S38" t="s">
        <v>428</v>
      </c>
      <c r="T38" s="20">
        <v>1</v>
      </c>
      <c r="U38" t="s">
        <v>429</v>
      </c>
      <c r="V38" s="20">
        <v>1</v>
      </c>
      <c r="W38" t="s">
        <v>430</v>
      </c>
      <c r="X38" t="s">
        <v>372</v>
      </c>
      <c r="Y38" t="s">
        <v>431</v>
      </c>
      <c r="Z38" s="20">
        <v>1</v>
      </c>
      <c r="AA38">
        <v>46753246</v>
      </c>
      <c r="AC38" t="s">
        <v>375</v>
      </c>
      <c r="AD38" s="20">
        <v>1</v>
      </c>
      <c r="AE38">
        <v>0</v>
      </c>
      <c r="AF38" s="20">
        <v>1</v>
      </c>
      <c r="AG38" t="s">
        <v>113</v>
      </c>
      <c r="AH38" s="20" t="s">
        <v>417</v>
      </c>
      <c r="AI38" t="s">
        <v>113</v>
      </c>
      <c r="AK38" t="s">
        <v>113</v>
      </c>
      <c r="AM38" t="s">
        <v>432</v>
      </c>
    </row>
    <row r="39" spans="1:39" x14ac:dyDescent="0.2">
      <c r="A39">
        <v>45736.774065555554</v>
      </c>
      <c r="B39" t="s">
        <v>485</v>
      </c>
      <c r="C39" t="s">
        <v>191</v>
      </c>
      <c r="D39" t="s">
        <v>192</v>
      </c>
      <c r="E39" s="20">
        <f t="shared" si="0"/>
        <v>12</v>
      </c>
      <c r="F39" s="52">
        <f t="shared" si="1"/>
        <v>8</v>
      </c>
      <c r="G39">
        <v>22.9</v>
      </c>
      <c r="H39" s="20">
        <v>1</v>
      </c>
      <c r="I39" t="s">
        <v>366</v>
      </c>
      <c r="J39" s="20">
        <v>1</v>
      </c>
      <c r="K39">
        <v>820</v>
      </c>
      <c r="L39" s="20">
        <v>1</v>
      </c>
      <c r="M39">
        <v>55</v>
      </c>
      <c r="N39" s="20">
        <v>1</v>
      </c>
      <c r="O39" t="s">
        <v>367</v>
      </c>
      <c r="P39" s="20">
        <v>1</v>
      </c>
      <c r="Q39" t="s">
        <v>389</v>
      </c>
      <c r="R39" s="20">
        <v>1</v>
      </c>
      <c r="S39" t="s">
        <v>380</v>
      </c>
      <c r="T39" s="20">
        <v>1</v>
      </c>
      <c r="U39" t="s">
        <v>486</v>
      </c>
      <c r="W39" t="s">
        <v>487</v>
      </c>
      <c r="X39" t="s">
        <v>372</v>
      </c>
      <c r="Y39" t="s">
        <v>488</v>
      </c>
      <c r="AA39" t="s">
        <v>489</v>
      </c>
      <c r="AC39" t="s">
        <v>375</v>
      </c>
      <c r="AD39" s="20">
        <v>1</v>
      </c>
      <c r="AE39" t="s">
        <v>456</v>
      </c>
      <c r="AF39" s="20">
        <v>1</v>
      </c>
      <c r="AG39">
        <v>37</v>
      </c>
      <c r="AH39" s="20">
        <v>1</v>
      </c>
      <c r="AI39" t="s">
        <v>483</v>
      </c>
      <c r="AJ39" s="20">
        <v>1</v>
      </c>
      <c r="AK39" t="s">
        <v>473</v>
      </c>
      <c r="AL39" s="20">
        <v>1</v>
      </c>
      <c r="AM39" t="s">
        <v>490</v>
      </c>
    </row>
    <row r="40" spans="1:39" x14ac:dyDescent="0.2">
      <c r="A40">
        <v>45736.844225289351</v>
      </c>
      <c r="B40" t="s">
        <v>442</v>
      </c>
      <c r="C40" t="s">
        <v>214</v>
      </c>
      <c r="D40" t="s">
        <v>215</v>
      </c>
      <c r="E40" s="20">
        <f t="shared" si="0"/>
        <v>5</v>
      </c>
      <c r="F40" s="52">
        <f t="shared" si="1"/>
        <v>3.333333333333333</v>
      </c>
      <c r="G40" t="s">
        <v>365</v>
      </c>
      <c r="H40" s="20">
        <v>1</v>
      </c>
      <c r="I40">
        <v>6</v>
      </c>
      <c r="K40">
        <v>820</v>
      </c>
      <c r="L40" s="20">
        <v>1</v>
      </c>
      <c r="M40">
        <v>55</v>
      </c>
      <c r="N40" s="20">
        <v>1</v>
      </c>
      <c r="O40" t="s">
        <v>367</v>
      </c>
      <c r="P40" s="20">
        <v>1</v>
      </c>
      <c r="Q40" t="s">
        <v>443</v>
      </c>
      <c r="S40" t="s">
        <v>380</v>
      </c>
      <c r="T40" s="20">
        <v>1</v>
      </c>
      <c r="U40" t="s">
        <v>444</v>
      </c>
      <c r="W40" t="s">
        <v>444</v>
      </c>
      <c r="X40" t="s">
        <v>372</v>
      </c>
      <c r="Y40" t="s">
        <v>444</v>
      </c>
      <c r="AA40" t="s">
        <v>444</v>
      </c>
      <c r="AC40" t="s">
        <v>444</v>
      </c>
      <c r="AE40" t="s">
        <v>444</v>
      </c>
      <c r="AG40" t="s">
        <v>444</v>
      </c>
      <c r="AH40" s="20" t="s">
        <v>417</v>
      </c>
      <c r="AI40" t="s">
        <v>444</v>
      </c>
      <c r="AK40" t="s">
        <v>444</v>
      </c>
      <c r="AM40" t="s">
        <v>445</v>
      </c>
    </row>
    <row r="41" spans="1:39" x14ac:dyDescent="0.2">
      <c r="A41">
        <v>45736.771073784723</v>
      </c>
      <c r="B41" t="s">
        <v>110</v>
      </c>
      <c r="C41" t="s">
        <v>111</v>
      </c>
      <c r="D41" t="s">
        <v>493</v>
      </c>
      <c r="E41" s="20">
        <f t="shared" si="0"/>
        <v>11</v>
      </c>
      <c r="F41" s="52">
        <f t="shared" si="1"/>
        <v>7.333333333333333</v>
      </c>
      <c r="G41" t="s">
        <v>378</v>
      </c>
      <c r="H41" s="20">
        <v>1</v>
      </c>
      <c r="I41" t="s">
        <v>366</v>
      </c>
      <c r="J41" s="20">
        <v>1</v>
      </c>
      <c r="K41">
        <v>820</v>
      </c>
      <c r="L41" s="20">
        <v>1</v>
      </c>
      <c r="M41">
        <v>55</v>
      </c>
      <c r="N41" s="20">
        <v>1</v>
      </c>
      <c r="O41" t="s">
        <v>367</v>
      </c>
      <c r="P41" s="20">
        <v>1</v>
      </c>
      <c r="Q41" t="s">
        <v>389</v>
      </c>
      <c r="R41" s="20">
        <v>1</v>
      </c>
      <c r="S41" t="s">
        <v>380</v>
      </c>
      <c r="T41" s="20">
        <v>1</v>
      </c>
      <c r="U41" t="s">
        <v>494</v>
      </c>
      <c r="V41" s="20">
        <v>1</v>
      </c>
      <c r="W41" t="s">
        <v>113</v>
      </c>
      <c r="X41" t="s">
        <v>372</v>
      </c>
      <c r="Y41" t="s">
        <v>113</v>
      </c>
      <c r="AA41" t="s">
        <v>113</v>
      </c>
      <c r="AC41" t="s">
        <v>113</v>
      </c>
      <c r="AE41" t="s">
        <v>113</v>
      </c>
      <c r="AG41">
        <v>37</v>
      </c>
      <c r="AH41" s="20">
        <v>1</v>
      </c>
      <c r="AI41" t="s">
        <v>483</v>
      </c>
      <c r="AJ41" s="20">
        <v>1</v>
      </c>
      <c r="AK41" t="s">
        <v>473</v>
      </c>
      <c r="AL41" s="20">
        <v>1</v>
      </c>
      <c r="AM41" t="s">
        <v>495</v>
      </c>
    </row>
  </sheetData>
  <autoFilter ref="A1:AS42" xr:uid="{67EB8C0C-73A3-4984-A9C8-AA35FE716E3B}">
    <sortState xmlns:xlrd2="http://schemas.microsoft.com/office/spreadsheetml/2017/richdata2" ref="A2:AS42">
      <sortCondition ref="C1:C42"/>
    </sortState>
  </autoFilter>
  <hyperlinks>
    <hyperlink ref="AM12" r:id="rId1" xr:uid="{694F7250-E087-4C1E-B66B-D3E2058C110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97D8C-E9F4-4765-BC23-16FAEC3B70D9}">
  <dimension ref="A1:S38"/>
  <sheetViews>
    <sheetView workbookViewId="0">
      <selection activeCell="C1" sqref="C1:G1048576"/>
    </sheetView>
  </sheetViews>
  <sheetFormatPr defaultRowHeight="12.75" x14ac:dyDescent="0.2"/>
  <cols>
    <col min="6" max="8" width="9.140625" style="20"/>
    <col min="10" max="10" width="9.140625" style="20"/>
    <col min="11" max="11" width="30.28515625" customWidth="1"/>
    <col min="13" max="13" width="28.42578125" customWidth="1"/>
    <col min="14" max="14" width="9.140625" style="20"/>
    <col min="16" max="16" width="9.140625" style="20"/>
  </cols>
  <sheetData>
    <row r="1" spans="1:19" x14ac:dyDescent="0.2">
      <c r="A1" t="s">
        <v>0</v>
      </c>
      <c r="B1" t="s">
        <v>1</v>
      </c>
      <c r="C1" t="s">
        <v>2</v>
      </c>
      <c r="D1" t="s">
        <v>3</v>
      </c>
      <c r="E1" t="s">
        <v>263</v>
      </c>
      <c r="F1" s="53" t="s">
        <v>160</v>
      </c>
      <c r="G1" s="53" t="s">
        <v>260</v>
      </c>
      <c r="H1" s="53" t="s">
        <v>153</v>
      </c>
      <c r="I1" t="s">
        <v>264</v>
      </c>
      <c r="J1" s="53" t="s">
        <v>154</v>
      </c>
      <c r="K1" t="s">
        <v>265</v>
      </c>
      <c r="L1" s="53" t="s">
        <v>155</v>
      </c>
      <c r="M1" t="s">
        <v>266</v>
      </c>
      <c r="N1" s="53" t="s">
        <v>156</v>
      </c>
      <c r="O1" t="s">
        <v>267</v>
      </c>
      <c r="P1" s="53" t="s">
        <v>157</v>
      </c>
      <c r="Q1" t="s">
        <v>268</v>
      </c>
      <c r="R1" s="53" t="s">
        <v>158</v>
      </c>
      <c r="S1" t="s">
        <v>269</v>
      </c>
    </row>
    <row r="2" spans="1:19" x14ac:dyDescent="0.2">
      <c r="A2">
        <v>45750.762146875</v>
      </c>
      <c r="B2" t="s">
        <v>146</v>
      </c>
      <c r="C2" t="s">
        <v>147</v>
      </c>
      <c r="D2" t="s">
        <v>148</v>
      </c>
      <c r="E2">
        <v>110522</v>
      </c>
      <c r="F2" s="20">
        <f t="shared" ref="F2:F38" si="0">SUM(H2,J2,L2,N2,P2,R2)</f>
        <v>3</v>
      </c>
      <c r="G2" s="52">
        <f>F2/6*10</f>
        <v>5</v>
      </c>
      <c r="H2" s="20">
        <v>1</v>
      </c>
      <c r="I2">
        <v>4982</v>
      </c>
      <c r="M2" t="s">
        <v>270</v>
      </c>
      <c r="O2">
        <v>97876</v>
      </c>
      <c r="P2" s="20">
        <v>1</v>
      </c>
      <c r="Q2">
        <v>97903</v>
      </c>
      <c r="R2" s="20">
        <v>1</v>
      </c>
      <c r="S2" t="s">
        <v>271</v>
      </c>
    </row>
    <row r="3" spans="1:19" x14ac:dyDescent="0.2">
      <c r="A3">
        <v>45750.837595682868</v>
      </c>
      <c r="B3" t="s">
        <v>37</v>
      </c>
      <c r="C3" t="s">
        <v>38</v>
      </c>
      <c r="D3" t="s">
        <v>39</v>
      </c>
      <c r="E3">
        <v>110522</v>
      </c>
      <c r="F3" s="20">
        <f t="shared" si="0"/>
        <v>6</v>
      </c>
      <c r="G3" s="52">
        <f t="shared" ref="G3:G38" si="1">F3/6*10</f>
        <v>10</v>
      </c>
      <c r="H3" s="20">
        <v>1</v>
      </c>
      <c r="I3">
        <v>7319</v>
      </c>
      <c r="J3" s="20">
        <v>1</v>
      </c>
      <c r="K3" t="s">
        <v>272</v>
      </c>
      <c r="L3" s="20">
        <v>1</v>
      </c>
      <c r="M3" t="s">
        <v>273</v>
      </c>
      <c r="N3" s="20">
        <v>1</v>
      </c>
      <c r="O3">
        <v>97876</v>
      </c>
      <c r="P3" s="20">
        <v>1</v>
      </c>
      <c r="Q3">
        <v>97903</v>
      </c>
      <c r="R3" s="20">
        <v>1</v>
      </c>
      <c r="S3" t="s">
        <v>274</v>
      </c>
    </row>
    <row r="4" spans="1:19" x14ac:dyDescent="0.2">
      <c r="A4">
        <v>45750.842752986107</v>
      </c>
      <c r="B4" t="s">
        <v>129</v>
      </c>
      <c r="C4" t="s">
        <v>130</v>
      </c>
      <c r="D4" t="s">
        <v>131</v>
      </c>
      <c r="E4">
        <v>110522</v>
      </c>
      <c r="F4" s="20">
        <f t="shared" si="0"/>
        <v>4</v>
      </c>
      <c r="G4" s="52">
        <f t="shared" si="1"/>
        <v>6.6666666666666661</v>
      </c>
      <c r="H4" s="20">
        <v>1</v>
      </c>
      <c r="I4">
        <v>7319</v>
      </c>
      <c r="J4" s="20">
        <v>1</v>
      </c>
      <c r="K4" t="s">
        <v>275</v>
      </c>
      <c r="L4" s="20">
        <v>1</v>
      </c>
      <c r="M4" t="s">
        <v>276</v>
      </c>
      <c r="O4">
        <v>97876</v>
      </c>
      <c r="P4" s="20">
        <v>1</v>
      </c>
      <c r="Q4">
        <v>72757</v>
      </c>
      <c r="S4" t="s">
        <v>277</v>
      </c>
    </row>
    <row r="5" spans="1:19" x14ac:dyDescent="0.2">
      <c r="A5">
        <v>45750.842685069445</v>
      </c>
      <c r="B5" t="s">
        <v>20</v>
      </c>
      <c r="C5" t="s">
        <v>21</v>
      </c>
      <c r="D5" t="s">
        <v>22</v>
      </c>
      <c r="E5">
        <v>110522</v>
      </c>
      <c r="F5" s="20">
        <f t="shared" si="0"/>
        <v>4</v>
      </c>
      <c r="G5" s="52">
        <f t="shared" si="1"/>
        <v>6.6666666666666661</v>
      </c>
      <c r="H5" s="20">
        <v>1</v>
      </c>
      <c r="I5">
        <v>7319</v>
      </c>
      <c r="J5" s="20">
        <v>1</v>
      </c>
      <c r="K5" t="s">
        <v>275</v>
      </c>
      <c r="L5" s="20">
        <v>1</v>
      </c>
      <c r="M5" t="s">
        <v>276</v>
      </c>
      <c r="O5">
        <v>97876</v>
      </c>
      <c r="P5" s="20">
        <v>1</v>
      </c>
      <c r="Q5">
        <v>72757</v>
      </c>
      <c r="S5" t="s">
        <v>278</v>
      </c>
    </row>
    <row r="6" spans="1:19" x14ac:dyDescent="0.2">
      <c r="A6">
        <v>45750.858656655095</v>
      </c>
      <c r="B6" t="s">
        <v>43</v>
      </c>
      <c r="C6" t="s">
        <v>44</v>
      </c>
      <c r="D6" t="s">
        <v>279</v>
      </c>
      <c r="E6">
        <v>110522</v>
      </c>
      <c r="F6" s="20">
        <f t="shared" si="0"/>
        <v>4</v>
      </c>
      <c r="G6" s="52">
        <f t="shared" si="1"/>
        <v>6.6666666666666661</v>
      </c>
      <c r="H6" s="20">
        <v>1</v>
      </c>
      <c r="I6">
        <v>7319</v>
      </c>
      <c r="J6" s="20">
        <v>1</v>
      </c>
      <c r="K6" t="s">
        <v>280</v>
      </c>
      <c r="L6" s="20">
        <v>1</v>
      </c>
      <c r="M6" t="s">
        <v>281</v>
      </c>
      <c r="O6">
        <v>97876</v>
      </c>
      <c r="P6" s="20">
        <v>1</v>
      </c>
      <c r="S6" t="s">
        <v>282</v>
      </c>
    </row>
    <row r="7" spans="1:19" x14ac:dyDescent="0.2">
      <c r="A7">
        <v>45750.774173587968</v>
      </c>
      <c r="B7" t="s">
        <v>196</v>
      </c>
      <c r="C7" t="s">
        <v>197</v>
      </c>
      <c r="D7" t="s">
        <v>198</v>
      </c>
      <c r="E7">
        <v>110522</v>
      </c>
      <c r="F7" s="20">
        <f t="shared" si="0"/>
        <v>3</v>
      </c>
      <c r="G7" s="52">
        <f t="shared" si="1"/>
        <v>5</v>
      </c>
      <c r="H7" s="20">
        <v>1</v>
      </c>
      <c r="I7">
        <v>7319</v>
      </c>
      <c r="J7" s="20">
        <v>1</v>
      </c>
      <c r="O7">
        <v>97876</v>
      </c>
      <c r="P7" s="20">
        <v>1</v>
      </c>
      <c r="S7" t="s">
        <v>283</v>
      </c>
    </row>
    <row r="8" spans="1:19" x14ac:dyDescent="0.2">
      <c r="A8">
        <v>45750.773808148151</v>
      </c>
      <c r="B8" t="s">
        <v>208</v>
      </c>
      <c r="C8" t="s">
        <v>209</v>
      </c>
      <c r="D8" t="s">
        <v>210</v>
      </c>
      <c r="E8">
        <v>110522</v>
      </c>
      <c r="F8" s="20">
        <f t="shared" si="0"/>
        <v>3</v>
      </c>
      <c r="G8" s="52">
        <f t="shared" si="1"/>
        <v>5</v>
      </c>
      <c r="H8" s="20">
        <v>1</v>
      </c>
      <c r="I8">
        <v>110522</v>
      </c>
      <c r="K8" t="s">
        <v>284</v>
      </c>
      <c r="L8" s="20">
        <v>1</v>
      </c>
      <c r="M8" t="s">
        <v>273</v>
      </c>
      <c r="N8" s="20">
        <v>1</v>
      </c>
      <c r="O8">
        <v>37403</v>
      </c>
      <c r="Q8">
        <v>37403</v>
      </c>
      <c r="S8" t="s">
        <v>285</v>
      </c>
    </row>
    <row r="9" spans="1:19" x14ac:dyDescent="0.2">
      <c r="A9">
        <v>45750.848944513884</v>
      </c>
      <c r="B9" t="s">
        <v>286</v>
      </c>
      <c r="C9" t="s">
        <v>287</v>
      </c>
      <c r="D9" t="s">
        <v>93</v>
      </c>
      <c r="E9">
        <v>110522</v>
      </c>
      <c r="F9" s="20">
        <f t="shared" si="0"/>
        <v>5</v>
      </c>
      <c r="G9" s="52">
        <f t="shared" si="1"/>
        <v>8.3333333333333339</v>
      </c>
      <c r="H9" s="20">
        <v>1</v>
      </c>
      <c r="I9">
        <v>4982</v>
      </c>
      <c r="K9" t="s">
        <v>288</v>
      </c>
      <c r="L9" s="20">
        <v>1</v>
      </c>
      <c r="M9" t="s">
        <v>273</v>
      </c>
      <c r="N9" s="20">
        <v>1</v>
      </c>
      <c r="O9">
        <v>97876</v>
      </c>
      <c r="P9" s="20">
        <v>1</v>
      </c>
      <c r="Q9">
        <v>97903</v>
      </c>
      <c r="R9" s="20">
        <v>1</v>
      </c>
      <c r="S9" t="s">
        <v>289</v>
      </c>
    </row>
    <row r="10" spans="1:19" x14ac:dyDescent="0.2">
      <c r="A10">
        <v>45750.855114791666</v>
      </c>
      <c r="B10" t="s">
        <v>55</v>
      </c>
      <c r="C10" t="s">
        <v>56</v>
      </c>
      <c r="D10" t="s">
        <v>57</v>
      </c>
      <c r="E10">
        <v>110522</v>
      </c>
      <c r="F10" s="20">
        <f t="shared" si="0"/>
        <v>5</v>
      </c>
      <c r="G10" s="52">
        <f t="shared" si="1"/>
        <v>8.3333333333333339</v>
      </c>
      <c r="H10" s="20">
        <v>1</v>
      </c>
      <c r="I10">
        <v>613</v>
      </c>
      <c r="K10" t="s">
        <v>290</v>
      </c>
      <c r="L10" s="20">
        <v>1</v>
      </c>
      <c r="M10" t="s">
        <v>273</v>
      </c>
      <c r="N10" s="20">
        <v>1</v>
      </c>
      <c r="O10">
        <v>97876</v>
      </c>
      <c r="P10" s="20">
        <v>1</v>
      </c>
      <c r="Q10">
        <v>97903</v>
      </c>
      <c r="R10" s="20">
        <v>1</v>
      </c>
      <c r="S10" t="s">
        <v>291</v>
      </c>
    </row>
    <row r="11" spans="1:19" x14ac:dyDescent="0.2">
      <c r="A11">
        <v>45750.855040358801</v>
      </c>
      <c r="B11" t="s">
        <v>178</v>
      </c>
      <c r="C11" t="s">
        <v>179</v>
      </c>
      <c r="D11" t="s">
        <v>180</v>
      </c>
      <c r="E11">
        <v>110522</v>
      </c>
      <c r="F11" s="20">
        <f t="shared" si="0"/>
        <v>4</v>
      </c>
      <c r="G11" s="52">
        <f t="shared" si="1"/>
        <v>6.6666666666666661</v>
      </c>
      <c r="H11" s="20">
        <v>1</v>
      </c>
      <c r="I11">
        <v>2928</v>
      </c>
      <c r="K11" t="s">
        <v>275</v>
      </c>
      <c r="L11" s="20">
        <v>1</v>
      </c>
      <c r="M11" t="s">
        <v>276</v>
      </c>
      <c r="O11">
        <v>97876</v>
      </c>
      <c r="P11" s="20">
        <v>1</v>
      </c>
      <c r="Q11">
        <v>97903</v>
      </c>
      <c r="R11" s="20">
        <v>1</v>
      </c>
      <c r="S11" t="s">
        <v>292</v>
      </c>
    </row>
    <row r="12" spans="1:19" x14ac:dyDescent="0.2">
      <c r="A12">
        <v>45750.859210439812</v>
      </c>
      <c r="B12" t="s">
        <v>202</v>
      </c>
      <c r="C12" t="s">
        <v>203</v>
      </c>
      <c r="D12" t="s">
        <v>204</v>
      </c>
      <c r="E12">
        <v>110522</v>
      </c>
      <c r="F12" s="20">
        <f t="shared" si="0"/>
        <v>4</v>
      </c>
      <c r="G12" s="52">
        <f t="shared" si="1"/>
        <v>6.6666666666666661</v>
      </c>
      <c r="H12" s="20">
        <v>1</v>
      </c>
      <c r="I12">
        <v>613</v>
      </c>
      <c r="K12" t="s">
        <v>275</v>
      </c>
      <c r="L12" s="20">
        <v>1</v>
      </c>
      <c r="M12" t="s">
        <v>276</v>
      </c>
      <c r="O12">
        <v>97876</v>
      </c>
      <c r="P12" s="20">
        <v>1</v>
      </c>
      <c r="Q12">
        <v>97903</v>
      </c>
      <c r="R12" s="20">
        <v>1</v>
      </c>
      <c r="S12" t="s">
        <v>293</v>
      </c>
    </row>
    <row r="13" spans="1:19" x14ac:dyDescent="0.2">
      <c r="A13">
        <v>45750.85150203704</v>
      </c>
      <c r="B13" t="s">
        <v>225</v>
      </c>
      <c r="C13" t="s">
        <v>226</v>
      </c>
      <c r="D13" t="s">
        <v>227</v>
      </c>
      <c r="E13">
        <v>110522</v>
      </c>
      <c r="F13" s="20">
        <f t="shared" si="0"/>
        <v>4</v>
      </c>
      <c r="G13" s="52">
        <f t="shared" si="1"/>
        <v>6.6666666666666661</v>
      </c>
      <c r="H13" s="20">
        <v>1</v>
      </c>
      <c r="I13">
        <v>4982</v>
      </c>
      <c r="K13" t="s">
        <v>275</v>
      </c>
      <c r="L13" s="20">
        <v>1</v>
      </c>
      <c r="M13" t="s">
        <v>273</v>
      </c>
      <c r="N13" s="20">
        <v>1</v>
      </c>
      <c r="O13">
        <v>97903</v>
      </c>
      <c r="Q13">
        <v>97903</v>
      </c>
      <c r="R13" s="20">
        <v>1</v>
      </c>
      <c r="S13" t="s">
        <v>294</v>
      </c>
    </row>
    <row r="14" spans="1:19" x14ac:dyDescent="0.2">
      <c r="A14">
        <v>45750.773387638888</v>
      </c>
      <c r="B14" t="s">
        <v>295</v>
      </c>
      <c r="C14" t="s">
        <v>296</v>
      </c>
      <c r="D14" t="s">
        <v>297</v>
      </c>
      <c r="E14">
        <v>110522</v>
      </c>
      <c r="F14" s="20">
        <f t="shared" si="0"/>
        <v>3</v>
      </c>
      <c r="G14" s="52">
        <f t="shared" si="1"/>
        <v>5</v>
      </c>
      <c r="H14" s="20">
        <v>1</v>
      </c>
      <c r="I14">
        <v>7319</v>
      </c>
      <c r="J14" s="20">
        <v>1</v>
      </c>
      <c r="K14" t="s">
        <v>298</v>
      </c>
      <c r="L14" s="20">
        <v>1</v>
      </c>
      <c r="M14" t="s">
        <v>299</v>
      </c>
      <c r="O14" t="s">
        <v>113</v>
      </c>
      <c r="Q14" t="s">
        <v>113</v>
      </c>
      <c r="S14" t="s">
        <v>300</v>
      </c>
    </row>
    <row r="15" spans="1:19" x14ac:dyDescent="0.2">
      <c r="A15">
        <v>45750.842553483795</v>
      </c>
      <c r="B15" t="s">
        <v>11</v>
      </c>
      <c r="C15" t="s">
        <v>12</v>
      </c>
      <c r="D15" t="s">
        <v>13</v>
      </c>
      <c r="E15">
        <v>110522</v>
      </c>
      <c r="F15" s="20">
        <f t="shared" si="0"/>
        <v>4</v>
      </c>
      <c r="G15" s="52">
        <f t="shared" si="1"/>
        <v>6.6666666666666661</v>
      </c>
      <c r="H15" s="20">
        <v>1</v>
      </c>
      <c r="I15">
        <v>7319</v>
      </c>
      <c r="J15" s="20">
        <v>1</v>
      </c>
      <c r="K15" t="s">
        <v>275</v>
      </c>
      <c r="L15" s="20">
        <v>1</v>
      </c>
      <c r="M15" t="s">
        <v>276</v>
      </c>
      <c r="O15">
        <v>97876</v>
      </c>
      <c r="P15" s="20">
        <v>1</v>
      </c>
      <c r="Q15">
        <v>72757</v>
      </c>
      <c r="S15" t="s">
        <v>301</v>
      </c>
    </row>
    <row r="16" spans="1:19" x14ac:dyDescent="0.2">
      <c r="A16">
        <v>45750.844126087963</v>
      </c>
      <c r="B16" t="s">
        <v>11</v>
      </c>
      <c r="C16" t="s">
        <v>12</v>
      </c>
      <c r="D16" t="s">
        <v>13</v>
      </c>
      <c r="E16">
        <v>110522</v>
      </c>
      <c r="F16" s="20">
        <f t="shared" si="0"/>
        <v>4</v>
      </c>
      <c r="G16" s="52">
        <f t="shared" si="1"/>
        <v>6.6666666666666661</v>
      </c>
      <c r="H16" s="20">
        <v>1</v>
      </c>
      <c r="I16">
        <v>7319</v>
      </c>
      <c r="J16" s="20">
        <v>1</v>
      </c>
      <c r="K16" t="s">
        <v>275</v>
      </c>
      <c r="L16" s="20">
        <v>1</v>
      </c>
      <c r="M16" t="s">
        <v>276</v>
      </c>
      <c r="O16">
        <v>97876</v>
      </c>
      <c r="P16" s="20">
        <v>1</v>
      </c>
      <c r="Q16">
        <v>72757</v>
      </c>
      <c r="S16" t="s">
        <v>301</v>
      </c>
    </row>
    <row r="17" spans="1:19" x14ac:dyDescent="0.2">
      <c r="A17">
        <v>45750.854340196762</v>
      </c>
      <c r="B17" t="s">
        <v>63</v>
      </c>
      <c r="C17" t="s">
        <v>64</v>
      </c>
      <c r="D17" t="s">
        <v>65</v>
      </c>
      <c r="E17">
        <v>110522</v>
      </c>
      <c r="F17" s="20">
        <f t="shared" si="0"/>
        <v>4</v>
      </c>
      <c r="G17" s="52">
        <f t="shared" si="1"/>
        <v>6.6666666666666661</v>
      </c>
      <c r="H17" s="20">
        <v>1</v>
      </c>
      <c r="I17">
        <v>2928</v>
      </c>
      <c r="K17" t="s">
        <v>275</v>
      </c>
      <c r="L17" s="20">
        <v>1</v>
      </c>
      <c r="M17" t="s">
        <v>299</v>
      </c>
      <c r="O17">
        <v>97876</v>
      </c>
      <c r="P17" s="20">
        <v>1</v>
      </c>
      <c r="Q17">
        <v>97903</v>
      </c>
      <c r="R17" s="20">
        <v>1</v>
      </c>
      <c r="S17" t="s">
        <v>302</v>
      </c>
    </row>
    <row r="18" spans="1:19" x14ac:dyDescent="0.2">
      <c r="A18">
        <v>45750.850174004634</v>
      </c>
      <c r="B18" t="s">
        <v>79</v>
      </c>
      <c r="C18" t="s">
        <v>303</v>
      </c>
      <c r="D18" t="s">
        <v>81</v>
      </c>
      <c r="E18">
        <v>110522</v>
      </c>
      <c r="F18" s="20">
        <f t="shared" si="0"/>
        <v>3</v>
      </c>
      <c r="G18" s="52">
        <f t="shared" si="1"/>
        <v>5</v>
      </c>
      <c r="H18" s="20">
        <v>1</v>
      </c>
      <c r="I18">
        <v>7319</v>
      </c>
      <c r="J18" s="20">
        <v>1</v>
      </c>
      <c r="K18" t="s">
        <v>290</v>
      </c>
      <c r="L18" s="20">
        <v>1</v>
      </c>
      <c r="M18" t="s">
        <v>276</v>
      </c>
      <c r="O18">
        <v>97903</v>
      </c>
      <c r="Q18">
        <v>97876</v>
      </c>
      <c r="S18" t="s">
        <v>304</v>
      </c>
    </row>
    <row r="19" spans="1:19" x14ac:dyDescent="0.2">
      <c r="A19">
        <v>45750.772933912041</v>
      </c>
      <c r="B19" t="s">
        <v>97</v>
      </c>
      <c r="C19" t="s">
        <v>98</v>
      </c>
      <c r="D19" t="s">
        <v>99</v>
      </c>
      <c r="E19">
        <v>110522</v>
      </c>
      <c r="F19" s="20">
        <f t="shared" si="0"/>
        <v>4</v>
      </c>
      <c r="G19" s="52">
        <f t="shared" si="1"/>
        <v>6.6666666666666661</v>
      </c>
      <c r="H19" s="20">
        <v>1</v>
      </c>
      <c r="I19">
        <v>2928</v>
      </c>
      <c r="K19" t="s">
        <v>305</v>
      </c>
      <c r="L19" s="20">
        <v>1</v>
      </c>
      <c r="M19" t="s">
        <v>306</v>
      </c>
      <c r="N19" s="20">
        <v>1</v>
      </c>
      <c r="O19">
        <v>97876</v>
      </c>
      <c r="P19" s="20">
        <v>1</v>
      </c>
      <c r="S19" t="s">
        <v>307</v>
      </c>
    </row>
    <row r="20" spans="1:19" x14ac:dyDescent="0.2">
      <c r="A20">
        <v>45750.773574062499</v>
      </c>
      <c r="B20" t="s">
        <v>236</v>
      </c>
      <c r="C20" t="s">
        <v>237</v>
      </c>
      <c r="D20" t="s">
        <v>238</v>
      </c>
      <c r="E20">
        <v>110522</v>
      </c>
      <c r="F20" s="20">
        <f t="shared" si="0"/>
        <v>3</v>
      </c>
      <c r="G20" s="52">
        <f t="shared" si="1"/>
        <v>5</v>
      </c>
      <c r="H20" s="20">
        <v>1</v>
      </c>
      <c r="I20" t="s">
        <v>308</v>
      </c>
      <c r="K20" t="s">
        <v>284</v>
      </c>
      <c r="L20" s="20">
        <v>1</v>
      </c>
      <c r="O20">
        <v>97876</v>
      </c>
      <c r="P20" s="20">
        <v>1</v>
      </c>
      <c r="S20" t="s">
        <v>309</v>
      </c>
    </row>
    <row r="21" spans="1:19" x14ac:dyDescent="0.2">
      <c r="A21">
        <v>45750.841998020835</v>
      </c>
      <c r="B21" t="s">
        <v>29</v>
      </c>
      <c r="C21" t="s">
        <v>30</v>
      </c>
      <c r="D21" t="s">
        <v>31</v>
      </c>
      <c r="E21">
        <v>110522</v>
      </c>
      <c r="F21" s="20">
        <f t="shared" si="0"/>
        <v>5</v>
      </c>
      <c r="G21" s="52">
        <f t="shared" si="1"/>
        <v>8.3333333333333339</v>
      </c>
      <c r="H21" s="20">
        <v>1</v>
      </c>
      <c r="I21">
        <v>7319</v>
      </c>
      <c r="J21" s="20">
        <v>1</v>
      </c>
      <c r="K21" t="s">
        <v>275</v>
      </c>
      <c r="L21" s="20">
        <v>1</v>
      </c>
      <c r="M21" t="s">
        <v>276</v>
      </c>
      <c r="O21">
        <v>97876</v>
      </c>
      <c r="P21" s="20">
        <v>1</v>
      </c>
      <c r="Q21">
        <v>97903</v>
      </c>
      <c r="R21" s="20">
        <v>1</v>
      </c>
      <c r="S21" t="s">
        <v>310</v>
      </c>
    </row>
    <row r="22" spans="1:19" x14ac:dyDescent="0.2">
      <c r="A22">
        <v>45750.772062037038</v>
      </c>
      <c r="B22" t="s">
        <v>219</v>
      </c>
      <c r="C22" t="s">
        <v>220</v>
      </c>
      <c r="D22" t="s">
        <v>221</v>
      </c>
      <c r="E22">
        <v>110522</v>
      </c>
      <c r="F22" s="20">
        <f t="shared" si="0"/>
        <v>5</v>
      </c>
      <c r="G22" s="52">
        <f t="shared" si="1"/>
        <v>8.3333333333333339</v>
      </c>
      <c r="H22" s="20">
        <v>1</v>
      </c>
      <c r="I22" t="s">
        <v>113</v>
      </c>
      <c r="K22" t="s">
        <v>275</v>
      </c>
      <c r="L22" s="20">
        <v>1</v>
      </c>
      <c r="M22" t="s">
        <v>273</v>
      </c>
      <c r="N22" s="20">
        <v>1</v>
      </c>
      <c r="O22">
        <v>97876</v>
      </c>
      <c r="P22" s="20">
        <v>1</v>
      </c>
      <c r="Q22">
        <v>97903</v>
      </c>
      <c r="R22" s="20">
        <v>1</v>
      </c>
      <c r="S22" t="s">
        <v>311</v>
      </c>
    </row>
    <row r="23" spans="1:19" x14ac:dyDescent="0.2">
      <c r="A23">
        <v>45750.772430613426</v>
      </c>
      <c r="B23" t="s">
        <v>253</v>
      </c>
      <c r="C23" t="s">
        <v>312</v>
      </c>
      <c r="D23" t="s">
        <v>255</v>
      </c>
      <c r="E23">
        <v>110522</v>
      </c>
      <c r="F23" s="20">
        <f t="shared" si="0"/>
        <v>1</v>
      </c>
      <c r="G23" s="52">
        <f t="shared" si="1"/>
        <v>1.6666666666666665</v>
      </c>
      <c r="H23" s="20">
        <v>1</v>
      </c>
      <c r="I23">
        <v>2928</v>
      </c>
      <c r="K23" t="s">
        <v>113</v>
      </c>
      <c r="O23" t="s">
        <v>113</v>
      </c>
      <c r="Q23" t="s">
        <v>113</v>
      </c>
      <c r="S23" t="s">
        <v>313</v>
      </c>
    </row>
    <row r="24" spans="1:19" x14ac:dyDescent="0.2">
      <c r="A24">
        <v>45750.854874432873</v>
      </c>
      <c r="B24" t="s">
        <v>103</v>
      </c>
      <c r="C24" t="s">
        <v>104</v>
      </c>
      <c r="D24" t="s">
        <v>105</v>
      </c>
      <c r="E24">
        <v>110522</v>
      </c>
      <c r="F24" s="20">
        <f t="shared" si="0"/>
        <v>4</v>
      </c>
      <c r="G24" s="52">
        <f t="shared" si="1"/>
        <v>6.6666666666666661</v>
      </c>
      <c r="H24" s="20">
        <v>1</v>
      </c>
      <c r="I24">
        <v>438</v>
      </c>
      <c r="K24" t="s">
        <v>275</v>
      </c>
      <c r="L24" s="20">
        <v>1</v>
      </c>
      <c r="M24" t="s">
        <v>276</v>
      </c>
      <c r="O24">
        <v>97876</v>
      </c>
      <c r="P24" s="20">
        <v>1</v>
      </c>
      <c r="Q24">
        <v>97903</v>
      </c>
      <c r="R24" s="20">
        <v>1</v>
      </c>
      <c r="S24" t="s">
        <v>314</v>
      </c>
    </row>
    <row r="25" spans="1:19" x14ac:dyDescent="0.2">
      <c r="A25">
        <v>45750.845774942129</v>
      </c>
      <c r="B25" t="s">
        <v>85</v>
      </c>
      <c r="C25" t="s">
        <v>86</v>
      </c>
      <c r="D25" t="s">
        <v>87</v>
      </c>
      <c r="E25">
        <v>110522</v>
      </c>
      <c r="F25" s="20">
        <f t="shared" si="0"/>
        <v>5</v>
      </c>
      <c r="G25" s="52">
        <f t="shared" si="1"/>
        <v>8.3333333333333339</v>
      </c>
      <c r="H25" s="20">
        <v>1</v>
      </c>
      <c r="I25">
        <v>7319</v>
      </c>
      <c r="J25" s="20">
        <v>1</v>
      </c>
      <c r="K25" t="s">
        <v>275</v>
      </c>
      <c r="L25" s="20">
        <v>1</v>
      </c>
      <c r="M25" t="s">
        <v>273</v>
      </c>
      <c r="N25" s="20">
        <v>1</v>
      </c>
      <c r="O25">
        <v>97876</v>
      </c>
      <c r="P25" s="20">
        <v>1</v>
      </c>
      <c r="Q25">
        <v>97876</v>
      </c>
      <c r="S25" t="s">
        <v>315</v>
      </c>
    </row>
    <row r="26" spans="1:19" x14ac:dyDescent="0.2">
      <c r="A26">
        <v>45750.842453564816</v>
      </c>
      <c r="B26" t="s">
        <v>139</v>
      </c>
      <c r="C26" t="s">
        <v>140</v>
      </c>
      <c r="D26" t="s">
        <v>141</v>
      </c>
      <c r="E26">
        <v>110522</v>
      </c>
      <c r="F26" s="20">
        <f t="shared" si="0"/>
        <v>3</v>
      </c>
      <c r="G26" s="52">
        <f t="shared" si="1"/>
        <v>5</v>
      </c>
      <c r="H26" s="20">
        <v>1</v>
      </c>
      <c r="I26">
        <v>7319</v>
      </c>
      <c r="J26" s="20">
        <v>1</v>
      </c>
      <c r="K26" t="s">
        <v>316</v>
      </c>
      <c r="M26" t="s">
        <v>276</v>
      </c>
      <c r="O26">
        <v>97876</v>
      </c>
      <c r="P26" s="20">
        <v>1</v>
      </c>
      <c r="Q26">
        <v>97876</v>
      </c>
      <c r="S26" t="s">
        <v>317</v>
      </c>
    </row>
    <row r="27" spans="1:19" x14ac:dyDescent="0.2">
      <c r="A27">
        <v>45750.851859537041</v>
      </c>
      <c r="B27" t="s">
        <v>318</v>
      </c>
      <c r="C27" t="s">
        <v>134</v>
      </c>
      <c r="D27" t="s">
        <v>135</v>
      </c>
      <c r="E27">
        <v>110522</v>
      </c>
      <c r="F27" s="20">
        <f t="shared" si="0"/>
        <v>6</v>
      </c>
      <c r="G27" s="52">
        <f t="shared" si="1"/>
        <v>10</v>
      </c>
      <c r="H27" s="20">
        <v>1</v>
      </c>
      <c r="I27">
        <v>7319</v>
      </c>
      <c r="J27" s="20">
        <v>1</v>
      </c>
      <c r="K27" t="s">
        <v>284</v>
      </c>
      <c r="L27" s="20">
        <v>1</v>
      </c>
      <c r="M27" t="s">
        <v>273</v>
      </c>
      <c r="N27" s="20">
        <v>1</v>
      </c>
      <c r="O27">
        <v>97876</v>
      </c>
      <c r="P27" s="20">
        <v>1</v>
      </c>
      <c r="Q27">
        <v>97903</v>
      </c>
      <c r="R27" s="20">
        <v>1</v>
      </c>
      <c r="S27" t="s">
        <v>319</v>
      </c>
    </row>
    <row r="28" spans="1:19" x14ac:dyDescent="0.2">
      <c r="A28">
        <v>45750.850526666662</v>
      </c>
      <c r="B28" t="s">
        <v>172</v>
      </c>
      <c r="C28" t="s">
        <v>173</v>
      </c>
      <c r="D28" t="s">
        <v>174</v>
      </c>
      <c r="E28">
        <v>110522</v>
      </c>
      <c r="F28" s="20">
        <f t="shared" si="0"/>
        <v>4</v>
      </c>
      <c r="G28" s="52">
        <f t="shared" si="1"/>
        <v>6.6666666666666661</v>
      </c>
      <c r="H28" s="20">
        <v>1</v>
      </c>
      <c r="I28">
        <v>7319</v>
      </c>
      <c r="J28" s="20">
        <v>1</v>
      </c>
      <c r="K28" t="s">
        <v>275</v>
      </c>
      <c r="L28" s="20">
        <v>1</v>
      </c>
      <c r="M28" t="s">
        <v>276</v>
      </c>
      <c r="O28">
        <v>97876</v>
      </c>
      <c r="P28" s="20">
        <v>1</v>
      </c>
      <c r="Q28">
        <v>72757</v>
      </c>
      <c r="S28" t="s">
        <v>320</v>
      </c>
    </row>
    <row r="29" spans="1:19" x14ac:dyDescent="0.2">
      <c r="A29">
        <v>45750.850014594907</v>
      </c>
      <c r="B29" t="s">
        <v>241</v>
      </c>
      <c r="C29" t="s">
        <v>242</v>
      </c>
      <c r="D29" t="s">
        <v>321</v>
      </c>
      <c r="E29">
        <v>110522</v>
      </c>
      <c r="F29" s="20">
        <f t="shared" si="0"/>
        <v>5</v>
      </c>
      <c r="G29" s="52">
        <f t="shared" si="1"/>
        <v>8.3333333333333339</v>
      </c>
      <c r="H29" s="20">
        <v>1</v>
      </c>
      <c r="I29">
        <v>4982</v>
      </c>
      <c r="K29" t="s">
        <v>322</v>
      </c>
      <c r="L29" s="20">
        <v>1</v>
      </c>
      <c r="M29" t="s">
        <v>273</v>
      </c>
      <c r="N29" s="20">
        <v>1</v>
      </c>
      <c r="O29">
        <v>97876</v>
      </c>
      <c r="P29" s="20">
        <v>1</v>
      </c>
      <c r="Q29">
        <v>97903</v>
      </c>
      <c r="R29" s="20">
        <v>1</v>
      </c>
      <c r="S29" t="s">
        <v>289</v>
      </c>
    </row>
    <row r="30" spans="1:19" x14ac:dyDescent="0.2">
      <c r="A30">
        <v>45750.773247222227</v>
      </c>
      <c r="B30" t="s">
        <v>116</v>
      </c>
      <c r="C30" t="s">
        <v>117</v>
      </c>
      <c r="D30" t="s">
        <v>118</v>
      </c>
      <c r="E30">
        <v>110522</v>
      </c>
      <c r="F30" s="20">
        <f t="shared" si="0"/>
        <v>4</v>
      </c>
      <c r="G30" s="52">
        <f t="shared" si="1"/>
        <v>6.6666666666666661</v>
      </c>
      <c r="H30" s="20">
        <v>1</v>
      </c>
      <c r="I30">
        <v>2928</v>
      </c>
      <c r="K30" t="s">
        <v>323</v>
      </c>
      <c r="L30" s="20">
        <v>1</v>
      </c>
      <c r="M30" t="s">
        <v>273</v>
      </c>
      <c r="N30" s="20">
        <v>1</v>
      </c>
      <c r="O30">
        <v>97876</v>
      </c>
      <c r="P30" s="20">
        <v>1</v>
      </c>
      <c r="Q30">
        <v>97876</v>
      </c>
      <c r="S30" t="s">
        <v>324</v>
      </c>
    </row>
    <row r="31" spans="1:19" x14ac:dyDescent="0.2">
      <c r="A31">
        <v>45750.772094479165</v>
      </c>
      <c r="B31" t="s">
        <v>325</v>
      </c>
      <c r="C31" t="s">
        <v>166</v>
      </c>
      <c r="D31" t="s">
        <v>167</v>
      </c>
      <c r="E31">
        <v>110522</v>
      </c>
      <c r="F31" s="20">
        <f t="shared" si="0"/>
        <v>4</v>
      </c>
      <c r="G31" s="52">
        <f t="shared" si="1"/>
        <v>6.6666666666666661</v>
      </c>
      <c r="H31" s="20">
        <v>1</v>
      </c>
      <c r="K31" t="s">
        <v>275</v>
      </c>
      <c r="L31" s="20">
        <v>1</v>
      </c>
      <c r="M31" t="s">
        <v>326</v>
      </c>
      <c r="O31">
        <v>97876</v>
      </c>
      <c r="P31" s="20">
        <v>1</v>
      </c>
      <c r="Q31">
        <v>97903</v>
      </c>
      <c r="R31" s="20">
        <v>1</v>
      </c>
      <c r="S31" t="s">
        <v>327</v>
      </c>
    </row>
    <row r="32" spans="1:19" x14ac:dyDescent="0.2">
      <c r="A32">
        <v>45750.758552650463</v>
      </c>
      <c r="B32" t="s">
        <v>69</v>
      </c>
      <c r="C32" t="s">
        <v>328</v>
      </c>
      <c r="D32" t="s">
        <v>71</v>
      </c>
      <c r="E32">
        <v>110522</v>
      </c>
      <c r="F32" s="20">
        <f t="shared" si="0"/>
        <v>5</v>
      </c>
      <c r="G32" s="52">
        <f t="shared" si="1"/>
        <v>8.3333333333333339</v>
      </c>
      <c r="H32" s="20">
        <v>1</v>
      </c>
      <c r="I32">
        <v>4982</v>
      </c>
      <c r="K32" t="s">
        <v>322</v>
      </c>
      <c r="L32" s="20">
        <v>1</v>
      </c>
      <c r="M32" t="s">
        <v>273</v>
      </c>
      <c r="N32" s="20">
        <v>1</v>
      </c>
      <c r="O32">
        <v>97876</v>
      </c>
      <c r="P32" s="20">
        <v>1</v>
      </c>
      <c r="Q32">
        <v>97903</v>
      </c>
      <c r="R32" s="20">
        <v>1</v>
      </c>
      <c r="S32" t="s">
        <v>329</v>
      </c>
    </row>
    <row r="33" spans="1:19" x14ac:dyDescent="0.2">
      <c r="A33">
        <v>45750.849909652781</v>
      </c>
      <c r="B33" t="s">
        <v>49</v>
      </c>
      <c r="C33" t="s">
        <v>50</v>
      </c>
      <c r="D33" t="s">
        <v>51</v>
      </c>
      <c r="E33">
        <v>110522</v>
      </c>
      <c r="F33" s="20">
        <f t="shared" si="0"/>
        <v>4</v>
      </c>
      <c r="G33" s="52">
        <f t="shared" si="1"/>
        <v>6.6666666666666661</v>
      </c>
      <c r="H33" s="20">
        <v>1</v>
      </c>
      <c r="I33">
        <v>2928</v>
      </c>
      <c r="K33" t="s">
        <v>275</v>
      </c>
      <c r="L33" s="20">
        <v>1</v>
      </c>
      <c r="M33" t="s">
        <v>273</v>
      </c>
      <c r="N33" s="20">
        <v>1</v>
      </c>
      <c r="O33">
        <v>97876</v>
      </c>
      <c r="P33" s="20">
        <v>1</v>
      </c>
      <c r="Q33">
        <v>97876</v>
      </c>
      <c r="S33" t="s">
        <v>330</v>
      </c>
    </row>
    <row r="34" spans="1:19" x14ac:dyDescent="0.2">
      <c r="A34">
        <v>45750.773139178244</v>
      </c>
      <c r="B34" t="s">
        <v>331</v>
      </c>
      <c r="C34" t="s">
        <v>332</v>
      </c>
      <c r="D34" t="s">
        <v>125</v>
      </c>
      <c r="E34">
        <v>110522</v>
      </c>
      <c r="F34" s="20">
        <f t="shared" si="0"/>
        <v>4</v>
      </c>
      <c r="G34" s="52">
        <f t="shared" si="1"/>
        <v>6.6666666666666661</v>
      </c>
      <c r="H34" s="20">
        <v>1</v>
      </c>
      <c r="I34">
        <v>2928</v>
      </c>
      <c r="K34" t="s">
        <v>323</v>
      </c>
      <c r="L34" s="20">
        <v>1</v>
      </c>
      <c r="M34" t="s">
        <v>273</v>
      </c>
      <c r="N34" s="20">
        <v>1</v>
      </c>
      <c r="O34">
        <v>97876</v>
      </c>
      <c r="P34" s="20">
        <v>1</v>
      </c>
      <c r="S34" t="s">
        <v>333</v>
      </c>
    </row>
    <row r="35" spans="1:19" x14ac:dyDescent="0.2">
      <c r="A35">
        <v>45750.772038101852</v>
      </c>
      <c r="B35" t="s">
        <v>185</v>
      </c>
      <c r="C35" t="s">
        <v>186</v>
      </c>
      <c r="D35" t="s">
        <v>187</v>
      </c>
      <c r="E35">
        <v>110522</v>
      </c>
      <c r="F35" s="20">
        <f t="shared" si="0"/>
        <v>3</v>
      </c>
      <c r="G35" s="52">
        <f t="shared" si="1"/>
        <v>5</v>
      </c>
      <c r="H35" s="20">
        <v>1</v>
      </c>
      <c r="I35">
        <v>2928</v>
      </c>
      <c r="K35" t="s">
        <v>275</v>
      </c>
      <c r="L35" s="20">
        <v>1</v>
      </c>
      <c r="M35" t="s">
        <v>299</v>
      </c>
      <c r="O35">
        <v>97876</v>
      </c>
      <c r="P35" s="20">
        <v>1</v>
      </c>
      <c r="Q35">
        <v>97876</v>
      </c>
      <c r="S35" t="s">
        <v>334</v>
      </c>
    </row>
    <row r="36" spans="1:19" x14ac:dyDescent="0.2">
      <c r="A36">
        <v>45750.855205509259</v>
      </c>
      <c r="B36" t="s">
        <v>190</v>
      </c>
      <c r="C36" t="s">
        <v>191</v>
      </c>
      <c r="D36" t="s">
        <v>192</v>
      </c>
      <c r="E36">
        <v>110522</v>
      </c>
      <c r="F36" s="20">
        <f t="shared" si="0"/>
        <v>5</v>
      </c>
      <c r="G36" s="52">
        <f t="shared" si="1"/>
        <v>8.3333333333333339</v>
      </c>
      <c r="H36" s="20">
        <v>1</v>
      </c>
      <c r="I36">
        <v>2928</v>
      </c>
      <c r="K36" t="s">
        <v>275</v>
      </c>
      <c r="L36" s="20">
        <v>1</v>
      </c>
      <c r="M36" t="s">
        <v>273</v>
      </c>
      <c r="N36" s="20">
        <v>1</v>
      </c>
      <c r="O36">
        <v>97876</v>
      </c>
      <c r="P36" s="20">
        <v>1</v>
      </c>
      <c r="Q36">
        <v>97903</v>
      </c>
      <c r="R36" s="20">
        <v>1</v>
      </c>
      <c r="S36" t="s">
        <v>335</v>
      </c>
    </row>
    <row r="37" spans="1:19" x14ac:dyDescent="0.2">
      <c r="A37">
        <v>45750.84225483796</v>
      </c>
      <c r="B37" t="s">
        <v>213</v>
      </c>
      <c r="C37" t="s">
        <v>214</v>
      </c>
      <c r="D37" t="s">
        <v>215</v>
      </c>
      <c r="E37">
        <v>110522</v>
      </c>
      <c r="F37" s="20">
        <f t="shared" si="0"/>
        <v>4</v>
      </c>
      <c r="G37" s="52">
        <f t="shared" si="1"/>
        <v>6.6666666666666661</v>
      </c>
      <c r="H37" s="20">
        <v>1</v>
      </c>
      <c r="I37">
        <v>7319</v>
      </c>
      <c r="J37" s="20">
        <v>1</v>
      </c>
      <c r="K37" t="s">
        <v>275</v>
      </c>
      <c r="L37" s="20">
        <v>1</v>
      </c>
      <c r="M37" t="s">
        <v>276</v>
      </c>
      <c r="O37">
        <v>97876</v>
      </c>
      <c r="P37" s="20">
        <v>1</v>
      </c>
      <c r="Q37">
        <v>97876</v>
      </c>
      <c r="S37" t="s">
        <v>336</v>
      </c>
    </row>
    <row r="38" spans="1:19" x14ac:dyDescent="0.2">
      <c r="A38">
        <v>45750.773216805552</v>
      </c>
      <c r="B38" t="s">
        <v>110</v>
      </c>
      <c r="C38" t="s">
        <v>111</v>
      </c>
      <c r="D38" t="s">
        <v>112</v>
      </c>
      <c r="E38">
        <v>110522</v>
      </c>
      <c r="F38" s="20">
        <f t="shared" si="0"/>
        <v>4</v>
      </c>
      <c r="G38" s="52">
        <f t="shared" si="1"/>
        <v>6.6666666666666661</v>
      </c>
      <c r="H38" s="20">
        <v>1</v>
      </c>
      <c r="I38">
        <v>2928</v>
      </c>
      <c r="K38" t="s">
        <v>275</v>
      </c>
      <c r="L38" s="20">
        <v>1</v>
      </c>
      <c r="M38" t="s">
        <v>337</v>
      </c>
      <c r="O38">
        <v>97876</v>
      </c>
      <c r="P38" s="20">
        <v>1</v>
      </c>
      <c r="Q38">
        <v>97903</v>
      </c>
      <c r="R38" s="20">
        <v>1</v>
      </c>
      <c r="S38"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8D65A-D020-48CC-BFD7-0D6A3389403D}">
  <dimension ref="A1:D40"/>
  <sheetViews>
    <sheetView workbookViewId="0">
      <selection activeCell="C2" sqref="C2:D40"/>
    </sheetView>
  </sheetViews>
  <sheetFormatPr defaultRowHeight="12.75" x14ac:dyDescent="0.2"/>
  <cols>
    <col min="1" max="1" width="10.140625" bestFit="1" customWidth="1"/>
    <col min="2" max="2" width="43.85546875" bestFit="1" customWidth="1"/>
    <col min="3" max="3" width="19" bestFit="1" customWidth="1"/>
  </cols>
  <sheetData>
    <row r="1" spans="1:4" x14ac:dyDescent="0.2">
      <c r="A1" s="76" t="s">
        <v>591</v>
      </c>
      <c r="B1" s="76" t="s">
        <v>592</v>
      </c>
      <c r="C1" s="76" t="s">
        <v>551</v>
      </c>
    </row>
    <row r="2" spans="1:4" x14ac:dyDescent="0.2">
      <c r="A2" t="s">
        <v>99</v>
      </c>
      <c r="B2" t="s">
        <v>552</v>
      </c>
      <c r="C2" t="str">
        <f>_xlfn.CONCAT(A2,"@maua.br")</f>
        <v>21.00098-0@maua.br</v>
      </c>
      <c r="D2" s="76" t="s">
        <v>593</v>
      </c>
    </row>
    <row r="3" spans="1:4" x14ac:dyDescent="0.2">
      <c r="A3" t="s">
        <v>141</v>
      </c>
      <c r="B3" t="s">
        <v>553</v>
      </c>
      <c r="C3" t="str">
        <f t="shared" ref="C3:C40" si="0">_xlfn.CONCAT(A3,"@maua.br")</f>
        <v>19.00386-2@maua.br</v>
      </c>
      <c r="D3" s="76" t="s">
        <v>593</v>
      </c>
    </row>
    <row r="4" spans="1:4" x14ac:dyDescent="0.2">
      <c r="A4" t="s">
        <v>87</v>
      </c>
      <c r="B4" t="s">
        <v>554</v>
      </c>
      <c r="C4" t="str">
        <f t="shared" si="0"/>
        <v>19.02028-7@maua.br</v>
      </c>
      <c r="D4" s="76" t="s">
        <v>593</v>
      </c>
    </row>
    <row r="5" spans="1:4" x14ac:dyDescent="0.2">
      <c r="A5" t="s">
        <v>248</v>
      </c>
      <c r="B5" t="s">
        <v>555</v>
      </c>
      <c r="C5" t="str">
        <f t="shared" si="0"/>
        <v>20.00041-3@maua.br</v>
      </c>
      <c r="D5" s="76" t="s">
        <v>593</v>
      </c>
    </row>
    <row r="6" spans="1:4" x14ac:dyDescent="0.2">
      <c r="A6" t="s">
        <v>215</v>
      </c>
      <c r="B6" t="s">
        <v>556</v>
      </c>
      <c r="C6" t="str">
        <f t="shared" si="0"/>
        <v>20.00601-2@maua.br</v>
      </c>
      <c r="D6" s="76" t="s">
        <v>593</v>
      </c>
    </row>
    <row r="7" spans="1:4" x14ac:dyDescent="0.2">
      <c r="A7" t="s">
        <v>51</v>
      </c>
      <c r="B7" t="s">
        <v>557</v>
      </c>
      <c r="C7" t="str">
        <f t="shared" si="0"/>
        <v>20.00611-0@maua.br</v>
      </c>
      <c r="D7" s="76" t="s">
        <v>593</v>
      </c>
    </row>
    <row r="8" spans="1:4" x14ac:dyDescent="0.2">
      <c r="A8" t="s">
        <v>13</v>
      </c>
      <c r="B8" t="s">
        <v>558</v>
      </c>
      <c r="C8" t="str">
        <f t="shared" si="0"/>
        <v>20.00822-8@maua.br</v>
      </c>
      <c r="D8" s="76" t="s">
        <v>593</v>
      </c>
    </row>
    <row r="9" spans="1:4" x14ac:dyDescent="0.2">
      <c r="A9" t="s">
        <v>22</v>
      </c>
      <c r="B9" t="s">
        <v>559</v>
      </c>
      <c r="C9" t="str">
        <f t="shared" si="0"/>
        <v>20.01308-6@maua.br</v>
      </c>
      <c r="D9" s="76" t="s">
        <v>593</v>
      </c>
    </row>
    <row r="10" spans="1:4" x14ac:dyDescent="0.2">
      <c r="A10" t="s">
        <v>174</v>
      </c>
      <c r="B10" t="s">
        <v>560</v>
      </c>
      <c r="C10" t="str">
        <f t="shared" si="0"/>
        <v>20.01629-8@maua.br</v>
      </c>
      <c r="D10" s="76" t="s">
        <v>593</v>
      </c>
    </row>
    <row r="11" spans="1:4" x14ac:dyDescent="0.2">
      <c r="A11" t="s">
        <v>198</v>
      </c>
      <c r="B11" t="s">
        <v>561</v>
      </c>
      <c r="C11" t="str">
        <f t="shared" si="0"/>
        <v>20.01913-0@maua.br</v>
      </c>
      <c r="D11" s="76" t="s">
        <v>593</v>
      </c>
    </row>
    <row r="12" spans="1:4" x14ac:dyDescent="0.2">
      <c r="A12" t="s">
        <v>105</v>
      </c>
      <c r="B12" t="s">
        <v>562</v>
      </c>
      <c r="C12" t="str">
        <f t="shared" si="0"/>
        <v>20.02146-0@maua.br</v>
      </c>
      <c r="D12" s="76" t="s">
        <v>593</v>
      </c>
    </row>
    <row r="13" spans="1:4" x14ac:dyDescent="0.2">
      <c r="A13" t="s">
        <v>131</v>
      </c>
      <c r="B13" t="s">
        <v>563</v>
      </c>
      <c r="C13" t="str">
        <f t="shared" si="0"/>
        <v>20.02194-0@maua.br</v>
      </c>
      <c r="D13" s="76" t="s">
        <v>593</v>
      </c>
    </row>
    <row r="14" spans="1:4" x14ac:dyDescent="0.2">
      <c r="A14" t="s">
        <v>204</v>
      </c>
      <c r="B14" t="s">
        <v>564</v>
      </c>
      <c r="C14" t="str">
        <f t="shared" si="0"/>
        <v>21.00127-8@maua.br</v>
      </c>
      <c r="D14" s="76" t="s">
        <v>593</v>
      </c>
    </row>
    <row r="15" spans="1:4" x14ac:dyDescent="0.2">
      <c r="A15" t="s">
        <v>57</v>
      </c>
      <c r="B15" t="s">
        <v>565</v>
      </c>
      <c r="C15" t="str">
        <f t="shared" si="0"/>
        <v>21.00210-0@maua.br</v>
      </c>
      <c r="D15" s="76" t="s">
        <v>593</v>
      </c>
    </row>
    <row r="16" spans="1:4" x14ac:dyDescent="0.2">
      <c r="A16" t="s">
        <v>135</v>
      </c>
      <c r="B16" t="s">
        <v>566</v>
      </c>
      <c r="C16" t="str">
        <f t="shared" si="0"/>
        <v>21.00256-8@maua.br</v>
      </c>
      <c r="D16" s="76" t="s">
        <v>593</v>
      </c>
    </row>
    <row r="17" spans="1:4" x14ac:dyDescent="0.2">
      <c r="A17" t="s">
        <v>125</v>
      </c>
      <c r="B17" t="s">
        <v>567</v>
      </c>
      <c r="C17" t="str">
        <f t="shared" si="0"/>
        <v>21.00334-3@maua.br</v>
      </c>
      <c r="D17" s="76" t="s">
        <v>593</v>
      </c>
    </row>
    <row r="18" spans="1:4" x14ac:dyDescent="0.2">
      <c r="A18" t="s">
        <v>118</v>
      </c>
      <c r="B18" t="s">
        <v>568</v>
      </c>
      <c r="C18" t="str">
        <f t="shared" si="0"/>
        <v>21.00368-8@maua.br</v>
      </c>
      <c r="D18" s="76" t="s">
        <v>593</v>
      </c>
    </row>
    <row r="19" spans="1:4" x14ac:dyDescent="0.2">
      <c r="A19" t="s">
        <v>31</v>
      </c>
      <c r="B19" t="s">
        <v>569</v>
      </c>
      <c r="C19" t="str">
        <f t="shared" si="0"/>
        <v>21.00410-2@maua.br</v>
      </c>
      <c r="D19" s="76" t="s">
        <v>593</v>
      </c>
    </row>
    <row r="20" spans="1:4" x14ac:dyDescent="0.2">
      <c r="A20" t="s">
        <v>76</v>
      </c>
      <c r="B20" t="s">
        <v>570</v>
      </c>
      <c r="C20" t="str">
        <f t="shared" si="0"/>
        <v>21.00478-0@maua.br</v>
      </c>
      <c r="D20" s="76" t="s">
        <v>593</v>
      </c>
    </row>
    <row r="21" spans="1:4" x14ac:dyDescent="0.2">
      <c r="A21" t="s">
        <v>39</v>
      </c>
      <c r="B21" t="s">
        <v>571</v>
      </c>
      <c r="C21" t="str">
        <f t="shared" si="0"/>
        <v>21.00663-6@maua.br</v>
      </c>
      <c r="D21" s="76" t="s">
        <v>593</v>
      </c>
    </row>
    <row r="22" spans="1:4" x14ac:dyDescent="0.2">
      <c r="A22" t="s">
        <v>180</v>
      </c>
      <c r="B22" t="s">
        <v>572</v>
      </c>
      <c r="C22" t="str">
        <f t="shared" si="0"/>
        <v>21.00690-3@maua.br</v>
      </c>
      <c r="D22" s="76" t="s">
        <v>593</v>
      </c>
    </row>
    <row r="23" spans="1:4" x14ac:dyDescent="0.2">
      <c r="A23" t="s">
        <v>187</v>
      </c>
      <c r="B23" t="s">
        <v>573</v>
      </c>
      <c r="C23" t="str">
        <f t="shared" si="0"/>
        <v>21.00745-4@maua.br</v>
      </c>
      <c r="D23" s="76" t="s">
        <v>593</v>
      </c>
    </row>
    <row r="24" spans="1:4" x14ac:dyDescent="0.2">
      <c r="A24" t="s">
        <v>279</v>
      </c>
      <c r="B24" t="s">
        <v>574</v>
      </c>
      <c r="C24" t="str">
        <f t="shared" si="0"/>
        <v>21.00781-0@maua.br</v>
      </c>
      <c r="D24" s="76" t="s">
        <v>593</v>
      </c>
    </row>
    <row r="25" spans="1:4" x14ac:dyDescent="0.2">
      <c r="A25" t="s">
        <v>167</v>
      </c>
      <c r="B25" t="s">
        <v>575</v>
      </c>
      <c r="C25" t="str">
        <f t="shared" si="0"/>
        <v>21.00784-5@maua.br</v>
      </c>
      <c r="D25" s="76" t="s">
        <v>593</v>
      </c>
    </row>
    <row r="26" spans="1:4" x14ac:dyDescent="0.2">
      <c r="A26" t="s">
        <v>81</v>
      </c>
      <c r="B26" t="s">
        <v>576</v>
      </c>
      <c r="C26" t="str">
        <f t="shared" si="0"/>
        <v>21.00834-5@maua.br</v>
      </c>
      <c r="D26" s="76" t="s">
        <v>593</v>
      </c>
    </row>
    <row r="27" spans="1:4" x14ac:dyDescent="0.2">
      <c r="A27" t="s">
        <v>233</v>
      </c>
      <c r="B27" t="s">
        <v>577</v>
      </c>
      <c r="C27" t="str">
        <f t="shared" si="0"/>
        <v>21.00931-7@maua.br</v>
      </c>
      <c r="D27" s="76" t="s">
        <v>593</v>
      </c>
    </row>
    <row r="28" spans="1:4" x14ac:dyDescent="0.2">
      <c r="A28" t="s">
        <v>221</v>
      </c>
      <c r="B28" t="s">
        <v>578</v>
      </c>
      <c r="C28" t="str">
        <f t="shared" si="0"/>
        <v>21.01075-7@maua.br</v>
      </c>
      <c r="D28" s="76" t="s">
        <v>593</v>
      </c>
    </row>
    <row r="29" spans="1:4" x14ac:dyDescent="0.2">
      <c r="A29" t="s">
        <v>227</v>
      </c>
      <c r="B29" t="s">
        <v>579</v>
      </c>
      <c r="C29" t="str">
        <f t="shared" si="0"/>
        <v>21.01192-3@maua.br</v>
      </c>
      <c r="D29" s="76" t="s">
        <v>593</v>
      </c>
    </row>
    <row r="30" spans="1:4" x14ac:dyDescent="0.2">
      <c r="A30" t="s">
        <v>321</v>
      </c>
      <c r="B30" t="s">
        <v>580</v>
      </c>
      <c r="C30" t="str">
        <f t="shared" si="0"/>
        <v>21.01208-3@maua.br</v>
      </c>
      <c r="D30" s="76" t="s">
        <v>593</v>
      </c>
    </row>
    <row r="31" spans="1:4" x14ac:dyDescent="0.2">
      <c r="A31" t="s">
        <v>192</v>
      </c>
      <c r="B31" t="s">
        <v>581</v>
      </c>
      <c r="C31" t="str">
        <f t="shared" si="0"/>
        <v>21.01219-9@maua.br</v>
      </c>
      <c r="D31" s="76" t="s">
        <v>593</v>
      </c>
    </row>
    <row r="32" spans="1:4" x14ac:dyDescent="0.2">
      <c r="A32" t="s">
        <v>65</v>
      </c>
      <c r="B32" t="s">
        <v>582</v>
      </c>
      <c r="C32" t="str">
        <f t="shared" si="0"/>
        <v>21.01286-5@maua.br</v>
      </c>
      <c r="D32" s="76" t="s">
        <v>593</v>
      </c>
    </row>
    <row r="33" spans="1:4" x14ac:dyDescent="0.2">
      <c r="A33" t="s">
        <v>297</v>
      </c>
      <c r="B33" t="s">
        <v>583</v>
      </c>
      <c r="C33" t="str">
        <f t="shared" si="0"/>
        <v>21.01350-0@maua.br</v>
      </c>
      <c r="D33" s="76" t="s">
        <v>593</v>
      </c>
    </row>
    <row r="34" spans="1:4" x14ac:dyDescent="0.2">
      <c r="A34" t="s">
        <v>112</v>
      </c>
      <c r="B34" t="s">
        <v>584</v>
      </c>
      <c r="C34" t="str">
        <f t="shared" si="0"/>
        <v>21.01444-2@maua.br</v>
      </c>
      <c r="D34" s="76" t="s">
        <v>593</v>
      </c>
    </row>
    <row r="35" spans="1:4" x14ac:dyDescent="0.2">
      <c r="A35" t="s">
        <v>210</v>
      </c>
      <c r="B35" t="s">
        <v>585</v>
      </c>
      <c r="C35" t="str">
        <f t="shared" si="0"/>
        <v>21.01535-0@maua.br</v>
      </c>
      <c r="D35" s="76" t="s">
        <v>593</v>
      </c>
    </row>
    <row r="36" spans="1:4" x14ac:dyDescent="0.2">
      <c r="A36" t="s">
        <v>238</v>
      </c>
      <c r="B36" t="s">
        <v>586</v>
      </c>
      <c r="C36" t="str">
        <f t="shared" si="0"/>
        <v>21.01809-0@maua.br</v>
      </c>
      <c r="D36" s="76" t="s">
        <v>593</v>
      </c>
    </row>
    <row r="37" spans="1:4" x14ac:dyDescent="0.2">
      <c r="A37" t="s">
        <v>148</v>
      </c>
      <c r="B37" t="s">
        <v>587</v>
      </c>
      <c r="C37" t="str">
        <f t="shared" si="0"/>
        <v>21.01922-3@maua.br</v>
      </c>
      <c r="D37" s="76" t="s">
        <v>593</v>
      </c>
    </row>
    <row r="38" spans="1:4" x14ac:dyDescent="0.2">
      <c r="A38" t="s">
        <v>255</v>
      </c>
      <c r="B38" t="s">
        <v>588</v>
      </c>
      <c r="C38" t="str">
        <f t="shared" si="0"/>
        <v>21.01997-5@maua.br</v>
      </c>
      <c r="D38" s="76" t="s">
        <v>593</v>
      </c>
    </row>
    <row r="39" spans="1:4" x14ac:dyDescent="0.2">
      <c r="A39" t="s">
        <v>71</v>
      </c>
      <c r="B39" t="s">
        <v>589</v>
      </c>
      <c r="C39" t="str">
        <f t="shared" si="0"/>
        <v>21.02028-0@maua.br</v>
      </c>
      <c r="D39" s="76" t="s">
        <v>593</v>
      </c>
    </row>
    <row r="40" spans="1:4" x14ac:dyDescent="0.2">
      <c r="A40" t="s">
        <v>93</v>
      </c>
      <c r="B40" t="s">
        <v>590</v>
      </c>
      <c r="C40" t="str">
        <f t="shared" si="0"/>
        <v>21.02093-0@maua.br</v>
      </c>
      <c r="D40" s="76"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P1</vt:lpstr>
      <vt:lpstr>PAR</vt:lpstr>
      <vt:lpstr>IMPAR</vt:lpstr>
      <vt:lpstr>Ex1</vt:lpstr>
      <vt:lpstr>Ex2</vt:lpstr>
      <vt:lpstr>e-mails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Rogerio de Oliveira</cp:lastModifiedBy>
  <dcterms:created xsi:type="dcterms:W3CDTF">2025-04-15T17:30:01Z</dcterms:created>
  <dcterms:modified xsi:type="dcterms:W3CDTF">2025-04-17T16:37:47Z</dcterms:modified>
</cp:coreProperties>
</file>