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codeName="ThisWorkbook"/>
  <mc:AlternateContent xmlns:mc="http://schemas.openxmlformats.org/markup-compatibility/2006">
    <mc:Choice Requires="x15">
      <x15ac:absPath xmlns:x15ac="http://schemas.microsoft.com/office/spreadsheetml/2010/11/ac" url="C:\Users\User\Documents\Mack2023S2\Notas\ECM514\"/>
    </mc:Choice>
  </mc:AlternateContent>
  <xr:revisionPtr revIDLastSave="0" documentId="13_ncr:1_{A5520F54-7E77-4E9D-99BB-C0E243E29013}" xr6:coauthVersionLast="47" xr6:coauthVersionMax="47" xr10:uidLastSave="{00000000-0000-0000-0000-000000000000}"/>
  <bookViews>
    <workbookView xWindow="-120" yWindow="-120" windowWidth="20730" windowHeight="11040" xr2:uid="{00000000-000D-0000-FFFF-FFFF00000000}"/>
  </bookViews>
  <sheets>
    <sheet name="Notas" sheetId="1" r:id="rId1"/>
  </sheets>
  <definedNames>
    <definedName name="_xlnm._FilterDatabase" localSheetId="0" hidden="1">Notas!$A$2:$AU$55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1" l="1"/>
  <c r="O52" i="1"/>
  <c r="N4" i="1"/>
  <c r="O4" i="1" s="1"/>
  <c r="N5" i="1"/>
  <c r="O5" i="1" s="1"/>
  <c r="N6" i="1"/>
  <c r="O6" i="1" s="1"/>
  <c r="N7" i="1"/>
  <c r="O7" i="1" s="1"/>
  <c r="N8" i="1"/>
  <c r="O8" i="1" s="1"/>
  <c r="N9" i="1"/>
  <c r="O9" i="1" s="1"/>
  <c r="N11" i="1"/>
  <c r="O11" i="1" s="1"/>
  <c r="N12" i="1"/>
  <c r="O12" i="1" s="1"/>
  <c r="N13" i="1"/>
  <c r="O13" i="1" s="1"/>
  <c r="N14" i="1"/>
  <c r="O14" i="1" s="1"/>
  <c r="N15" i="1"/>
  <c r="O15" i="1" s="1"/>
  <c r="N16" i="1"/>
  <c r="O16" i="1" s="1"/>
  <c r="N17" i="1"/>
  <c r="O17" i="1" s="1"/>
  <c r="N18" i="1"/>
  <c r="O18" i="1" s="1"/>
  <c r="N19" i="1"/>
  <c r="O19" i="1" s="1"/>
  <c r="N20" i="1"/>
  <c r="O20" i="1" s="1"/>
  <c r="N21" i="1"/>
  <c r="O21" i="1" s="1"/>
  <c r="N22" i="1"/>
  <c r="O22" i="1" s="1"/>
  <c r="N23" i="1"/>
  <c r="O23" i="1" s="1"/>
  <c r="N24" i="1"/>
  <c r="O24" i="1" s="1"/>
  <c r="N25" i="1"/>
  <c r="O25" i="1" s="1"/>
  <c r="N26" i="1"/>
  <c r="O26" i="1" s="1"/>
  <c r="N27" i="1"/>
  <c r="O27" i="1" s="1"/>
  <c r="N28" i="1"/>
  <c r="O28" i="1" s="1"/>
  <c r="N29" i="1"/>
  <c r="O29" i="1" s="1"/>
  <c r="N30" i="1"/>
  <c r="O30" i="1" s="1"/>
  <c r="N31" i="1"/>
  <c r="O31" i="1" s="1"/>
  <c r="N32" i="1"/>
  <c r="O32" i="1" s="1"/>
  <c r="N33" i="1"/>
  <c r="O33" i="1" s="1"/>
  <c r="N34" i="1"/>
  <c r="O34" i="1" s="1"/>
  <c r="N35" i="1"/>
  <c r="O35" i="1" s="1"/>
  <c r="N36" i="1"/>
  <c r="O36" i="1" s="1"/>
  <c r="N37" i="1"/>
  <c r="O37" i="1" s="1"/>
  <c r="N38" i="1"/>
  <c r="O38" i="1" s="1"/>
  <c r="N39" i="1"/>
  <c r="O39" i="1" s="1"/>
  <c r="N40" i="1"/>
  <c r="O40" i="1" s="1"/>
  <c r="N41" i="1"/>
  <c r="O41" i="1" s="1"/>
  <c r="N42" i="1"/>
  <c r="O42" i="1" s="1"/>
  <c r="N43" i="1"/>
  <c r="O43" i="1" s="1"/>
  <c r="N44" i="1"/>
  <c r="O44" i="1" s="1"/>
  <c r="N45" i="1"/>
  <c r="O45" i="1" s="1"/>
  <c r="N46" i="1"/>
  <c r="O46" i="1" s="1"/>
  <c r="N47" i="1"/>
  <c r="O47" i="1" s="1"/>
  <c r="N48" i="1"/>
  <c r="O48" i="1" s="1"/>
  <c r="N49" i="1"/>
  <c r="O49" i="1" s="1"/>
  <c r="N50" i="1"/>
  <c r="O50" i="1" s="1"/>
  <c r="N51" i="1"/>
  <c r="O51" i="1" s="1"/>
  <c r="N53" i="1"/>
  <c r="O53" i="1" s="1"/>
  <c r="N54" i="1"/>
  <c r="O54" i="1" s="1"/>
  <c r="N55" i="1"/>
  <c r="O55" i="1" s="1"/>
  <c r="N3" i="1"/>
  <c r="O3" i="1" s="1"/>
  <c r="AS4" i="1"/>
  <c r="P4" i="1" s="1"/>
  <c r="AS5" i="1"/>
  <c r="P5" i="1" s="1"/>
  <c r="AS6" i="1"/>
  <c r="P6" i="1" s="1"/>
  <c r="AS7" i="1"/>
  <c r="P7" i="1" s="1"/>
  <c r="AS8" i="1"/>
  <c r="AS9" i="1"/>
  <c r="P9" i="1" s="1"/>
  <c r="AS10" i="1"/>
  <c r="P10" i="1" s="1"/>
  <c r="AS11" i="1"/>
  <c r="P11" i="1" s="1"/>
  <c r="AS12" i="1"/>
  <c r="P12" i="1" s="1"/>
  <c r="AS13" i="1"/>
  <c r="P13" i="1" s="1"/>
  <c r="AS14" i="1"/>
  <c r="P14" i="1" s="1"/>
  <c r="AS15" i="1"/>
  <c r="P15" i="1" s="1"/>
  <c r="AS16" i="1"/>
  <c r="AS17" i="1"/>
  <c r="P17" i="1" s="1"/>
  <c r="AS18" i="1"/>
  <c r="P18" i="1" s="1"/>
  <c r="AS19" i="1"/>
  <c r="P19" i="1" s="1"/>
  <c r="AS20" i="1"/>
  <c r="P20" i="1" s="1"/>
  <c r="AS21" i="1"/>
  <c r="P21" i="1" s="1"/>
  <c r="AS22" i="1"/>
  <c r="P22" i="1" s="1"/>
  <c r="AS23" i="1"/>
  <c r="P23" i="1" s="1"/>
  <c r="AS24" i="1"/>
  <c r="AS25" i="1"/>
  <c r="P25" i="1" s="1"/>
  <c r="AS26" i="1"/>
  <c r="P26" i="1" s="1"/>
  <c r="AS27" i="1"/>
  <c r="P27" i="1" s="1"/>
  <c r="AS28" i="1"/>
  <c r="P28" i="1" s="1"/>
  <c r="AS29" i="1"/>
  <c r="P29" i="1" s="1"/>
  <c r="AS30" i="1"/>
  <c r="P30" i="1" s="1"/>
  <c r="AS31" i="1"/>
  <c r="P31" i="1" s="1"/>
  <c r="AS32" i="1"/>
  <c r="AS33" i="1"/>
  <c r="P33" i="1" s="1"/>
  <c r="AS34" i="1"/>
  <c r="P34" i="1" s="1"/>
  <c r="AS35" i="1"/>
  <c r="P35" i="1" s="1"/>
  <c r="AS36" i="1"/>
  <c r="P36" i="1" s="1"/>
  <c r="AS37" i="1"/>
  <c r="P37" i="1" s="1"/>
  <c r="AS38" i="1"/>
  <c r="P38" i="1" s="1"/>
  <c r="AS39" i="1"/>
  <c r="P39" i="1" s="1"/>
  <c r="AS40" i="1"/>
  <c r="AS41" i="1"/>
  <c r="P41" i="1" s="1"/>
  <c r="AS42" i="1"/>
  <c r="P42" i="1" s="1"/>
  <c r="AS43" i="1"/>
  <c r="P43" i="1" s="1"/>
  <c r="AS44" i="1"/>
  <c r="P44" i="1" s="1"/>
  <c r="AS45" i="1"/>
  <c r="P45" i="1" s="1"/>
  <c r="AS46" i="1"/>
  <c r="P46" i="1" s="1"/>
  <c r="AS47" i="1"/>
  <c r="P47" i="1" s="1"/>
  <c r="AS48" i="1"/>
  <c r="AS49" i="1"/>
  <c r="P49" i="1" s="1"/>
  <c r="AS50" i="1"/>
  <c r="P50" i="1" s="1"/>
  <c r="AS51" i="1"/>
  <c r="P51" i="1" s="1"/>
  <c r="AS52" i="1"/>
  <c r="P52" i="1" s="1"/>
  <c r="AS53" i="1"/>
  <c r="P53" i="1" s="1"/>
  <c r="AS54" i="1"/>
  <c r="P54" i="1" s="1"/>
  <c r="AS55" i="1"/>
  <c r="P55" i="1" s="1"/>
  <c r="AS3" i="1"/>
  <c r="P3" i="1" s="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3" i="1"/>
  <c r="Q10" i="1" l="1"/>
  <c r="R10" i="1" s="1"/>
  <c r="Q49" i="1"/>
  <c r="Q41" i="1"/>
  <c r="Q33" i="1"/>
  <c r="Q25" i="1"/>
  <c r="R25" i="1" s="1"/>
  <c r="Q17" i="1"/>
  <c r="R17" i="1" s="1"/>
  <c r="Q9" i="1"/>
  <c r="R9" i="1" s="1"/>
  <c r="Q45" i="1"/>
  <c r="Q37" i="1"/>
  <c r="Q29" i="1"/>
  <c r="Q21" i="1"/>
  <c r="Q13" i="1"/>
  <c r="Q35" i="1"/>
  <c r="R35" i="1" s="1"/>
  <c r="Q27" i="1"/>
  <c r="R27" i="1" s="1"/>
  <c r="Q7" i="1"/>
  <c r="Q54" i="1"/>
  <c r="R54" i="1" s="1"/>
  <c r="Q46" i="1"/>
  <c r="R46" i="1" s="1"/>
  <c r="Q14" i="1"/>
  <c r="R14" i="1" s="1"/>
  <c r="Q11" i="1"/>
  <c r="Q52" i="1"/>
  <c r="R52" i="1" s="1"/>
  <c r="Q38" i="1"/>
  <c r="Q30" i="1"/>
  <c r="Q22" i="1"/>
  <c r="Q5" i="1"/>
  <c r="Q50" i="1"/>
  <c r="Q42" i="1"/>
  <c r="Q34" i="1"/>
  <c r="Q26" i="1"/>
  <c r="Q51" i="1"/>
  <c r="Q43" i="1"/>
  <c r="Q19" i="1"/>
  <c r="Q3" i="1"/>
  <c r="Q6" i="1"/>
  <c r="R6" i="1" s="1"/>
  <c r="Q55" i="1"/>
  <c r="Q47" i="1"/>
  <c r="Q39" i="1"/>
  <c r="R39" i="1" s="1"/>
  <c r="Q31" i="1"/>
  <c r="Q23" i="1"/>
  <c r="Q15" i="1"/>
  <c r="Q53" i="1"/>
  <c r="Q44" i="1"/>
  <c r="R44" i="1" s="1"/>
  <c r="Q36" i="1"/>
  <c r="R36" i="1" s="1"/>
  <c r="Q28" i="1"/>
  <c r="Q20" i="1"/>
  <c r="R20" i="1" s="1"/>
  <c r="Q12" i="1"/>
  <c r="Q18" i="1"/>
  <c r="P48" i="1"/>
  <c r="Q48" i="1" s="1"/>
  <c r="R48" i="1" s="1"/>
  <c r="P40" i="1"/>
  <c r="Q40" i="1" s="1"/>
  <c r="P32" i="1"/>
  <c r="Q32" i="1" s="1"/>
  <c r="P24" i="1"/>
  <c r="Q24" i="1" s="1"/>
  <c r="P16" i="1"/>
  <c r="Q16" i="1" s="1"/>
  <c r="P8" i="1"/>
  <c r="Q8" i="1" s="1"/>
  <c r="L19" i="1"/>
  <c r="L10" i="1"/>
  <c r="L49" i="1"/>
  <c r="L41" i="1"/>
  <c r="L33" i="1"/>
  <c r="L25" i="1"/>
  <c r="L17" i="1"/>
  <c r="L9" i="1"/>
  <c r="L27" i="1"/>
  <c r="L18" i="1"/>
  <c r="L3" i="1"/>
  <c r="L48" i="1"/>
  <c r="L40" i="1"/>
  <c r="L32" i="1"/>
  <c r="L24" i="1"/>
  <c r="L16" i="1"/>
  <c r="L8" i="1"/>
  <c r="L51" i="1"/>
  <c r="L50" i="1"/>
  <c r="L55" i="1"/>
  <c r="L47" i="1"/>
  <c r="L39" i="1"/>
  <c r="L31" i="1"/>
  <c r="L23" i="1"/>
  <c r="L15" i="1"/>
  <c r="L7" i="1"/>
  <c r="L35" i="1"/>
  <c r="L34" i="1"/>
  <c r="L54" i="1"/>
  <c r="L46" i="1"/>
  <c r="L38" i="1"/>
  <c r="L30" i="1"/>
  <c r="L22" i="1"/>
  <c r="L14" i="1"/>
  <c r="L6" i="1"/>
  <c r="L43" i="1"/>
  <c r="L26" i="1"/>
  <c r="L53" i="1"/>
  <c r="L45" i="1"/>
  <c r="L37" i="1"/>
  <c r="L29" i="1"/>
  <c r="L21" i="1"/>
  <c r="L13" i="1"/>
  <c r="L5" i="1"/>
  <c r="L11" i="1"/>
  <c r="L42" i="1"/>
  <c r="L52" i="1"/>
  <c r="L44" i="1"/>
  <c r="L36" i="1"/>
  <c r="L28" i="1"/>
  <c r="L20" i="1"/>
  <c r="L12" i="1"/>
  <c r="L4" i="1"/>
  <c r="Q4" i="1" l="1"/>
  <c r="R4" i="1" s="1"/>
</calcChain>
</file>

<file path=xl/sharedStrings.xml><?xml version="1.0" encoding="utf-8"?>
<sst xmlns="http://schemas.openxmlformats.org/spreadsheetml/2006/main" count="543" uniqueCount="275">
  <si>
    <t>Nome</t>
  </si>
  <si>
    <t>Sobrenome</t>
  </si>
  <si>
    <t>Número de identificação</t>
  </si>
  <si>
    <t>Instituição</t>
  </si>
  <si>
    <t>Departamento</t>
  </si>
  <si>
    <t>Endereço de email</t>
  </si>
  <si>
    <t>Questionário: Exercício Regressão e Normalização (Real)</t>
  </si>
  <si>
    <t>Questionário: Exercício de Estimadores de Scikit-learn (a) (Real)</t>
  </si>
  <si>
    <t>Questionário: Exercício de Estimadores de Scikit-learn (b) (Real)</t>
  </si>
  <si>
    <t>Questionário: Exercício Árvores de Decisão e Seleção de Atributos (Teoria) (Real)</t>
  </si>
  <si>
    <t>Questionário: Exercício Árvores de Decisão e Seleção de Atributos (Lab) (Real)</t>
  </si>
  <si>
    <t>Questionário: Exercícios GridSearchCV (Lab) (Real)</t>
  </si>
  <si>
    <t>Questionário: Exercícios Random Forest, ROC Curve, CV, GridSearch (Teoria) (Real)</t>
  </si>
  <si>
    <t>Questionário: Exercícios MLP, GridSearchCV (Lab) (Real)</t>
  </si>
  <si>
    <t>Questionário: Exercícios Clusterização Kmédias (Real)</t>
  </si>
  <si>
    <t>Questionário: Exercícios Clusterização HCluster (Real)</t>
  </si>
  <si>
    <t>Questionário: Exercícios Acc Clusterização e DBSCAN (Real)</t>
  </si>
  <si>
    <t>Questionário: Exercícios Lab TF-IDF (Real)</t>
  </si>
  <si>
    <t>Questionário: Exercícios Lab PCA1 (Real)</t>
  </si>
  <si>
    <t>Questionário: Exercícios Lab PCA SVD (Real)</t>
  </si>
  <si>
    <t>Questionário: Exercícios Lab ARIMA (Real)</t>
  </si>
  <si>
    <t>Questionário: Exercícios Lab Time Series e ML (Real)</t>
  </si>
  <si>
    <t>Questionário: Visita Bayer (peso 0,5) (Real)</t>
  </si>
  <si>
    <t>Questionário: Simulado Teoria (Real)</t>
  </si>
  <si>
    <t>Questionário: Prova Teoria (Real)</t>
  </si>
  <si>
    <t>Questionário: Prova Lab (Real)</t>
  </si>
  <si>
    <t>Questionário: Simulado Lab (Real)</t>
  </si>
  <si>
    <t>VINICIUS</t>
  </si>
  <si>
    <t>ABE DE GODOY</t>
  </si>
  <si>
    <t>19.00102-9@maua.br</t>
  </si>
  <si>
    <t>viniciusgd3@gmail.com</t>
  </si>
  <si>
    <t>-</t>
  </si>
  <si>
    <t>THIAGO</t>
  </si>
  <si>
    <t>AKIO KANADA TANAKA</t>
  </si>
  <si>
    <t>19.01726-0@maua.br</t>
  </si>
  <si>
    <t>tanaka1557@gmail.com</t>
  </si>
  <si>
    <t>GABRIEL</t>
  </si>
  <si>
    <t>BELAPETRAVICIUS DIAS</t>
  </si>
  <si>
    <t>18.00487-3@maua.br</t>
  </si>
  <si>
    <t>gabriel.belapetravicius@gmail.com</t>
  </si>
  <si>
    <t>GUILHERME</t>
  </si>
  <si>
    <t>BERNARDELLI ZEIGLER</t>
  </si>
  <si>
    <t>19.02453-3@maua.br</t>
  </si>
  <si>
    <t>guilherme_zeigler@yahoo.com.br</t>
  </si>
  <si>
    <t>LEONARDO</t>
  </si>
  <si>
    <t>BEZERRA CELESTINO ZOLLNER</t>
  </si>
  <si>
    <t>19.02140-2@maua.br</t>
  </si>
  <si>
    <t>leonardo-zollner@bol.com.br</t>
  </si>
  <si>
    <t>GIOVANNI</t>
  </si>
  <si>
    <t>BRANDINI BLANCO BENUTHE</t>
  </si>
  <si>
    <t>19.00043-0@maua.br</t>
  </si>
  <si>
    <t>gibenuthe@gmail.com</t>
  </si>
  <si>
    <t>DANIEL</t>
  </si>
  <si>
    <t>BRANQUINHO GOMES</t>
  </si>
  <si>
    <t>18.02617-6@maua.br</t>
  </si>
  <si>
    <t>daniel_nmm@hotmail.com</t>
  </si>
  <si>
    <t>ARTHUR</t>
  </si>
  <si>
    <t>CASTANHEDA SARNADAS</t>
  </si>
  <si>
    <t>19.00756-6@maua.br</t>
  </si>
  <si>
    <t>arcasar1@hotmail.com</t>
  </si>
  <si>
    <t>GUSTAVO</t>
  </si>
  <si>
    <t>CONSOLETI RAMIREZ DE SOUZA</t>
  </si>
  <si>
    <t>19.00715-9@maua.br</t>
  </si>
  <si>
    <t>gugacon@hotmail.com</t>
  </si>
  <si>
    <t>COSTA E SOUZA</t>
  </si>
  <si>
    <t>19.00065-0@maua.br</t>
  </si>
  <si>
    <t>gui_csouza@outlook.com</t>
  </si>
  <si>
    <t>CURY GALLI</t>
  </si>
  <si>
    <t>19.00374-9@maua.br</t>
  </si>
  <si>
    <t>guigalli2009@hotmail.com</t>
  </si>
  <si>
    <t>IGOR</t>
  </si>
  <si>
    <t>DE BRITO COURA</t>
  </si>
  <si>
    <t>19.00165-7@maua.br</t>
  </si>
  <si>
    <t>igor-coura@hotmail.com</t>
  </si>
  <si>
    <t>DE SOUZA SCABAR</t>
  </si>
  <si>
    <t>18.01775-4@maua.br</t>
  </si>
  <si>
    <t>danielscabar@hotmail.com</t>
  </si>
  <si>
    <t>DOMINGUES GAROFALO</t>
  </si>
  <si>
    <t>19.01229-2@maua.br</t>
  </si>
  <si>
    <t>gabrieldgarofalo@gmail.com</t>
  </si>
  <si>
    <t>MATHEUS</t>
  </si>
  <si>
    <t>DOS SANTOS GALBIATI</t>
  </si>
  <si>
    <t>19.01324-8@maua.br</t>
  </si>
  <si>
    <t>matheusgalbiati@outlook.com</t>
  </si>
  <si>
    <t>EIKI FERREIRA KUBOTA</t>
  </si>
  <si>
    <t>19.02466-5@maua.br</t>
  </si>
  <si>
    <t>igor-eiki@hotmail.com</t>
  </si>
  <si>
    <t>LUIZ</t>
  </si>
  <si>
    <t>FELIPE DE OLIVEIRA RODRIGUES</t>
  </si>
  <si>
    <t>19.00574-0@maua.br</t>
  </si>
  <si>
    <t>luiz.123felip@gmail.com</t>
  </si>
  <si>
    <t>JULIA</t>
  </si>
  <si>
    <t>FERNANDES SANTANA</t>
  </si>
  <si>
    <t>19.01599-2@maua.br</t>
  </si>
  <si>
    <t>jufsantana1@gmail.com</t>
  </si>
  <si>
    <t>FELIPE</t>
  </si>
  <si>
    <t>FREITAS VILLANI</t>
  </si>
  <si>
    <t>19.01370-0@maua.br</t>
  </si>
  <si>
    <t>felipevillani.2000@hotmail.com</t>
  </si>
  <si>
    <t>GOMES BERMUDI SANTOS</t>
  </si>
  <si>
    <t>18.00947-6@maua.br</t>
  </si>
  <si>
    <t>bermudisantos.gg@gmail.com</t>
  </si>
  <si>
    <t>JULIANA</t>
  </si>
  <si>
    <t>GOMES HAROLDO</t>
  </si>
  <si>
    <t>18.00107-6@maua.br</t>
  </si>
  <si>
    <t>juliana.haroldo@outlook.com</t>
  </si>
  <si>
    <t>RAPHAEL</t>
  </si>
  <si>
    <t>GUELERI KALAES</t>
  </si>
  <si>
    <t>18.02011-9@maua.br</t>
  </si>
  <si>
    <t>raphael.kalaes@hotmail.com</t>
  </si>
  <si>
    <t>PEDRO</t>
  </si>
  <si>
    <t>HENRIQUE DE FREITAS LEMES</t>
  </si>
  <si>
    <t>19.00671-3@maua.br</t>
  </si>
  <si>
    <t>pedrohf_lemes@hotmail.com</t>
  </si>
  <si>
    <t>HENRIQUE FERREIRA DOMINICHELLI FABRIS</t>
  </si>
  <si>
    <t>19.02482-7@maua.br</t>
  </si>
  <si>
    <t>doni87all@hotmail.com</t>
  </si>
  <si>
    <t>HENRIQUE SOARES PINHEIRO</t>
  </si>
  <si>
    <t>17.02005-0@maua.br</t>
  </si>
  <si>
    <t>phsp16@gmail.com</t>
  </si>
  <si>
    <t>FERNANDO</t>
  </si>
  <si>
    <t>LAISER FREIRE KON</t>
  </si>
  <si>
    <t>19.01336-0@maua.br</t>
  </si>
  <si>
    <t>fehkon@hotmail.com</t>
  </si>
  <si>
    <t>LOURENCO LOSADA</t>
  </si>
  <si>
    <t>19.00345-5@maua.br</t>
  </si>
  <si>
    <t>gu.losada.013@gmail.com</t>
  </si>
  <si>
    <t>RODRIGO</t>
  </si>
  <si>
    <t>MACHADO PEDREIRA</t>
  </si>
  <si>
    <t>18.01569-7@maua.br</t>
  </si>
  <si>
    <t>rodrigormp2@hotmail.com</t>
  </si>
  <si>
    <t>MARCHETTI CALCIOLARI</t>
  </si>
  <si>
    <t>19.00828-7@maua.br</t>
  </si>
  <si>
    <t>rapha.marchetti@gmail.com</t>
  </si>
  <si>
    <t>MARQUES RANGEL DA SILVA</t>
  </si>
  <si>
    <t>19.01288-8@maua.br</t>
  </si>
  <si>
    <t>gabrielmrangel7@gmail.com</t>
  </si>
  <si>
    <t>MICHIHIRO OKUSHI</t>
  </si>
  <si>
    <t>18.00848-8@maua.br</t>
  </si>
  <si>
    <t>guiokushi@hotmail.com</t>
  </si>
  <si>
    <t>ANDRE</t>
  </si>
  <si>
    <t>MONTEIRO SANCHES GARCIA</t>
  </si>
  <si>
    <t>19.01230-6@maua.br</t>
  </si>
  <si>
    <t>amonteiro647@gmail.com</t>
  </si>
  <si>
    <t>MOREIRA SILVA</t>
  </si>
  <si>
    <t>19.00397-8@maua.br</t>
  </si>
  <si>
    <t>gabss.moreira@icloud.com</t>
  </si>
  <si>
    <t>CINDY</t>
  </si>
  <si>
    <t>NATSUKI YOSHITA</t>
  </si>
  <si>
    <t>19.00633-0@maua.br</t>
  </si>
  <si>
    <t>cindynat11@gmail.com</t>
  </si>
  <si>
    <t>OLIVEIRA BOACNIN</t>
  </si>
  <si>
    <t>19.00616-0@maua.br</t>
  </si>
  <si>
    <t>felipeboac@gmail.com</t>
  </si>
  <si>
    <t>OLIVEIRA DE SOUZA</t>
  </si>
  <si>
    <t>19.00617-9@maua.br</t>
  </si>
  <si>
    <t>jmdtel@uol.com.br</t>
  </si>
  <si>
    <t>PADILHA FARAH</t>
  </si>
  <si>
    <t>19.00499-0@maua.br</t>
  </si>
  <si>
    <t>LUCAS</t>
  </si>
  <si>
    <t>RIBEIRO GONCALVES</t>
  </si>
  <si>
    <t>19.00194-0@maua.br</t>
  </si>
  <si>
    <t>MARTIN</t>
  </si>
  <si>
    <t>ROPKE</t>
  </si>
  <si>
    <t>19.01592-5@maua.br</t>
  </si>
  <si>
    <t>martin.ropke@gmail.com</t>
  </si>
  <si>
    <t>ROS PEGINI</t>
  </si>
  <si>
    <t>18.00232-3@maua.br</t>
  </si>
  <si>
    <t>felipe16699@gmail.com</t>
  </si>
  <si>
    <t>ROSSINI DE SOUZA</t>
  </si>
  <si>
    <t>18.01060-0@maua.br</t>
  </si>
  <si>
    <t>matheus_rossini2008@hotmail.com</t>
  </si>
  <si>
    <t>SAAD BONITO</t>
  </si>
  <si>
    <t>18.01391-0@maua.br</t>
  </si>
  <si>
    <t>asbonito@icloud.com</t>
  </si>
  <si>
    <t>SAMUEL DE SOUZA BARBOSA</t>
  </si>
  <si>
    <t>19.00012-0@maua.br</t>
  </si>
  <si>
    <t>gui.samuel10@gmail.com</t>
  </si>
  <si>
    <t>SAVRUTSKY IVANKOVICH</t>
  </si>
  <si>
    <t>19.01014-0@maua.br</t>
  </si>
  <si>
    <t>vini.ivankovich@gmail.com</t>
  </si>
  <si>
    <t>RENAN</t>
  </si>
  <si>
    <t>SCHEIDT RESCHKE</t>
  </si>
  <si>
    <t>19.02009-0@maua.br</t>
  </si>
  <si>
    <t>renanreschke@hotmail.com</t>
  </si>
  <si>
    <t>MATEUS</t>
  </si>
  <si>
    <t>SILVA SOUZA</t>
  </si>
  <si>
    <t>19.01309-4@maua.br</t>
  </si>
  <si>
    <t>mateus-souza2001@uol.com.br</t>
  </si>
  <si>
    <t>SUNGHO HA</t>
  </si>
  <si>
    <t>18.00525-0@maua.br</t>
  </si>
  <si>
    <t>matheus.ha@gmail.com</t>
  </si>
  <si>
    <t>TAKAHASHI NAKAI</t>
  </si>
  <si>
    <t>19.01355-8@maua.br</t>
  </si>
  <si>
    <t>matheusnakai@hotmail.com</t>
  </si>
  <si>
    <t>TORRES BARROS</t>
  </si>
  <si>
    <t>17.01913-3@maua.br</t>
  </si>
  <si>
    <t>arthurtbarros@outlook.com</t>
  </si>
  <si>
    <t>FABIO</t>
  </si>
  <si>
    <t>TOTT MORMILLO</t>
  </si>
  <si>
    <t>19.00176-2@maua.br</t>
  </si>
  <si>
    <t>fabiotottmormillo2@gmail.com</t>
  </si>
  <si>
    <t>BRUNO</t>
  </si>
  <si>
    <t>VILARDI BUENO</t>
  </si>
  <si>
    <t>19.00331-5@maua.br</t>
  </si>
  <si>
    <t>brunovilardibueno@gmail.com</t>
  </si>
  <si>
    <t>JOAO</t>
  </si>
  <si>
    <t>VITOR QUIRINO SARTI</t>
  </si>
  <si>
    <t>18.01224-8@maua.br</t>
  </si>
  <si>
    <t>joaovitorsarti@outlook.com</t>
  </si>
  <si>
    <t>ZAMBONI DO CARMO</t>
  </si>
  <si>
    <t>19.01266-7@maua.br</t>
  </si>
  <si>
    <t>gamegutaz@gmail.com</t>
  </si>
  <si>
    <t>Projeto</t>
  </si>
  <si>
    <t>ARTHUR CASTANHEDA SARNADAS</t>
  </si>
  <si>
    <t>*</t>
  </si>
  <si>
    <t>Potencial</t>
  </si>
  <si>
    <t>Comentários</t>
  </si>
  <si>
    <t>GABRIEL MOREIRA SILVA</t>
  </si>
  <si>
    <t>***</t>
  </si>
  <si>
    <t>Um trabalho correto, mas empregaram um base de dados muito simples e pronta, e a proposta seria de empregarem dados brutos de alguma fonte própria ou pública. A conclusão também poderia ser mais elaborada.</t>
  </si>
  <si>
    <t>Um trabalho correto, mas empregaram um base de dados muito simples e pronta, e a proposta seria de empregarem dados brutos de alguma fonte própria ou pública. A conclusão é pouco elaborada, e a metodologia não explica qualquer coisa sobre por exemplo o uso do oversampling. Não há referências (apenas da base de dados) e o próprio problema é pouco discutido (relevância etc.).</t>
  </si>
  <si>
    <t>GUILHERME SAMUEL DE SOUZA BARBOSA</t>
  </si>
  <si>
    <t>Trabalho com um todo bastante bom. O trabalho, entretanto, parece estar ao misturara notícias inglês e português para análise de sentimentos (e confirmado é um erro grande para o resultado) e creio que poderiam ter de fato buscado trabalhar como todas informações em português já que empregam empresas da B3. Há também problemas menores no uso de steeming e stopwords. Mas ideia como um todo é correta e considerei a nota máxima para o trabalho.</t>
  </si>
  <si>
    <t>IGOR DE BRITO COURA</t>
  </si>
  <si>
    <t>A ideia como um todo do trabalho é muito boa. Entretanto, toda a parte de implementação é bastante pouco explicada. Indicaram as referências, mas não fazem uso completo delas ao omitirem vários detalhes da implementação. Um ponto que não considerei na avaliação, mas pode estar mesmo errado no trabalho, é que não fica claro que o LLM emprega apenas a parte importante do texto... o que pode ser funcionalidade implícita do LLM, o que deveriam, neste caso explicar e deixar claro.</t>
  </si>
  <si>
    <t>MATHEUS DOS SANTOS GALBIATI</t>
  </si>
  <si>
    <t>Muito bom trabalho. Criam mesmo um MVP de um produto que poderia ser criado. Apenas na parte de metodologia seria importante apresentarem melhor alguns conceitos empregados mas que não são discutidos, como a volatidade e mesmo como são distribuídos os percentuais da carteira.</t>
  </si>
  <si>
    <t>ARTHUR TORRES BARROS</t>
  </si>
  <si>
    <t>Trabalho muito bom. Apenas senti falta de um maior cuidado ou pesquisa nos conceitos relacionados ao clima, ou mesmo apontar melhor possíveis incrementos no trabalho. Também poderiam ter empregado outras técnicas de clusterização além das empregadas e falta de memória para não empregar a silhueta não parece ser muito adequada em um trabalho. Apenas a título de que verifiquerm, um potencial erro na análise de vocês é que, até onde verifiquei, não fizeram uma normalização dos dados para criação dos clusters. Ah, e apenas como comentário, &gt;16min de vídeo é uma sofrência...</t>
  </si>
  <si>
    <t>BRUNO VILARDI BUENO</t>
  </si>
  <si>
    <t xml:space="preserve">Ótimo trabalho. Não vejo problema em terem empregado algumas ferramentas proprietárias (apenas impede que eu possa executar o projeto), mas toda a parte de implementação acaba sendo bastante pouco explicada e seria necessário ao menos apresentar em algum nível de detalhe o uso dos chunks, o papel do Bedrock, do FAISS etc. As referências poderiam estar melhor descritas (não somente o link) e, desculpe, o vídeo de 21min passei... rs </t>
  </si>
  <si>
    <t>CINDY NATSUKI YOSHITA</t>
  </si>
  <si>
    <t>só dados</t>
  </si>
  <si>
    <t>Como um exercício de classificação a implementação do trabalho pode ser considerada correto. O trabalho, entretanto, tem vários problemas conceituais que não esclarece. Os dados e a descrição do trabalho tratam de taxas e, neste caso, um modelo regressor faria muito mais sentido e vocês poderiam aplicar a 'classificação' de low, medium e high a partir da taxa estimada. A escolha dos classificadores parece arbitrária (por que não um adaboost ou um randomforest?).  Por último os dados são demasiadamente simples, quando os dados agregados não endereçam de fato a problemática de individuos com faltas persistentes (ou ao menos não deixam isso claro e nem estão claras se há referências disso).</t>
  </si>
  <si>
    <t>DANIEL DE SOUZA SCABAR</t>
  </si>
  <si>
    <t>Não</t>
  </si>
  <si>
    <t>O trabalho não emprega dados próprios brutos limitando-se a empregar uma base pronta e tratada. Além disso haviam duas propostas que poderiam ser empregadas no trabalho e aqui o projeto se limitou unicamente a empregar uma função direta do ChatGPT. Muito abaixo do que foi proposto, e bastante claro ao analisarmos os trabalhos dos demais colegas e grupos. Assim, atribuo o máximo que posso a um trabalho que não atende o propósito da atividade.</t>
  </si>
  <si>
    <t>GUILHERME MICHIHIRO OKUSHI</t>
  </si>
  <si>
    <t>O trabalho não define claramente o objetivo, apresentando um objetivo de análise muito mais amplo do que realiza (a previsão de valores por modelos de regressão). A inclusão do ChatGPT não aporta nada ao trabalho e parece um pouco gratuíta aqui. O trabalho não deixa também claro os dados que são scrapping e dados que são obtidos de modo pronto, limitando-se a citar 'bases confiáveis'. Um exercício de regressão sobre o um conjunto de dados em que tiveram algum esforço de entendimento e consolidação dos dados. Mesmo assim a parte de seleção dos modelos é bastante pobre e mesmo todo o texto do notebook com inúmeras células de display desnecessárias não parecem condizentes com a atividade. ...não lembro de terem falado comigo de 6 integrantes no grupo.</t>
  </si>
  <si>
    <t>PEDRO HENRIQUE FERREIRA DOMINICHELLI FABRIS</t>
  </si>
  <si>
    <t>O trabalho envolveu uma base de dados muito simples o que dificulta explorarem adequamente técnicas de análise. Se observarem o resumo apresenta um objetivo muito mais amplo do que o que realmente alcançam. Embora 'correto' o trabalho deveria explorar ao menos outras técnicas de clusterização, buscar outras métricas e discutir melhor o emprego dos grupos que, alias seria importante terem sido melhor nomeados.</t>
  </si>
  <si>
    <t>JOAO VITOR QUIRINO SARTI</t>
  </si>
  <si>
    <t>NONE</t>
  </si>
  <si>
    <t>Trabalho excelente. Talvez tenha ficado um pouco limitado pelos canais disponíveis (reddit, 100 msg), mas toda análise tem uma ideia bastante boa e em princípio correta. Não vi muito sentido em aplicar um modelo neural... É uma configuração arbitrária e serir preferível fazer a seleção de modelos tradicionais, ou empregar o KerasTuner. Também não entram em muitos detalhes do classification report, mas como apresentam no trabalho a ideia principal é a análise obtida e não a classificação. Excelente!</t>
  </si>
  <si>
    <t>Q14</t>
  </si>
  <si>
    <t>P1Q</t>
  </si>
  <si>
    <t>P1</t>
  </si>
  <si>
    <t>Grupo</t>
  </si>
  <si>
    <t>AAGG</t>
  </si>
  <si>
    <t>ADGP</t>
  </si>
  <si>
    <t>AJGF</t>
  </si>
  <si>
    <t>BV</t>
  </si>
  <si>
    <t>100Nome</t>
  </si>
  <si>
    <t>Mangazeiros</t>
  </si>
  <si>
    <t>DVFP</t>
  </si>
  <si>
    <t>FFJMR</t>
  </si>
  <si>
    <t>Alpha</t>
  </si>
  <si>
    <t>Spotify</t>
  </si>
  <si>
    <t>INMET</t>
  </si>
  <si>
    <t>DEC</t>
  </si>
  <si>
    <t>VILLM</t>
  </si>
  <si>
    <t>T1</t>
  </si>
  <si>
    <t>Atividades 1</t>
  </si>
  <si>
    <t>Projeto 1</t>
  </si>
  <si>
    <t>Atividades 2</t>
  </si>
  <si>
    <t>P2</t>
  </si>
  <si>
    <t>T2</t>
  </si>
  <si>
    <t>Projeto 2</t>
  </si>
  <si>
    <t>MF</t>
  </si>
  <si>
    <t>P2 B</t>
  </si>
  <si>
    <t>Ajuste</t>
  </si>
  <si>
    <t>Primeiro Semestre</t>
  </si>
  <si>
    <t>Segundo Semestre</t>
  </si>
  <si>
    <t>Média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</si>
</sst>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rgb="FF000000"/>
      <name val="Calibri"/>
      <family val="2"/>
    </font>
    <font>
      <b/>
      <sz val="11"/>
      <color rgb="FF000000"/>
      <name val="Calibri"/>
      <family val="2"/>
    </font>
    <font>
      <b/>
      <sz val="14"/>
      <color rgb="FF000000"/>
      <name val="Calibri"/>
      <family val="2"/>
    </font>
    <font>
      <sz val="11"/>
      <color theme="1" tint="0.499984740745262"/>
      <name val="Calibri"/>
      <family val="2"/>
    </font>
    <font>
      <b/>
      <sz val="11"/>
      <color rgb="FFFF0000"/>
      <name val="Calibri"/>
      <family val="2"/>
    </font>
  </fonts>
  <fills count="2">
    <fill>
      <patternFill patternType="none"/>
    </fill>
    <fill>
      <patternFill patternType="gray125"/>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49" fontId="0" fillId="0" borderId="0" xfId="0" applyNumberFormat="1"/>
    <xf numFmtId="49" fontId="0" fillId="0" borderId="0" xfId="0" applyNumberFormat="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1" xfId="0" applyBorder="1"/>
    <xf numFmtId="0" fontId="0" fillId="0" borderId="2" xfId="0" applyBorder="1"/>
    <xf numFmtId="0" fontId="0" fillId="0" borderId="2" xfId="0" applyBorder="1" applyAlignment="1">
      <alignment horizontal="center"/>
    </xf>
    <xf numFmtId="0" fontId="2" fillId="0" borderId="2" xfId="0" applyFont="1" applyBorder="1" applyAlignment="1">
      <alignment horizontal="center"/>
    </xf>
    <xf numFmtId="49" fontId="2" fillId="0" borderId="2" xfId="0" applyNumberFormat="1" applyFont="1" applyBorder="1" applyAlignment="1">
      <alignment horizontal="center"/>
    </xf>
    <xf numFmtId="49" fontId="0" fillId="0" borderId="2" xfId="0" applyNumberFormat="1" applyBorder="1" applyAlignment="1">
      <alignment horizontal="center"/>
    </xf>
    <xf numFmtId="0" fontId="3" fillId="0" borderId="4" xfId="0" applyFont="1" applyBorder="1" applyAlignment="1">
      <alignment horizontal="center"/>
    </xf>
    <xf numFmtId="0" fontId="3" fillId="0" borderId="2" xfId="0" applyFont="1" applyBorder="1" applyAlignment="1">
      <alignment horizontal="center"/>
    </xf>
    <xf numFmtId="0" fontId="3" fillId="0" borderId="5"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164" fontId="4" fillId="0" borderId="6" xfId="0" applyNumberFormat="1" applyFont="1" applyBorder="1" applyAlignment="1">
      <alignment horizontal="center"/>
    </xf>
    <xf numFmtId="164" fontId="4" fillId="0" borderId="0" xfId="0" applyNumberFormat="1" applyFont="1" applyBorder="1" applyAlignment="1">
      <alignment horizontal="center"/>
    </xf>
    <xf numFmtId="0" fontId="0" fillId="0" borderId="0" xfId="0" applyBorder="1"/>
    <xf numFmtId="164" fontId="2" fillId="0" borderId="0" xfId="0" applyNumberFormat="1" applyFont="1" applyBorder="1" applyAlignment="1">
      <alignment horizontal="center"/>
    </xf>
    <xf numFmtId="164" fontId="2" fillId="0" borderId="7" xfId="0" applyNumberFormat="1" applyFont="1" applyBorder="1" applyAlignment="1">
      <alignment horizontal="center"/>
    </xf>
    <xf numFmtId="164" fontId="5" fillId="0" borderId="0" xfId="0" applyNumberFormat="1" applyFont="1" applyBorder="1" applyAlignment="1">
      <alignment horizontal="center"/>
    </xf>
    <xf numFmtId="164" fontId="4" fillId="0" borderId="8" xfId="0" applyNumberFormat="1" applyFont="1" applyBorder="1" applyAlignment="1">
      <alignment horizontal="center"/>
    </xf>
    <xf numFmtId="164" fontId="4" fillId="0" borderId="1" xfId="0" applyNumberFormat="1" applyFont="1" applyBorder="1" applyAlignment="1">
      <alignment horizontal="center"/>
    </xf>
    <xf numFmtId="164" fontId="2" fillId="0" borderId="1" xfId="0" applyNumberFormat="1" applyFont="1" applyBorder="1" applyAlignment="1">
      <alignment horizontal="center"/>
    </xf>
    <xf numFmtId="164" fontId="2" fillId="0" borderId="9" xfId="0" applyNumberFormat="1" applyFont="1" applyBorder="1" applyAlignment="1">
      <alignment horizontal="center"/>
    </xf>
    <xf numFmtId="49" fontId="2" fillId="0" borderId="4" xfId="0" applyNumberFormat="1" applyFont="1" applyBorder="1" applyAlignment="1">
      <alignment horizontal="center"/>
    </xf>
    <xf numFmtId="49" fontId="2" fillId="0" borderId="5" xfId="0" applyNumberFormat="1" applyFont="1" applyBorder="1" applyAlignment="1">
      <alignment horizontal="center"/>
    </xf>
    <xf numFmtId="0" fontId="4" fillId="0" borderId="0" xfId="0" applyFont="1" applyBorder="1" applyAlignment="1">
      <alignment horizontal="center"/>
    </xf>
    <xf numFmtId="164" fontId="0" fillId="0" borderId="0" xfId="0" applyNumberFormat="1" applyBorder="1" applyAlignment="1">
      <alignment horizontal="center"/>
    </xf>
    <xf numFmtId="0" fontId="4" fillId="0" borderId="1" xfId="0" applyFont="1" applyBorder="1" applyAlignment="1">
      <alignment horizontal="center"/>
    </xf>
    <xf numFmtId="164" fontId="0" fillId="0" borderId="1" xfId="0" applyNumberFormat="1" applyBorder="1" applyAlignment="1">
      <alignment horizontal="center"/>
    </xf>
    <xf numFmtId="49" fontId="0" fillId="0" borderId="0" xfId="0" applyNumberFormat="1" applyBorder="1" applyAlignment="1">
      <alignment horizontal="center"/>
    </xf>
    <xf numFmtId="49" fontId="1" fillId="0" borderId="0" xfId="0" applyNumberFormat="1" applyFont="1" applyBorder="1"/>
    <xf numFmtId="49" fontId="1" fillId="0" borderId="0" xfId="0" applyNumberFormat="1" applyFont="1" applyBorder="1" applyAlignment="1">
      <alignment horizontal="center"/>
    </xf>
    <xf numFmtId="49" fontId="1" fillId="0" borderId="7" xfId="0" applyNumberFormat="1" applyFont="1" applyBorder="1" applyAlignment="1">
      <alignment horizontal="center"/>
    </xf>
    <xf numFmtId="164" fontId="2" fillId="0" borderId="6" xfId="0" applyNumberFormat="1" applyFont="1" applyBorder="1" applyAlignment="1">
      <alignment horizontal="center"/>
    </xf>
    <xf numFmtId="0" fontId="1" fillId="0" borderId="0" xfId="0" applyNumberFormat="1" applyFont="1" applyBorder="1" applyProtection="1">
      <protection locked="0"/>
    </xf>
    <xf numFmtId="0" fontId="0" fillId="0" borderId="0" xfId="0" applyBorder="1" applyAlignment="1">
      <alignment horizontal="center"/>
    </xf>
    <xf numFmtId="0" fontId="1" fillId="0" borderId="7" xfId="0" applyFont="1" applyBorder="1" applyAlignment="1">
      <alignment horizontal="left"/>
    </xf>
    <xf numFmtId="0" fontId="0" fillId="0" borderId="0" xfId="0" applyNumberFormat="1" applyBorder="1" applyProtection="1">
      <protection locked="0"/>
    </xf>
    <xf numFmtId="0" fontId="1" fillId="0" borderId="0" xfId="0" applyFont="1" applyBorder="1" applyAlignment="1">
      <alignment horizontal="center"/>
    </xf>
    <xf numFmtId="164" fontId="5" fillId="0" borderId="6" xfId="0" applyNumberFormat="1" applyFont="1" applyBorder="1" applyAlignment="1">
      <alignment horizontal="center"/>
    </xf>
    <xf numFmtId="0" fontId="0" fillId="0" borderId="7" xfId="0" applyBorder="1" applyAlignment="1">
      <alignment horizontal="center"/>
    </xf>
    <xf numFmtId="0" fontId="0" fillId="0" borderId="7" xfId="0" applyBorder="1" applyAlignment="1">
      <alignment horizontal="left"/>
    </xf>
    <xf numFmtId="49" fontId="0" fillId="0" borderId="7" xfId="0" applyNumberFormat="1" applyBorder="1" applyAlignment="1">
      <alignment horizontal="center"/>
    </xf>
    <xf numFmtId="49" fontId="0" fillId="0" borderId="7" xfId="0" applyNumberFormat="1" applyBorder="1" applyAlignment="1">
      <alignment horizontal="left"/>
    </xf>
    <xf numFmtId="164" fontId="2" fillId="0" borderId="8" xfId="0" applyNumberFormat="1" applyFont="1" applyBorder="1" applyAlignment="1">
      <alignment horizontal="center"/>
    </xf>
    <xf numFmtId="0" fontId="0" fillId="0" borderId="1" xfId="0" applyNumberFormat="1" applyBorder="1" applyProtection="1">
      <protection locked="0"/>
    </xf>
    <xf numFmtId="0" fontId="0" fillId="0" borderId="1" xfId="0" applyBorder="1" applyAlignment="1">
      <alignment horizontal="center"/>
    </xf>
    <xf numFmtId="0" fontId="0" fillId="0" borderId="9" xfId="0" applyBorder="1" applyAlignment="1">
      <alignment horizontal="left"/>
    </xf>
    <xf numFmtId="0" fontId="0" fillId="0" borderId="6" xfId="0" applyBorder="1"/>
    <xf numFmtId="0" fontId="0" fillId="0" borderId="3" xfId="0" applyBorder="1"/>
    <xf numFmtId="49" fontId="2" fillId="0" borderId="3" xfId="0" applyNumberFormat="1" applyFont="1" applyBorder="1"/>
    <xf numFmtId="0" fontId="0" fillId="0" borderId="10" xfId="0" applyNumberFormat="1" applyBorder="1" applyProtection="1">
      <protection locked="0"/>
    </xf>
    <xf numFmtId="0" fontId="0" fillId="0" borderId="11" xfId="0" applyNumberFormat="1" applyBorder="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5"/>
  <sheetViews>
    <sheetView tabSelected="1" topLeftCell="C1" workbookViewId="0">
      <selection activeCell="AV1" sqref="AV1"/>
    </sheetView>
  </sheetViews>
  <sheetFormatPr defaultRowHeight="15" x14ac:dyDescent="0.25"/>
  <cols>
    <col min="1" max="1" width="11.140625" hidden="1" customWidth="1"/>
    <col min="2" max="2" width="31" hidden="1" customWidth="1"/>
    <col min="3" max="3" width="37.28515625" customWidth="1"/>
    <col min="4" max="6" width="9.140625" hidden="1" customWidth="1"/>
    <col min="7" max="8" width="9.140625" customWidth="1"/>
    <col min="9" max="9" width="13" hidden="1" customWidth="1"/>
    <col min="11" max="12" width="9.5703125" bestFit="1" customWidth="1"/>
    <col min="13" max="13" width="9.140625" style="3"/>
    <col min="14" max="14" width="0" hidden="1" customWidth="1"/>
    <col min="16" max="16" width="10.5703125" bestFit="1" customWidth="1"/>
    <col min="17" max="17" width="10.5703125" customWidth="1"/>
    <col min="18" max="18" width="10.5703125" hidden="1" customWidth="1"/>
    <col min="19" max="19" width="46.28515625" hidden="1" customWidth="1"/>
    <col min="20" max="21" width="0" style="3" hidden="1" customWidth="1"/>
    <col min="22" max="44" width="0" hidden="1" customWidth="1"/>
    <col min="45" max="45" width="9.5703125" hidden="1" customWidth="1"/>
    <col min="46" max="47" width="0" hidden="1" customWidth="1"/>
  </cols>
  <sheetData>
    <row r="1" spans="1:48" ht="18.75" x14ac:dyDescent="0.3">
      <c r="C1" s="52"/>
      <c r="D1" s="5"/>
      <c r="E1" s="5"/>
      <c r="F1" s="5"/>
      <c r="G1" s="11" t="s">
        <v>272</v>
      </c>
      <c r="H1" s="12"/>
      <c r="I1" s="12"/>
      <c r="J1" s="12"/>
      <c r="K1" s="13"/>
      <c r="L1" s="11" t="s">
        <v>273</v>
      </c>
      <c r="M1" s="12"/>
      <c r="N1" s="12"/>
      <c r="O1" s="12"/>
      <c r="P1" s="13"/>
      <c r="Q1" s="11" t="s">
        <v>274</v>
      </c>
      <c r="R1" s="12"/>
      <c r="S1" s="12"/>
      <c r="T1" s="12"/>
      <c r="U1" s="13"/>
      <c r="AV1" s="51"/>
    </row>
    <row r="2" spans="1:48" x14ac:dyDescent="0.25">
      <c r="A2" s="1" t="s">
        <v>0</v>
      </c>
      <c r="B2" s="1" t="s">
        <v>1</v>
      </c>
      <c r="C2" s="53" t="s">
        <v>0</v>
      </c>
      <c r="D2" s="6" t="s">
        <v>1</v>
      </c>
      <c r="E2" s="7" t="s">
        <v>245</v>
      </c>
      <c r="F2" s="7" t="s">
        <v>246</v>
      </c>
      <c r="G2" s="14" t="s">
        <v>263</v>
      </c>
      <c r="H2" s="8" t="s">
        <v>264</v>
      </c>
      <c r="I2" s="7" t="s">
        <v>248</v>
      </c>
      <c r="J2" s="8" t="s">
        <v>247</v>
      </c>
      <c r="K2" s="15" t="s">
        <v>262</v>
      </c>
      <c r="L2" s="26" t="s">
        <v>265</v>
      </c>
      <c r="M2" s="9" t="s">
        <v>268</v>
      </c>
      <c r="N2" s="10" t="s">
        <v>270</v>
      </c>
      <c r="O2" s="9" t="s">
        <v>266</v>
      </c>
      <c r="P2" s="27" t="s">
        <v>267</v>
      </c>
      <c r="Q2" s="26" t="s">
        <v>269</v>
      </c>
      <c r="R2" s="32" t="s">
        <v>271</v>
      </c>
      <c r="S2" s="33" t="s">
        <v>213</v>
      </c>
      <c r="T2" s="34" t="s">
        <v>216</v>
      </c>
      <c r="U2" s="35" t="s">
        <v>217</v>
      </c>
      <c r="V2" s="1" t="s">
        <v>2</v>
      </c>
      <c r="W2" s="1" t="s">
        <v>3</v>
      </c>
      <c r="X2" s="1" t="s">
        <v>4</v>
      </c>
      <c r="Y2" s="1" t="s">
        <v>5</v>
      </c>
      <c r="Z2" s="2" t="s">
        <v>6</v>
      </c>
      <c r="AA2" s="2" t="s">
        <v>7</v>
      </c>
      <c r="AB2" s="2" t="s">
        <v>8</v>
      </c>
      <c r="AC2" s="2" t="s">
        <v>9</v>
      </c>
      <c r="AD2" s="2" t="s">
        <v>10</v>
      </c>
      <c r="AE2" s="2" t="s">
        <v>11</v>
      </c>
      <c r="AF2" s="2" t="s">
        <v>12</v>
      </c>
      <c r="AG2" s="2" t="s">
        <v>13</v>
      </c>
      <c r="AH2" s="2" t="s">
        <v>14</v>
      </c>
      <c r="AI2" s="2" t="s">
        <v>15</v>
      </c>
      <c r="AJ2" s="2" t="s">
        <v>16</v>
      </c>
      <c r="AK2" s="2" t="s">
        <v>17</v>
      </c>
      <c r="AL2" s="2" t="s">
        <v>18</v>
      </c>
      <c r="AM2" s="2" t="s">
        <v>19</v>
      </c>
      <c r="AN2" s="2" t="s">
        <v>20</v>
      </c>
      <c r="AO2" s="2" t="s">
        <v>21</v>
      </c>
      <c r="AP2" s="2" t="s">
        <v>22</v>
      </c>
      <c r="AQ2" s="2" t="s">
        <v>23</v>
      </c>
      <c r="AR2" s="2" t="s">
        <v>26</v>
      </c>
      <c r="AS2" s="2" t="s">
        <v>265</v>
      </c>
      <c r="AT2" s="2" t="s">
        <v>24</v>
      </c>
      <c r="AU2" s="2" t="s">
        <v>25</v>
      </c>
      <c r="AV2" s="51"/>
    </row>
    <row r="3" spans="1:48" x14ac:dyDescent="0.25">
      <c r="A3" s="1" t="s">
        <v>140</v>
      </c>
      <c r="B3" s="1" t="s">
        <v>141</v>
      </c>
      <c r="C3" s="54" t="str">
        <f>_xlfn.CONCAT(A3," ",B3)</f>
        <v>ANDRE MONTEIRO SANCHES GARCIA</v>
      </c>
      <c r="D3" t="s">
        <v>141</v>
      </c>
      <c r="E3" s="4">
        <v>0.5</v>
      </c>
      <c r="F3" s="4">
        <v>6.46</v>
      </c>
      <c r="G3" s="16">
        <v>8.4968749999999993</v>
      </c>
      <c r="H3" s="17">
        <v>9</v>
      </c>
      <c r="I3" s="18" t="s">
        <v>249</v>
      </c>
      <c r="J3" s="19">
        <v>6.96</v>
      </c>
      <c r="K3" s="20">
        <f>(G3+H3)/2</f>
        <v>8.7484374999999996</v>
      </c>
      <c r="L3" s="16">
        <f>AS3</f>
        <v>7.448648648648649</v>
      </c>
      <c r="M3" s="28">
        <v>8.5</v>
      </c>
      <c r="N3" s="29">
        <f>(AT3+AU3)/2</f>
        <v>7.5</v>
      </c>
      <c r="O3" s="19">
        <f>N3</f>
        <v>7.5</v>
      </c>
      <c r="P3" s="20">
        <f>(AS3+M3)/2</f>
        <v>7.9743243243243249</v>
      </c>
      <c r="Q3" s="36">
        <f>(J3+K3+O3+P3)/4</f>
        <v>7.7956904560810809</v>
      </c>
      <c r="R3" s="29"/>
      <c r="S3" s="37" t="s">
        <v>214</v>
      </c>
      <c r="T3" s="38"/>
      <c r="U3" s="39"/>
      <c r="V3" s="1" t="s">
        <v>142</v>
      </c>
      <c r="W3" s="1"/>
      <c r="X3" s="1"/>
      <c r="Y3" s="1" t="s">
        <v>143</v>
      </c>
      <c r="Z3" s="3">
        <v>10</v>
      </c>
      <c r="AA3" s="3">
        <v>10</v>
      </c>
      <c r="AB3" s="3">
        <v>10</v>
      </c>
      <c r="AC3" s="3">
        <v>10</v>
      </c>
      <c r="AD3" s="3">
        <v>8.8000000000000007</v>
      </c>
      <c r="AE3" s="3">
        <v>10</v>
      </c>
      <c r="AF3" s="3">
        <v>6.3</v>
      </c>
      <c r="AG3" s="3">
        <v>10</v>
      </c>
      <c r="AH3" s="3">
        <v>8.9</v>
      </c>
      <c r="AI3" s="3">
        <v>8.9</v>
      </c>
      <c r="AJ3" s="3">
        <v>5</v>
      </c>
      <c r="AK3" s="2" t="s">
        <v>31</v>
      </c>
      <c r="AL3" s="2" t="s">
        <v>31</v>
      </c>
      <c r="AM3" s="2" t="s">
        <v>31</v>
      </c>
      <c r="AN3" s="3">
        <v>8.1999999999999993</v>
      </c>
      <c r="AO3" s="3">
        <v>10</v>
      </c>
      <c r="AP3" s="3">
        <v>5</v>
      </c>
      <c r="AQ3" s="3">
        <v>6</v>
      </c>
      <c r="AR3" s="3">
        <v>10.7</v>
      </c>
      <c r="AS3" s="4">
        <f>SUM(Z3:AR3)/18.5</f>
        <v>7.448648648648649</v>
      </c>
      <c r="AT3" s="3">
        <v>9</v>
      </c>
      <c r="AU3" s="3">
        <v>6</v>
      </c>
      <c r="AV3" s="51"/>
    </row>
    <row r="4" spans="1:48" x14ac:dyDescent="0.25">
      <c r="A4" s="1" t="s">
        <v>140</v>
      </c>
      <c r="B4" s="1" t="s">
        <v>172</v>
      </c>
      <c r="C4" s="54" t="str">
        <f t="shared" ref="C4:C55" si="0">_xlfn.CONCAT(A4," ",B4)</f>
        <v>ANDRE SAAD BONITO</v>
      </c>
      <c r="D4" t="s">
        <v>172</v>
      </c>
      <c r="E4" s="4">
        <v>0</v>
      </c>
      <c r="F4" s="4">
        <v>5.54</v>
      </c>
      <c r="G4" s="16">
        <v>6.8550000000000004</v>
      </c>
      <c r="H4" s="17">
        <v>8.5</v>
      </c>
      <c r="I4" s="18" t="s">
        <v>250</v>
      </c>
      <c r="J4" s="19">
        <v>5.54</v>
      </c>
      <c r="K4" s="20">
        <f t="shared" ref="K4:K55" si="1">(G4+H4)/2</f>
        <v>7.6775000000000002</v>
      </c>
      <c r="L4" s="16">
        <f t="shared" ref="L4:L55" si="2">AS4</f>
        <v>5.9621621621621621</v>
      </c>
      <c r="M4" s="28">
        <v>5</v>
      </c>
      <c r="N4" s="29">
        <f>(AT4+AU4)/2</f>
        <v>4.5</v>
      </c>
      <c r="O4" s="19">
        <f>N4+0.9</f>
        <v>5.4</v>
      </c>
      <c r="P4" s="20">
        <f>(AS4+M4)/2</f>
        <v>5.4810810810810811</v>
      </c>
      <c r="Q4" s="36">
        <f t="shared" ref="Q4:Q55" si="3">(J4+K4+O4+P4)/4</f>
        <v>6.0246452702702697</v>
      </c>
      <c r="R4" s="29">
        <f>(6-Q4)*4</f>
        <v>-9.8581081081078992E-2</v>
      </c>
      <c r="S4" s="40" t="s">
        <v>235</v>
      </c>
      <c r="T4" s="41" t="s">
        <v>236</v>
      </c>
      <c r="U4" s="39" t="s">
        <v>237</v>
      </c>
      <c r="V4" s="1" t="s">
        <v>173</v>
      </c>
      <c r="W4" s="1"/>
      <c r="X4" s="1"/>
      <c r="Y4" s="1" t="s">
        <v>174</v>
      </c>
      <c r="Z4" s="3">
        <v>8.8000000000000007</v>
      </c>
      <c r="AA4" s="3">
        <v>10</v>
      </c>
      <c r="AB4" s="3">
        <v>10</v>
      </c>
      <c r="AC4" s="3">
        <v>5</v>
      </c>
      <c r="AD4" s="3">
        <v>10</v>
      </c>
      <c r="AE4" s="3">
        <v>6</v>
      </c>
      <c r="AF4" s="3">
        <v>8.8000000000000007</v>
      </c>
      <c r="AG4" s="2" t="s">
        <v>31</v>
      </c>
      <c r="AH4" s="3">
        <v>4.4000000000000004</v>
      </c>
      <c r="AI4" s="3">
        <v>2.2000000000000002</v>
      </c>
      <c r="AJ4" s="3">
        <v>6.7</v>
      </c>
      <c r="AK4" s="3">
        <v>5</v>
      </c>
      <c r="AL4" s="3">
        <v>8</v>
      </c>
      <c r="AM4" s="3">
        <v>0</v>
      </c>
      <c r="AN4" s="3">
        <v>2.7</v>
      </c>
      <c r="AO4" s="3">
        <v>0</v>
      </c>
      <c r="AP4" s="3">
        <v>5</v>
      </c>
      <c r="AQ4" s="3">
        <v>8.4</v>
      </c>
      <c r="AR4" s="3">
        <v>9.3000000000000007</v>
      </c>
      <c r="AS4" s="4">
        <f>SUM(Z4:AR4)/18.5</f>
        <v>5.9621621621621621</v>
      </c>
      <c r="AT4" s="3">
        <v>6</v>
      </c>
      <c r="AU4" s="3">
        <v>3</v>
      </c>
      <c r="AV4" s="51"/>
    </row>
    <row r="5" spans="1:48" x14ac:dyDescent="0.25">
      <c r="A5" s="1" t="s">
        <v>56</v>
      </c>
      <c r="B5" s="1" t="s">
        <v>57</v>
      </c>
      <c r="C5" s="54" t="str">
        <f t="shared" si="0"/>
        <v>ARTHUR CASTANHEDA SARNADAS</v>
      </c>
      <c r="D5" t="s">
        <v>57</v>
      </c>
      <c r="E5" s="4">
        <v>1</v>
      </c>
      <c r="F5" s="4">
        <v>3.69</v>
      </c>
      <c r="G5" s="16">
        <v>9.0912500000000005</v>
      </c>
      <c r="H5" s="17">
        <v>9</v>
      </c>
      <c r="I5" s="18" t="s">
        <v>249</v>
      </c>
      <c r="J5" s="19">
        <v>4.6899999999999995</v>
      </c>
      <c r="K5" s="20">
        <f t="shared" si="1"/>
        <v>9.0456250000000011</v>
      </c>
      <c r="L5" s="16">
        <f t="shared" si="2"/>
        <v>8.075675675675674</v>
      </c>
      <c r="M5" s="28">
        <v>8.5</v>
      </c>
      <c r="N5" s="29">
        <f>(AT5+AU5)/2</f>
        <v>5.25</v>
      </c>
      <c r="O5" s="19">
        <f t="shared" ref="O5:O55" si="4">N5</f>
        <v>5.25</v>
      </c>
      <c r="P5" s="20">
        <f>(AS5+M5)/2</f>
        <v>8.2878378378378379</v>
      </c>
      <c r="Q5" s="36">
        <f t="shared" si="3"/>
        <v>6.8183657094594592</v>
      </c>
      <c r="R5" s="29"/>
      <c r="S5" s="37" t="s">
        <v>214</v>
      </c>
      <c r="T5" s="41" t="s">
        <v>219</v>
      </c>
      <c r="U5" s="39" t="s">
        <v>220</v>
      </c>
      <c r="V5" s="1" t="s">
        <v>58</v>
      </c>
      <c r="W5" s="1"/>
      <c r="X5" s="1"/>
      <c r="Y5" s="1" t="s">
        <v>59</v>
      </c>
      <c r="Z5" s="3">
        <v>10</v>
      </c>
      <c r="AA5" s="3">
        <v>10</v>
      </c>
      <c r="AB5" s="3">
        <v>10</v>
      </c>
      <c r="AC5" s="3">
        <v>10</v>
      </c>
      <c r="AD5" s="3">
        <v>7.5</v>
      </c>
      <c r="AE5" s="3">
        <v>10</v>
      </c>
      <c r="AF5" s="3">
        <v>6.3</v>
      </c>
      <c r="AG5" s="3">
        <v>10</v>
      </c>
      <c r="AH5" s="3">
        <v>7.8</v>
      </c>
      <c r="AI5" s="3">
        <v>8.9</v>
      </c>
      <c r="AJ5" s="3">
        <v>5</v>
      </c>
      <c r="AK5" s="3">
        <v>10</v>
      </c>
      <c r="AL5" s="3">
        <v>6</v>
      </c>
      <c r="AM5" s="3">
        <v>3.8</v>
      </c>
      <c r="AN5" s="3">
        <v>9.1</v>
      </c>
      <c r="AO5" s="3">
        <v>10</v>
      </c>
      <c r="AP5" s="3">
        <v>5</v>
      </c>
      <c r="AQ5" s="3">
        <v>6</v>
      </c>
      <c r="AR5" s="3">
        <v>4</v>
      </c>
      <c r="AS5" s="4">
        <f>SUM(Z5:AR5)/18.5</f>
        <v>8.075675675675674</v>
      </c>
      <c r="AT5" s="3">
        <v>9</v>
      </c>
      <c r="AU5" s="3">
        <v>1.5</v>
      </c>
      <c r="AV5" s="51"/>
    </row>
    <row r="6" spans="1:48" x14ac:dyDescent="0.25">
      <c r="A6" s="1" t="s">
        <v>56</v>
      </c>
      <c r="B6" s="1" t="s">
        <v>195</v>
      </c>
      <c r="C6" s="54" t="str">
        <f t="shared" si="0"/>
        <v>ARTHUR TORRES BARROS</v>
      </c>
      <c r="D6" t="s">
        <v>195</v>
      </c>
      <c r="E6" s="4">
        <v>0.5</v>
      </c>
      <c r="F6" s="4">
        <v>2.77</v>
      </c>
      <c r="G6" s="16">
        <v>5.9431250000000002</v>
      </c>
      <c r="H6" s="17">
        <v>8.5</v>
      </c>
      <c r="I6" s="18" t="s">
        <v>251</v>
      </c>
      <c r="J6" s="19">
        <v>3.27</v>
      </c>
      <c r="K6" s="20">
        <f t="shared" si="1"/>
        <v>7.2215625000000001</v>
      </c>
      <c r="L6" s="16">
        <f t="shared" si="2"/>
        <v>6.7729729729729726</v>
      </c>
      <c r="M6" s="28">
        <v>8.5</v>
      </c>
      <c r="N6" s="29">
        <f>(AT6+AU6)/2</f>
        <v>5.25</v>
      </c>
      <c r="O6" s="19">
        <f>N6+0.7</f>
        <v>5.95</v>
      </c>
      <c r="P6" s="20">
        <f>(AS6+M6)/2</f>
        <v>7.6364864864864863</v>
      </c>
      <c r="Q6" s="36">
        <f t="shared" si="3"/>
        <v>6.0195122466216215</v>
      </c>
      <c r="R6" s="29">
        <f>(6-Q6)*4</f>
        <v>-7.8048986486486172E-2</v>
      </c>
      <c r="S6" s="40" t="s">
        <v>228</v>
      </c>
      <c r="T6" s="41" t="s">
        <v>219</v>
      </c>
      <c r="U6" s="39" t="s">
        <v>229</v>
      </c>
      <c r="V6" s="1" t="s">
        <v>196</v>
      </c>
      <c r="W6" s="1"/>
      <c r="X6" s="1"/>
      <c r="Y6" s="1" t="s">
        <v>197</v>
      </c>
      <c r="Z6" s="2" t="s">
        <v>31</v>
      </c>
      <c r="AA6" s="3">
        <v>10</v>
      </c>
      <c r="AB6" s="3">
        <v>10</v>
      </c>
      <c r="AC6" s="3">
        <v>8</v>
      </c>
      <c r="AD6" s="2" t="s">
        <v>31</v>
      </c>
      <c r="AE6" s="3">
        <v>10</v>
      </c>
      <c r="AF6" s="3">
        <v>5</v>
      </c>
      <c r="AG6" s="3">
        <v>10</v>
      </c>
      <c r="AH6" s="3">
        <v>6.7</v>
      </c>
      <c r="AI6" s="3">
        <v>6.7</v>
      </c>
      <c r="AJ6" s="2" t="s">
        <v>31</v>
      </c>
      <c r="AK6" s="2" t="s">
        <v>31</v>
      </c>
      <c r="AL6" s="3">
        <v>8</v>
      </c>
      <c r="AM6" s="3">
        <v>8.8000000000000007</v>
      </c>
      <c r="AN6" s="3">
        <v>9.1</v>
      </c>
      <c r="AO6" s="3">
        <v>10</v>
      </c>
      <c r="AP6" s="3">
        <v>5</v>
      </c>
      <c r="AQ6" s="3">
        <v>6</v>
      </c>
      <c r="AR6" s="3">
        <v>12</v>
      </c>
      <c r="AS6" s="4">
        <f>SUM(Z6:AR6)/18.5</f>
        <v>6.7729729729729726</v>
      </c>
      <c r="AT6" s="3">
        <v>6</v>
      </c>
      <c r="AU6" s="3">
        <v>4.5</v>
      </c>
      <c r="AV6" s="51"/>
    </row>
    <row r="7" spans="1:48" x14ac:dyDescent="0.25">
      <c r="A7" s="1" t="s">
        <v>202</v>
      </c>
      <c r="B7" s="1" t="s">
        <v>203</v>
      </c>
      <c r="C7" s="54" t="str">
        <f t="shared" si="0"/>
        <v>BRUNO VILARDI BUENO</v>
      </c>
      <c r="D7" t="s">
        <v>203</v>
      </c>
      <c r="E7" s="4">
        <v>0</v>
      </c>
      <c r="F7" s="4">
        <v>4.62</v>
      </c>
      <c r="G7" s="16">
        <v>4.94625</v>
      </c>
      <c r="H7" s="17">
        <v>9</v>
      </c>
      <c r="I7" s="18" t="s">
        <v>252</v>
      </c>
      <c r="J7" s="19">
        <v>4.62</v>
      </c>
      <c r="K7" s="20">
        <f t="shared" si="1"/>
        <v>6.9731249999999996</v>
      </c>
      <c r="L7" s="16">
        <f t="shared" si="2"/>
        <v>7.1027027027027012</v>
      </c>
      <c r="M7" s="28">
        <v>9</v>
      </c>
      <c r="N7" s="29">
        <f>(AT7+AU7)/2</f>
        <v>7.5</v>
      </c>
      <c r="O7" s="19">
        <f t="shared" si="4"/>
        <v>7.5</v>
      </c>
      <c r="P7" s="20">
        <f>(AS7+M7)/2</f>
        <v>8.0513513513513502</v>
      </c>
      <c r="Q7" s="36">
        <f t="shared" si="3"/>
        <v>6.7861190878378377</v>
      </c>
      <c r="R7" s="29"/>
      <c r="S7" s="40" t="s">
        <v>230</v>
      </c>
      <c r="T7" s="41" t="s">
        <v>219</v>
      </c>
      <c r="U7" s="39" t="s">
        <v>231</v>
      </c>
      <c r="V7" s="1" t="s">
        <v>204</v>
      </c>
      <c r="W7" s="1"/>
      <c r="X7" s="1"/>
      <c r="Y7" s="1" t="s">
        <v>205</v>
      </c>
      <c r="Z7" s="3">
        <v>10</v>
      </c>
      <c r="AA7" s="3">
        <v>7.5</v>
      </c>
      <c r="AB7" s="3">
        <v>10</v>
      </c>
      <c r="AC7" s="2" t="s">
        <v>31</v>
      </c>
      <c r="AD7" s="3">
        <v>8.8000000000000007</v>
      </c>
      <c r="AE7" s="2" t="s">
        <v>31</v>
      </c>
      <c r="AF7" s="3">
        <v>6.3</v>
      </c>
      <c r="AG7" s="3">
        <v>10</v>
      </c>
      <c r="AH7" s="3">
        <v>5.6</v>
      </c>
      <c r="AI7" s="3">
        <v>8.9</v>
      </c>
      <c r="AJ7" s="3">
        <v>5</v>
      </c>
      <c r="AK7" s="2" t="s">
        <v>31</v>
      </c>
      <c r="AL7" s="3">
        <v>8</v>
      </c>
      <c r="AM7" s="3">
        <v>8.8000000000000007</v>
      </c>
      <c r="AN7" s="3">
        <v>10</v>
      </c>
      <c r="AO7" s="3">
        <v>8.3000000000000007</v>
      </c>
      <c r="AP7" s="3">
        <v>5</v>
      </c>
      <c r="AQ7" s="3">
        <v>7.2</v>
      </c>
      <c r="AR7" s="3">
        <v>12</v>
      </c>
      <c r="AS7" s="4">
        <f>SUM(Z7:AR7)/18.5</f>
        <v>7.1027027027027012</v>
      </c>
      <c r="AT7" s="3">
        <v>6</v>
      </c>
      <c r="AU7" s="3">
        <v>9</v>
      </c>
      <c r="AV7" s="51"/>
    </row>
    <row r="8" spans="1:48" x14ac:dyDescent="0.25">
      <c r="A8" s="1" t="s">
        <v>147</v>
      </c>
      <c r="B8" s="1" t="s">
        <v>148</v>
      </c>
      <c r="C8" s="54" t="str">
        <f t="shared" si="0"/>
        <v>CINDY NATSUKI YOSHITA</v>
      </c>
      <c r="D8" t="s">
        <v>148</v>
      </c>
      <c r="E8" s="4">
        <v>0</v>
      </c>
      <c r="F8" s="4">
        <v>2.77</v>
      </c>
      <c r="G8" s="16">
        <v>9.0181250000000013</v>
      </c>
      <c r="H8" s="17">
        <v>9</v>
      </c>
      <c r="I8" s="18" t="s">
        <v>253</v>
      </c>
      <c r="J8" s="19">
        <v>2.77</v>
      </c>
      <c r="K8" s="20">
        <f t="shared" si="1"/>
        <v>9.0090625000000006</v>
      </c>
      <c r="L8" s="16">
        <f t="shared" si="2"/>
        <v>9.4702702702702695</v>
      </c>
      <c r="M8" s="28">
        <v>7</v>
      </c>
      <c r="N8" s="29">
        <f>(AT8+AU8)/2</f>
        <v>6.75</v>
      </c>
      <c r="O8" s="19">
        <f t="shared" si="4"/>
        <v>6.75</v>
      </c>
      <c r="P8" s="20">
        <f>(AS8+M8)/2</f>
        <v>8.2351351351351347</v>
      </c>
      <c r="Q8" s="36">
        <f t="shared" si="3"/>
        <v>6.6910494087837842</v>
      </c>
      <c r="R8" s="29"/>
      <c r="S8" s="40" t="s">
        <v>232</v>
      </c>
      <c r="T8" s="41" t="s">
        <v>233</v>
      </c>
      <c r="U8" s="39" t="s">
        <v>234</v>
      </c>
      <c r="V8" s="1" t="s">
        <v>149</v>
      </c>
      <c r="W8" s="1"/>
      <c r="X8" s="1"/>
      <c r="Y8" s="1" t="s">
        <v>150</v>
      </c>
      <c r="Z8" s="3">
        <v>10</v>
      </c>
      <c r="AA8" s="3">
        <v>10</v>
      </c>
      <c r="AB8" s="3">
        <v>10</v>
      </c>
      <c r="AC8" s="3">
        <v>7</v>
      </c>
      <c r="AD8" s="3">
        <v>8.8000000000000007</v>
      </c>
      <c r="AE8" s="3">
        <v>10</v>
      </c>
      <c r="AF8" s="3">
        <v>6.3</v>
      </c>
      <c r="AG8" s="3">
        <v>10</v>
      </c>
      <c r="AH8" s="3">
        <v>10</v>
      </c>
      <c r="AI8" s="3">
        <v>7.8</v>
      </c>
      <c r="AJ8" s="3">
        <v>8.3000000000000007</v>
      </c>
      <c r="AK8" s="3">
        <v>10</v>
      </c>
      <c r="AL8" s="3">
        <v>8</v>
      </c>
      <c r="AM8" s="3">
        <v>10</v>
      </c>
      <c r="AN8" s="3">
        <v>10</v>
      </c>
      <c r="AO8" s="3">
        <v>10</v>
      </c>
      <c r="AP8" s="3">
        <v>5</v>
      </c>
      <c r="AQ8" s="3">
        <v>12</v>
      </c>
      <c r="AR8" s="3">
        <v>12</v>
      </c>
      <c r="AS8" s="4">
        <f>SUM(Z8:AR8)/18.5</f>
        <v>9.4702702702702695</v>
      </c>
      <c r="AT8" s="3">
        <v>7.5</v>
      </c>
      <c r="AU8" s="3">
        <v>6</v>
      </c>
      <c r="AV8" s="51"/>
    </row>
    <row r="9" spans="1:48" x14ac:dyDescent="0.25">
      <c r="A9" s="1" t="s">
        <v>52</v>
      </c>
      <c r="B9" s="1" t="s">
        <v>53</v>
      </c>
      <c r="C9" s="54" t="str">
        <f t="shared" si="0"/>
        <v>DANIEL BRANQUINHO GOMES</v>
      </c>
      <c r="D9" t="s">
        <v>53</v>
      </c>
      <c r="E9" s="4">
        <v>0</v>
      </c>
      <c r="F9" s="4">
        <v>3.69</v>
      </c>
      <c r="G9" s="16">
        <v>6.3631250000000001</v>
      </c>
      <c r="H9" s="17">
        <v>7</v>
      </c>
      <c r="I9" s="18" t="s">
        <v>254</v>
      </c>
      <c r="J9" s="21">
        <v>3.69</v>
      </c>
      <c r="K9" s="20">
        <f t="shared" si="1"/>
        <v>6.6815625000000001</v>
      </c>
      <c r="L9" s="16">
        <f t="shared" si="2"/>
        <v>4.9351351351351349</v>
      </c>
      <c r="M9" s="28">
        <v>6</v>
      </c>
      <c r="N9" s="29">
        <f>(AT9+AU9)/2</f>
        <v>3.75</v>
      </c>
      <c r="O9" s="21">
        <f t="shared" si="4"/>
        <v>3.75</v>
      </c>
      <c r="P9" s="20">
        <f>(AS9+M9)/2</f>
        <v>5.467567567567567</v>
      </c>
      <c r="Q9" s="42">
        <f t="shared" si="3"/>
        <v>4.8972825168918916</v>
      </c>
      <c r="R9" s="29">
        <f>(6-Q9)*4</f>
        <v>4.4108699324324334</v>
      </c>
      <c r="S9" s="40" t="s">
        <v>238</v>
      </c>
      <c r="T9" s="41" t="s">
        <v>215</v>
      </c>
      <c r="U9" s="39" t="s">
        <v>239</v>
      </c>
      <c r="V9" s="1" t="s">
        <v>54</v>
      </c>
      <c r="W9" s="1"/>
      <c r="X9" s="1"/>
      <c r="Y9" s="1" t="s">
        <v>55</v>
      </c>
      <c r="Z9" s="3">
        <v>8.8000000000000007</v>
      </c>
      <c r="AA9" s="3">
        <v>10</v>
      </c>
      <c r="AB9" s="3">
        <v>10</v>
      </c>
      <c r="AC9" s="2" t="s">
        <v>31</v>
      </c>
      <c r="AD9" s="3">
        <v>7.5</v>
      </c>
      <c r="AE9" s="2" t="s">
        <v>31</v>
      </c>
      <c r="AF9" s="2" t="s">
        <v>31</v>
      </c>
      <c r="AG9" s="2" t="s">
        <v>31</v>
      </c>
      <c r="AH9" s="3">
        <v>6.7</v>
      </c>
      <c r="AI9" s="3">
        <v>3.3</v>
      </c>
      <c r="AJ9" s="3">
        <v>6.7</v>
      </c>
      <c r="AK9" s="2" t="s">
        <v>31</v>
      </c>
      <c r="AL9" s="3">
        <v>10</v>
      </c>
      <c r="AM9" s="3">
        <v>8.8000000000000007</v>
      </c>
      <c r="AN9" s="3">
        <v>6.4</v>
      </c>
      <c r="AO9" s="3">
        <v>8.3000000000000007</v>
      </c>
      <c r="AP9" s="2" t="s">
        <v>31</v>
      </c>
      <c r="AQ9" s="3">
        <v>4.8</v>
      </c>
      <c r="AR9" s="2" t="s">
        <v>31</v>
      </c>
      <c r="AS9" s="4">
        <f>SUM(Z9:AR9)/18.5</f>
        <v>4.9351351351351349</v>
      </c>
      <c r="AT9" s="3">
        <v>3</v>
      </c>
      <c r="AU9" s="3">
        <v>4.5</v>
      </c>
      <c r="AV9" s="51"/>
    </row>
    <row r="10" spans="1:48" x14ac:dyDescent="0.25">
      <c r="A10" s="1" t="s">
        <v>52</v>
      </c>
      <c r="B10" s="1" t="s">
        <v>74</v>
      </c>
      <c r="C10" s="54" t="str">
        <f t="shared" si="0"/>
        <v>DANIEL DE SOUZA SCABAR</v>
      </c>
      <c r="D10" t="s">
        <v>74</v>
      </c>
      <c r="E10" s="4">
        <v>0.8</v>
      </c>
      <c r="F10" s="4">
        <v>6.46</v>
      </c>
      <c r="G10" s="16">
        <v>6.9543749999999998</v>
      </c>
      <c r="H10" s="17">
        <v>8.5</v>
      </c>
      <c r="I10" s="18" t="s">
        <v>250</v>
      </c>
      <c r="J10" s="21">
        <v>0</v>
      </c>
      <c r="K10" s="20">
        <f t="shared" si="1"/>
        <v>7.7271874999999994</v>
      </c>
      <c r="L10" s="16">
        <f t="shared" si="2"/>
        <v>2.9135135135135135</v>
      </c>
      <c r="M10" s="28">
        <v>5</v>
      </c>
      <c r="N10" s="29">
        <v>0</v>
      </c>
      <c r="O10" s="21">
        <f t="shared" si="4"/>
        <v>0</v>
      </c>
      <c r="P10" s="20">
        <f>(AS10+M10)/2</f>
        <v>3.9567567567567568</v>
      </c>
      <c r="Q10" s="42">
        <f t="shared" si="3"/>
        <v>2.9209860641891892</v>
      </c>
      <c r="R10" s="29">
        <f>(6-Q10)*4</f>
        <v>12.316055743243243</v>
      </c>
      <c r="S10" s="40" t="s">
        <v>235</v>
      </c>
      <c r="T10" s="38"/>
      <c r="U10" s="43"/>
      <c r="V10" s="1" t="s">
        <v>75</v>
      </c>
      <c r="W10" s="1"/>
      <c r="X10" s="1"/>
      <c r="Y10" s="1" t="s">
        <v>76</v>
      </c>
      <c r="Z10" s="3">
        <v>8.8000000000000007</v>
      </c>
      <c r="AA10" s="2" t="s">
        <v>31</v>
      </c>
      <c r="AB10" s="3">
        <v>10</v>
      </c>
      <c r="AC10" s="3">
        <v>10</v>
      </c>
      <c r="AD10" s="3">
        <v>10</v>
      </c>
      <c r="AE10" s="2" t="s">
        <v>31</v>
      </c>
      <c r="AF10" s="2" t="s">
        <v>31</v>
      </c>
      <c r="AG10" s="2" t="s">
        <v>31</v>
      </c>
      <c r="AH10" s="2" t="s">
        <v>31</v>
      </c>
      <c r="AI10" s="2" t="s">
        <v>31</v>
      </c>
      <c r="AJ10" s="3">
        <v>6.7</v>
      </c>
      <c r="AK10" s="2" t="s">
        <v>31</v>
      </c>
      <c r="AL10" s="2" t="s">
        <v>31</v>
      </c>
      <c r="AM10" s="2" t="s">
        <v>31</v>
      </c>
      <c r="AN10" s="2" t="s">
        <v>31</v>
      </c>
      <c r="AO10" s="2" t="s">
        <v>31</v>
      </c>
      <c r="AP10" s="2" t="s">
        <v>31</v>
      </c>
      <c r="AQ10" s="3">
        <v>8.4</v>
      </c>
      <c r="AR10" s="3">
        <v>0</v>
      </c>
      <c r="AS10" s="4">
        <f>SUM(Z10:AR10)/18.5</f>
        <v>2.9135135135135135</v>
      </c>
      <c r="AT10" s="2" t="s">
        <v>31</v>
      </c>
      <c r="AU10" s="2" t="s">
        <v>31</v>
      </c>
      <c r="AV10" s="51"/>
    </row>
    <row r="11" spans="1:48" x14ac:dyDescent="0.25">
      <c r="A11" s="1" t="s">
        <v>198</v>
      </c>
      <c r="B11" s="1" t="s">
        <v>199</v>
      </c>
      <c r="C11" s="54" t="str">
        <f t="shared" si="0"/>
        <v>FABIO TOTT MORMILLO</v>
      </c>
      <c r="D11" t="s">
        <v>199</v>
      </c>
      <c r="E11" s="4">
        <v>1</v>
      </c>
      <c r="F11" s="4">
        <v>4.62</v>
      </c>
      <c r="G11" s="16">
        <v>9.3206249999999997</v>
      </c>
      <c r="H11" s="17">
        <v>7.5</v>
      </c>
      <c r="I11" s="18" t="s">
        <v>255</v>
      </c>
      <c r="J11" s="19">
        <v>5.62</v>
      </c>
      <c r="K11" s="20">
        <f t="shared" si="1"/>
        <v>8.4103124999999999</v>
      </c>
      <c r="L11" s="16">
        <f t="shared" si="2"/>
        <v>9.0486486486486477</v>
      </c>
      <c r="M11" s="28">
        <v>7.5</v>
      </c>
      <c r="N11" s="29">
        <f>(AT11+AU11)/2</f>
        <v>3.75</v>
      </c>
      <c r="O11" s="19">
        <f t="shared" si="4"/>
        <v>3.75</v>
      </c>
      <c r="P11" s="20">
        <f>(AS11+M11)/2</f>
        <v>8.2743243243243239</v>
      </c>
      <c r="Q11" s="36">
        <f t="shared" si="3"/>
        <v>6.5136592060810816</v>
      </c>
      <c r="R11" s="29"/>
      <c r="S11" s="37" t="s">
        <v>240</v>
      </c>
      <c r="T11" s="41" t="s">
        <v>219</v>
      </c>
      <c r="U11" s="39" t="s">
        <v>241</v>
      </c>
      <c r="V11" s="1" t="s">
        <v>200</v>
      </c>
      <c r="W11" s="1"/>
      <c r="X11" s="1"/>
      <c r="Y11" s="1" t="s">
        <v>201</v>
      </c>
      <c r="Z11" s="3">
        <v>10</v>
      </c>
      <c r="AA11" s="3">
        <v>10</v>
      </c>
      <c r="AB11" s="3">
        <v>10</v>
      </c>
      <c r="AC11" s="3">
        <v>9</v>
      </c>
      <c r="AD11" s="3">
        <v>8.8000000000000007</v>
      </c>
      <c r="AE11" s="3">
        <v>10</v>
      </c>
      <c r="AF11" s="3">
        <v>10</v>
      </c>
      <c r="AG11" s="3">
        <v>10</v>
      </c>
      <c r="AH11" s="3">
        <v>7.8</v>
      </c>
      <c r="AI11" s="3">
        <v>7.8</v>
      </c>
      <c r="AJ11" s="3">
        <v>5</v>
      </c>
      <c r="AK11" s="3">
        <v>10</v>
      </c>
      <c r="AL11" s="3">
        <v>6</v>
      </c>
      <c r="AM11" s="3">
        <v>8.8000000000000007</v>
      </c>
      <c r="AN11" s="3">
        <v>10</v>
      </c>
      <c r="AO11" s="3">
        <v>10</v>
      </c>
      <c r="AP11" s="3">
        <v>5</v>
      </c>
      <c r="AQ11" s="3">
        <v>7.2</v>
      </c>
      <c r="AR11" s="3">
        <v>12</v>
      </c>
      <c r="AS11" s="4">
        <f>SUM(Z11:AR11)/18.5</f>
        <v>9.0486486486486477</v>
      </c>
      <c r="AT11" s="3">
        <v>4.5</v>
      </c>
      <c r="AU11" s="3">
        <v>3</v>
      </c>
      <c r="AV11" s="51"/>
    </row>
    <row r="12" spans="1:48" x14ac:dyDescent="0.25">
      <c r="A12" s="1" t="s">
        <v>95</v>
      </c>
      <c r="B12" s="1" t="s">
        <v>96</v>
      </c>
      <c r="C12" s="54" t="str">
        <f t="shared" si="0"/>
        <v>FELIPE FREITAS VILLANI</v>
      </c>
      <c r="D12" t="s">
        <v>96</v>
      </c>
      <c r="E12" s="4">
        <v>1</v>
      </c>
      <c r="F12" s="4">
        <v>6.46</v>
      </c>
      <c r="G12" s="16">
        <v>9.0506250000000001</v>
      </c>
      <c r="H12" s="17">
        <v>8.5</v>
      </c>
      <c r="I12" s="18" t="s">
        <v>256</v>
      </c>
      <c r="J12" s="19">
        <v>7.46</v>
      </c>
      <c r="K12" s="20">
        <f t="shared" si="1"/>
        <v>8.7753125000000001</v>
      </c>
      <c r="L12" s="16">
        <f t="shared" si="2"/>
        <v>8.8756756756756747</v>
      </c>
      <c r="M12" s="28">
        <v>10</v>
      </c>
      <c r="N12" s="29">
        <f>(AT12+AU12)/2</f>
        <v>9</v>
      </c>
      <c r="O12" s="19">
        <f t="shared" si="4"/>
        <v>9</v>
      </c>
      <c r="P12" s="20">
        <f>(AS12+M12)/2</f>
        <v>9.4378378378378365</v>
      </c>
      <c r="Q12" s="36">
        <f t="shared" si="3"/>
        <v>8.6682875844594598</v>
      </c>
      <c r="R12" s="29"/>
      <c r="S12" s="40" t="s">
        <v>222</v>
      </c>
      <c r="T12" s="38"/>
      <c r="U12" s="44"/>
      <c r="V12" s="1" t="s">
        <v>97</v>
      </c>
      <c r="W12" s="1"/>
      <c r="X12" s="1"/>
      <c r="Y12" s="1" t="s">
        <v>98</v>
      </c>
      <c r="Z12" s="3">
        <v>10</v>
      </c>
      <c r="AA12" s="3">
        <v>10</v>
      </c>
      <c r="AB12" s="3">
        <v>7.5</v>
      </c>
      <c r="AC12" s="3">
        <v>10</v>
      </c>
      <c r="AD12" s="3">
        <v>8.8000000000000007</v>
      </c>
      <c r="AE12" s="3">
        <v>10</v>
      </c>
      <c r="AF12" s="3">
        <v>7.5</v>
      </c>
      <c r="AG12" s="3">
        <v>9</v>
      </c>
      <c r="AH12" s="3">
        <v>10</v>
      </c>
      <c r="AI12" s="3">
        <v>6.7</v>
      </c>
      <c r="AJ12" s="3">
        <v>6.7</v>
      </c>
      <c r="AK12" s="3">
        <v>7.5</v>
      </c>
      <c r="AL12" s="3">
        <v>8</v>
      </c>
      <c r="AM12" s="3">
        <v>10</v>
      </c>
      <c r="AN12" s="3">
        <v>10</v>
      </c>
      <c r="AO12" s="3">
        <v>8.3000000000000007</v>
      </c>
      <c r="AP12" s="3">
        <v>5</v>
      </c>
      <c r="AQ12" s="3">
        <v>7.2</v>
      </c>
      <c r="AR12" s="3">
        <v>12</v>
      </c>
      <c r="AS12" s="4">
        <f>SUM(Z12:AR12)/18.5</f>
        <v>8.8756756756756747</v>
      </c>
      <c r="AT12" s="3">
        <v>6</v>
      </c>
      <c r="AU12" s="3">
        <v>12</v>
      </c>
      <c r="AV12" s="51"/>
    </row>
    <row r="13" spans="1:48" x14ac:dyDescent="0.25">
      <c r="A13" s="1" t="s">
        <v>95</v>
      </c>
      <c r="B13" s="1" t="s">
        <v>151</v>
      </c>
      <c r="C13" s="54" t="str">
        <f t="shared" si="0"/>
        <v>FELIPE OLIVEIRA BOACNIN</v>
      </c>
      <c r="D13" t="s">
        <v>151</v>
      </c>
      <c r="E13" s="4">
        <v>1</v>
      </c>
      <c r="F13" s="4">
        <v>1.85</v>
      </c>
      <c r="G13" s="16">
        <v>8.7943750000000005</v>
      </c>
      <c r="H13" s="17">
        <v>8.5</v>
      </c>
      <c r="I13" s="18" t="s">
        <v>257</v>
      </c>
      <c r="J13" s="19">
        <v>2.85</v>
      </c>
      <c r="K13" s="20">
        <f t="shared" si="1"/>
        <v>8.6471875000000011</v>
      </c>
      <c r="L13" s="16">
        <f t="shared" si="2"/>
        <v>8.4864864864864842</v>
      </c>
      <c r="M13" s="28">
        <v>7.5</v>
      </c>
      <c r="N13" s="29">
        <f>(AT13+AU13)/2</f>
        <v>9.75</v>
      </c>
      <c r="O13" s="19">
        <f t="shared" si="4"/>
        <v>9.75</v>
      </c>
      <c r="P13" s="20">
        <f>(AS13+M13)/2</f>
        <v>7.9932432432432421</v>
      </c>
      <c r="Q13" s="36">
        <f t="shared" si="3"/>
        <v>7.3101076858108112</v>
      </c>
      <c r="R13" s="29"/>
      <c r="S13" s="40" t="s">
        <v>218</v>
      </c>
      <c r="T13" s="38"/>
      <c r="U13" s="44"/>
      <c r="V13" s="1" t="s">
        <v>152</v>
      </c>
      <c r="W13" s="1"/>
      <c r="X13" s="1"/>
      <c r="Y13" s="1" t="s">
        <v>153</v>
      </c>
      <c r="Z13" s="3">
        <v>10</v>
      </c>
      <c r="AA13" s="3">
        <v>10</v>
      </c>
      <c r="AB13" s="3">
        <v>10</v>
      </c>
      <c r="AC13" s="3">
        <v>8</v>
      </c>
      <c r="AD13" s="3">
        <v>8.8000000000000007</v>
      </c>
      <c r="AE13" s="3">
        <v>10</v>
      </c>
      <c r="AF13" s="3">
        <v>6.3</v>
      </c>
      <c r="AG13" s="3">
        <v>9</v>
      </c>
      <c r="AH13" s="3">
        <v>10</v>
      </c>
      <c r="AI13" s="3">
        <v>8.9</v>
      </c>
      <c r="AJ13" s="3">
        <v>5</v>
      </c>
      <c r="AK13" s="3">
        <v>10</v>
      </c>
      <c r="AL13" s="3">
        <v>10</v>
      </c>
      <c r="AM13" s="3">
        <v>7.5</v>
      </c>
      <c r="AN13" s="3">
        <v>9.1</v>
      </c>
      <c r="AO13" s="3">
        <v>6.7</v>
      </c>
      <c r="AP13" s="3">
        <v>5</v>
      </c>
      <c r="AQ13" s="3">
        <v>6</v>
      </c>
      <c r="AR13" s="3">
        <v>6.7</v>
      </c>
      <c r="AS13" s="4">
        <f>SUM(Z13:AR13)/18.5</f>
        <v>8.4864864864864842</v>
      </c>
      <c r="AT13" s="3">
        <v>7.5</v>
      </c>
      <c r="AU13" s="3">
        <v>12</v>
      </c>
      <c r="AV13" s="51"/>
    </row>
    <row r="14" spans="1:48" x14ac:dyDescent="0.25">
      <c r="A14" s="1" t="s">
        <v>95</v>
      </c>
      <c r="B14" s="1" t="s">
        <v>166</v>
      </c>
      <c r="C14" s="54" t="str">
        <f t="shared" si="0"/>
        <v>FELIPE ROS PEGINI</v>
      </c>
      <c r="D14" t="s">
        <v>166</v>
      </c>
      <c r="E14" s="4">
        <v>0</v>
      </c>
      <c r="F14" s="4">
        <v>4.62</v>
      </c>
      <c r="G14" s="16">
        <v>8.8450000000000006</v>
      </c>
      <c r="H14" s="17">
        <v>7</v>
      </c>
      <c r="I14" s="18" t="s">
        <v>254</v>
      </c>
      <c r="J14" s="19">
        <v>4.62</v>
      </c>
      <c r="K14" s="20">
        <f t="shared" si="1"/>
        <v>7.9225000000000003</v>
      </c>
      <c r="L14" s="16">
        <f t="shared" si="2"/>
        <v>7.454054054054053</v>
      </c>
      <c r="M14" s="28">
        <v>6</v>
      </c>
      <c r="N14" s="29">
        <f>(AT14+AU14)/2</f>
        <v>3.75</v>
      </c>
      <c r="O14" s="19">
        <f>N14+1</f>
        <v>4.75</v>
      </c>
      <c r="P14" s="20">
        <f>(AS14+M14)/2</f>
        <v>6.7270270270270265</v>
      </c>
      <c r="Q14" s="36">
        <f t="shared" si="3"/>
        <v>6.0048817567567569</v>
      </c>
      <c r="R14" s="29">
        <f>(6-Q14)*4</f>
        <v>-1.9527027027027799E-2</v>
      </c>
      <c r="S14" s="40" t="s">
        <v>238</v>
      </c>
      <c r="T14" s="38"/>
      <c r="U14" s="43"/>
      <c r="V14" s="1" t="s">
        <v>167</v>
      </c>
      <c r="W14" s="1"/>
      <c r="X14" s="1"/>
      <c r="Y14" s="1" t="s">
        <v>168</v>
      </c>
      <c r="Z14" s="2" t="s">
        <v>31</v>
      </c>
      <c r="AA14" s="3">
        <v>10</v>
      </c>
      <c r="AB14" s="3">
        <v>10</v>
      </c>
      <c r="AC14" s="3">
        <v>9</v>
      </c>
      <c r="AD14" s="3">
        <v>8.8000000000000007</v>
      </c>
      <c r="AE14" s="3">
        <v>10</v>
      </c>
      <c r="AF14" s="3">
        <v>6.3</v>
      </c>
      <c r="AG14" s="3">
        <v>9</v>
      </c>
      <c r="AH14" s="3">
        <v>6.7</v>
      </c>
      <c r="AI14" s="3">
        <v>3.3</v>
      </c>
      <c r="AJ14" s="3">
        <v>6.7</v>
      </c>
      <c r="AK14" s="2" t="s">
        <v>31</v>
      </c>
      <c r="AL14" s="3">
        <v>8</v>
      </c>
      <c r="AM14" s="3">
        <v>8.8000000000000007</v>
      </c>
      <c r="AN14" s="3">
        <v>6.4</v>
      </c>
      <c r="AO14" s="3">
        <v>8.3000000000000007</v>
      </c>
      <c r="AP14" s="3">
        <v>5</v>
      </c>
      <c r="AQ14" s="3">
        <v>9.6</v>
      </c>
      <c r="AR14" s="3">
        <v>12</v>
      </c>
      <c r="AS14" s="4">
        <f>SUM(Z14:AR14)/18.5</f>
        <v>7.454054054054053</v>
      </c>
      <c r="AT14" s="3">
        <v>7.5</v>
      </c>
      <c r="AU14" s="3">
        <v>0</v>
      </c>
      <c r="AV14" s="51"/>
    </row>
    <row r="15" spans="1:48" x14ac:dyDescent="0.25">
      <c r="A15" s="1" t="s">
        <v>120</v>
      </c>
      <c r="B15" s="1" t="s">
        <v>121</v>
      </c>
      <c r="C15" s="54" t="str">
        <f t="shared" si="0"/>
        <v>FERNANDO LAISER FREIRE KON</v>
      </c>
      <c r="D15" t="s">
        <v>121</v>
      </c>
      <c r="E15" s="4">
        <v>0</v>
      </c>
      <c r="F15" s="4">
        <v>6.46</v>
      </c>
      <c r="G15" s="16">
        <v>7.4768749999999997</v>
      </c>
      <c r="H15" s="17">
        <v>9</v>
      </c>
      <c r="I15" s="18" t="s">
        <v>258</v>
      </c>
      <c r="J15" s="19">
        <v>6.46</v>
      </c>
      <c r="K15" s="20">
        <f t="shared" si="1"/>
        <v>8.2384374999999999</v>
      </c>
      <c r="L15" s="16">
        <f t="shared" si="2"/>
        <v>8.6162162162162161</v>
      </c>
      <c r="M15" s="28">
        <v>10</v>
      </c>
      <c r="N15" s="29">
        <f>(AT15+AU15)/2</f>
        <v>6</v>
      </c>
      <c r="O15" s="19">
        <f t="shared" si="4"/>
        <v>6</v>
      </c>
      <c r="P15" s="20">
        <f>(AS15+M15)/2</f>
        <v>9.3081081081081081</v>
      </c>
      <c r="Q15" s="36">
        <f t="shared" si="3"/>
        <v>7.5016364020270272</v>
      </c>
      <c r="R15" s="29"/>
      <c r="S15" s="40" t="s">
        <v>226</v>
      </c>
      <c r="T15" s="32"/>
      <c r="U15" s="45"/>
      <c r="V15" s="1" t="s">
        <v>122</v>
      </c>
      <c r="W15" s="1"/>
      <c r="X15" s="1"/>
      <c r="Y15" s="1" t="s">
        <v>123</v>
      </c>
      <c r="Z15" s="3">
        <v>8.8000000000000007</v>
      </c>
      <c r="AA15" s="3">
        <v>10</v>
      </c>
      <c r="AB15" s="3">
        <v>7.5</v>
      </c>
      <c r="AC15" s="3">
        <v>9</v>
      </c>
      <c r="AD15" s="3">
        <v>8.8000000000000007</v>
      </c>
      <c r="AE15" s="2" t="s">
        <v>31</v>
      </c>
      <c r="AF15" s="3">
        <v>8.8000000000000007</v>
      </c>
      <c r="AG15" s="3">
        <v>9</v>
      </c>
      <c r="AH15" s="3">
        <v>10</v>
      </c>
      <c r="AI15" s="3">
        <v>6.7</v>
      </c>
      <c r="AJ15" s="3">
        <v>6.7</v>
      </c>
      <c r="AK15" s="3">
        <v>8.8000000000000007</v>
      </c>
      <c r="AL15" s="3">
        <v>8</v>
      </c>
      <c r="AM15" s="3">
        <v>10</v>
      </c>
      <c r="AN15" s="3">
        <v>10</v>
      </c>
      <c r="AO15" s="3">
        <v>8.3000000000000007</v>
      </c>
      <c r="AP15" s="3">
        <v>5</v>
      </c>
      <c r="AQ15" s="3">
        <v>12</v>
      </c>
      <c r="AR15" s="3">
        <v>12</v>
      </c>
      <c r="AS15" s="4">
        <f>SUM(Z15:AR15)/18.5</f>
        <v>8.6162162162162161</v>
      </c>
      <c r="AT15" s="3">
        <v>1.5</v>
      </c>
      <c r="AU15" s="3">
        <v>10.5</v>
      </c>
      <c r="AV15" s="51"/>
    </row>
    <row r="16" spans="1:48" x14ac:dyDescent="0.25">
      <c r="A16" s="1" t="s">
        <v>120</v>
      </c>
      <c r="B16" s="1" t="s">
        <v>154</v>
      </c>
      <c r="C16" s="54" t="str">
        <f t="shared" si="0"/>
        <v>FERNANDO OLIVEIRA DE SOUZA</v>
      </c>
      <c r="D16" t="s">
        <v>154</v>
      </c>
      <c r="E16" s="4">
        <v>0</v>
      </c>
      <c r="F16" s="4">
        <v>4.62</v>
      </c>
      <c r="G16" s="16">
        <v>9.4712499999999995</v>
      </c>
      <c r="H16" s="17">
        <v>8.5</v>
      </c>
      <c r="I16" s="18" t="s">
        <v>256</v>
      </c>
      <c r="J16" s="19">
        <v>4.62</v>
      </c>
      <c r="K16" s="20">
        <f t="shared" si="1"/>
        <v>8.9856249999999989</v>
      </c>
      <c r="L16" s="16">
        <f t="shared" si="2"/>
        <v>8.6702702702702705</v>
      </c>
      <c r="M16" s="28">
        <v>10</v>
      </c>
      <c r="N16" s="29">
        <f>(AT16+AU16)/2</f>
        <v>6.75</v>
      </c>
      <c r="O16" s="19">
        <f t="shared" si="4"/>
        <v>6.75</v>
      </c>
      <c r="P16" s="20">
        <f>(AS16+M16)/2</f>
        <v>9.3351351351351362</v>
      </c>
      <c r="Q16" s="36">
        <f t="shared" si="3"/>
        <v>7.422690033783784</v>
      </c>
      <c r="R16" s="29"/>
      <c r="S16" s="40" t="s">
        <v>226</v>
      </c>
      <c r="T16" s="38"/>
      <c r="U16" s="43"/>
      <c r="V16" s="1" t="s">
        <v>155</v>
      </c>
      <c r="W16" s="1"/>
      <c r="X16" s="1"/>
      <c r="Y16" s="1" t="s">
        <v>156</v>
      </c>
      <c r="Z16" s="3">
        <v>0</v>
      </c>
      <c r="AA16" s="3">
        <v>10</v>
      </c>
      <c r="AB16" s="3">
        <v>7.5</v>
      </c>
      <c r="AC16" s="3">
        <v>10</v>
      </c>
      <c r="AD16" s="3">
        <v>8.8000000000000007</v>
      </c>
      <c r="AE16" s="3">
        <v>10</v>
      </c>
      <c r="AF16" s="3">
        <v>8.8000000000000007</v>
      </c>
      <c r="AG16" s="3">
        <v>9</v>
      </c>
      <c r="AH16" s="3">
        <v>10</v>
      </c>
      <c r="AI16" s="3">
        <v>6.7</v>
      </c>
      <c r="AJ16" s="3">
        <v>6.7</v>
      </c>
      <c r="AK16" s="3">
        <v>8.8000000000000007</v>
      </c>
      <c r="AL16" s="3">
        <v>8</v>
      </c>
      <c r="AM16" s="3">
        <v>10</v>
      </c>
      <c r="AN16" s="3">
        <v>10</v>
      </c>
      <c r="AO16" s="3">
        <v>8.3000000000000007</v>
      </c>
      <c r="AP16" s="3">
        <v>5</v>
      </c>
      <c r="AQ16" s="3">
        <v>10.8</v>
      </c>
      <c r="AR16" s="3">
        <v>12</v>
      </c>
      <c r="AS16" s="4">
        <f>SUM(Z16:AR16)/18.5</f>
        <v>8.6702702702702705</v>
      </c>
      <c r="AT16" s="3">
        <v>3</v>
      </c>
      <c r="AU16" s="3">
        <v>10.5</v>
      </c>
      <c r="AV16" s="51"/>
    </row>
    <row r="17" spans="1:48" x14ac:dyDescent="0.25">
      <c r="A17" s="1" t="s">
        <v>120</v>
      </c>
      <c r="B17" s="1" t="s">
        <v>157</v>
      </c>
      <c r="C17" s="54" t="str">
        <f t="shared" si="0"/>
        <v>FERNANDO PADILHA FARAH</v>
      </c>
      <c r="D17" t="s">
        <v>157</v>
      </c>
      <c r="E17" s="4">
        <v>1</v>
      </c>
      <c r="F17" s="4">
        <v>1.85</v>
      </c>
      <c r="G17" s="16">
        <v>8.3731249999999999</v>
      </c>
      <c r="H17" s="17">
        <v>8.5</v>
      </c>
      <c r="I17" s="18" t="s">
        <v>251</v>
      </c>
      <c r="J17" s="19">
        <v>2.85</v>
      </c>
      <c r="K17" s="20">
        <f t="shared" si="1"/>
        <v>8.4365625000000009</v>
      </c>
      <c r="L17" s="16">
        <f t="shared" si="2"/>
        <v>8.2324324324324323</v>
      </c>
      <c r="M17" s="28">
        <v>8.5</v>
      </c>
      <c r="N17" s="29">
        <f>(AT17+AU17)/2</f>
        <v>3.75</v>
      </c>
      <c r="O17" s="19">
        <f>N17+0.6</f>
        <v>4.3499999999999996</v>
      </c>
      <c r="P17" s="20">
        <f>(AS17+M17)/2</f>
        <v>8.3662162162162161</v>
      </c>
      <c r="Q17" s="36">
        <f t="shared" si="3"/>
        <v>6.0006946790540541</v>
      </c>
      <c r="R17" s="29">
        <f>(6-Q17)*4</f>
        <v>-2.7787162162162815E-3</v>
      </c>
      <c r="S17" s="40" t="s">
        <v>228</v>
      </c>
      <c r="T17" s="38"/>
      <c r="U17" s="43"/>
      <c r="V17" s="1" t="s">
        <v>158</v>
      </c>
      <c r="W17" s="1"/>
      <c r="X17" s="1"/>
      <c r="Y17" s="1" t="s">
        <v>158</v>
      </c>
      <c r="Z17" s="2" t="s">
        <v>31</v>
      </c>
      <c r="AA17" s="3">
        <v>10</v>
      </c>
      <c r="AB17" s="3">
        <v>10</v>
      </c>
      <c r="AC17" s="3">
        <v>9</v>
      </c>
      <c r="AD17" s="2" t="s">
        <v>31</v>
      </c>
      <c r="AE17" s="3">
        <v>10</v>
      </c>
      <c r="AF17" s="3">
        <v>10</v>
      </c>
      <c r="AG17" s="3">
        <v>8</v>
      </c>
      <c r="AH17" s="3">
        <v>6.7</v>
      </c>
      <c r="AI17" s="3">
        <v>7.8</v>
      </c>
      <c r="AJ17" s="3">
        <v>5</v>
      </c>
      <c r="AK17" s="3">
        <v>10</v>
      </c>
      <c r="AL17" s="3">
        <v>8</v>
      </c>
      <c r="AM17" s="3">
        <v>8.8000000000000007</v>
      </c>
      <c r="AN17" s="3">
        <v>10</v>
      </c>
      <c r="AO17" s="3">
        <v>10</v>
      </c>
      <c r="AP17" s="3">
        <v>5</v>
      </c>
      <c r="AQ17" s="3">
        <v>12</v>
      </c>
      <c r="AR17" s="3">
        <v>12</v>
      </c>
      <c r="AS17" s="4">
        <f>SUM(Z17:AR17)/18.5</f>
        <v>8.2324324324324323</v>
      </c>
      <c r="AT17" s="3">
        <v>4.5</v>
      </c>
      <c r="AU17" s="3">
        <v>3</v>
      </c>
      <c r="AV17" s="51"/>
    </row>
    <row r="18" spans="1:48" x14ac:dyDescent="0.25">
      <c r="A18" s="1" t="s">
        <v>36</v>
      </c>
      <c r="B18" s="1" t="s">
        <v>37</v>
      </c>
      <c r="C18" s="54" t="str">
        <f t="shared" si="0"/>
        <v>GABRIEL BELAPETRAVICIUS DIAS</v>
      </c>
      <c r="D18" t="s">
        <v>37</v>
      </c>
      <c r="E18" s="4">
        <v>1</v>
      </c>
      <c r="F18" s="4">
        <v>6.46</v>
      </c>
      <c r="G18" s="16">
        <v>8.1243750000000006</v>
      </c>
      <c r="H18" s="17">
        <v>7.5</v>
      </c>
      <c r="I18" s="18" t="s">
        <v>259</v>
      </c>
      <c r="J18" s="19">
        <v>7.46</v>
      </c>
      <c r="K18" s="20">
        <f t="shared" si="1"/>
        <v>7.8121875000000003</v>
      </c>
      <c r="L18" s="16">
        <f t="shared" si="2"/>
        <v>8.8162162162162172</v>
      </c>
      <c r="M18" s="28">
        <v>7</v>
      </c>
      <c r="N18" s="29">
        <f>(AT18+AU18)/2</f>
        <v>9</v>
      </c>
      <c r="O18" s="19">
        <f t="shared" si="4"/>
        <v>9</v>
      </c>
      <c r="P18" s="20">
        <f>(AS18+M18)/2</f>
        <v>7.9081081081081086</v>
      </c>
      <c r="Q18" s="36">
        <f t="shared" si="3"/>
        <v>8.0450739020270277</v>
      </c>
      <c r="R18" s="29"/>
      <c r="S18" s="40" t="s">
        <v>232</v>
      </c>
      <c r="T18" s="38"/>
      <c r="U18" s="43"/>
      <c r="V18" s="1" t="s">
        <v>38</v>
      </c>
      <c r="W18" s="1"/>
      <c r="X18" s="1"/>
      <c r="Y18" s="1" t="s">
        <v>39</v>
      </c>
      <c r="Z18" s="3">
        <v>10</v>
      </c>
      <c r="AA18" s="3">
        <v>10</v>
      </c>
      <c r="AB18" s="3">
        <v>10</v>
      </c>
      <c r="AC18" s="3">
        <v>10</v>
      </c>
      <c r="AD18" s="3">
        <v>8.8000000000000007</v>
      </c>
      <c r="AE18" s="3">
        <v>10</v>
      </c>
      <c r="AF18" s="3">
        <v>8.8000000000000007</v>
      </c>
      <c r="AG18" s="3">
        <v>10</v>
      </c>
      <c r="AH18" s="3">
        <v>10</v>
      </c>
      <c r="AI18" s="3">
        <v>6.7</v>
      </c>
      <c r="AJ18" s="3">
        <v>6.7</v>
      </c>
      <c r="AK18" s="3">
        <v>10</v>
      </c>
      <c r="AL18" s="3">
        <v>8</v>
      </c>
      <c r="AM18" s="3">
        <v>10</v>
      </c>
      <c r="AN18" s="3">
        <v>10</v>
      </c>
      <c r="AO18" s="3">
        <v>5</v>
      </c>
      <c r="AP18" s="3">
        <v>5</v>
      </c>
      <c r="AQ18" s="3">
        <v>4.8</v>
      </c>
      <c r="AR18" s="3">
        <v>9.3000000000000007</v>
      </c>
      <c r="AS18" s="4">
        <f>SUM(Z18:AR18)/18.5</f>
        <v>8.8162162162162172</v>
      </c>
      <c r="AT18" s="3">
        <v>9</v>
      </c>
      <c r="AU18" s="3">
        <v>9</v>
      </c>
      <c r="AV18" s="51"/>
    </row>
    <row r="19" spans="1:48" x14ac:dyDescent="0.25">
      <c r="A19" s="1" t="s">
        <v>36</v>
      </c>
      <c r="B19" s="1" t="s">
        <v>77</v>
      </c>
      <c r="C19" s="54" t="str">
        <f t="shared" si="0"/>
        <v>GABRIEL DOMINGUES GAROFALO</v>
      </c>
      <c r="D19" t="s">
        <v>77</v>
      </c>
      <c r="E19" s="4">
        <v>1</v>
      </c>
      <c r="F19" s="4">
        <v>5.54</v>
      </c>
      <c r="G19" s="16">
        <v>8.9193750000000005</v>
      </c>
      <c r="H19" s="17">
        <v>8.5</v>
      </c>
      <c r="I19" s="18" t="s">
        <v>257</v>
      </c>
      <c r="J19" s="19">
        <v>6.54</v>
      </c>
      <c r="K19" s="20">
        <f t="shared" si="1"/>
        <v>8.7096875000000011</v>
      </c>
      <c r="L19" s="16">
        <f t="shared" si="2"/>
        <v>8.0594594594594593</v>
      </c>
      <c r="M19" s="28">
        <v>7.5</v>
      </c>
      <c r="N19" s="29">
        <f>(AT19+AU19)/2</f>
        <v>9</v>
      </c>
      <c r="O19" s="19">
        <f t="shared" si="4"/>
        <v>9</v>
      </c>
      <c r="P19" s="20">
        <f>(AS19+M19)/2</f>
        <v>7.7797297297297296</v>
      </c>
      <c r="Q19" s="36">
        <f t="shared" si="3"/>
        <v>8.0073543074324327</v>
      </c>
      <c r="R19" s="29"/>
      <c r="S19" s="40" t="s">
        <v>218</v>
      </c>
      <c r="T19" s="38"/>
      <c r="U19" s="44"/>
      <c r="V19" s="1" t="s">
        <v>78</v>
      </c>
      <c r="W19" s="1"/>
      <c r="X19" s="1"/>
      <c r="Y19" s="1" t="s">
        <v>79</v>
      </c>
      <c r="Z19" s="3">
        <v>10</v>
      </c>
      <c r="AA19" s="3">
        <v>10</v>
      </c>
      <c r="AB19" s="3">
        <v>10</v>
      </c>
      <c r="AC19" s="3">
        <v>8</v>
      </c>
      <c r="AD19" s="3">
        <v>8.8000000000000007</v>
      </c>
      <c r="AE19" s="3">
        <v>10</v>
      </c>
      <c r="AF19" s="3">
        <v>6.3</v>
      </c>
      <c r="AG19" s="3">
        <v>9</v>
      </c>
      <c r="AH19" s="3">
        <v>10</v>
      </c>
      <c r="AI19" s="3">
        <v>8.9</v>
      </c>
      <c r="AJ19" s="3">
        <v>5</v>
      </c>
      <c r="AK19" s="3">
        <v>10</v>
      </c>
      <c r="AL19" s="3">
        <v>10</v>
      </c>
      <c r="AM19" s="3">
        <v>7.5</v>
      </c>
      <c r="AN19" s="3">
        <v>9.1</v>
      </c>
      <c r="AO19" s="3">
        <v>6.7</v>
      </c>
      <c r="AP19" s="3">
        <v>5</v>
      </c>
      <c r="AQ19" s="3">
        <v>4.8</v>
      </c>
      <c r="AR19" s="3">
        <v>0</v>
      </c>
      <c r="AS19" s="4">
        <f>SUM(Z19:AR19)/18.5</f>
        <v>8.0594594594594593</v>
      </c>
      <c r="AT19" s="3">
        <v>7.5</v>
      </c>
      <c r="AU19" s="3">
        <v>10.5</v>
      </c>
      <c r="AV19" s="51"/>
    </row>
    <row r="20" spans="1:48" x14ac:dyDescent="0.25">
      <c r="A20" s="1" t="s">
        <v>36</v>
      </c>
      <c r="B20" s="1" t="s">
        <v>99</v>
      </c>
      <c r="C20" s="54" t="str">
        <f t="shared" si="0"/>
        <v>GABRIEL GOMES BERMUDI SANTOS</v>
      </c>
      <c r="D20" t="s">
        <v>99</v>
      </c>
      <c r="E20" s="4">
        <v>0</v>
      </c>
      <c r="F20" s="4">
        <v>1.85</v>
      </c>
      <c r="G20" s="16">
        <v>8.2324999999999999</v>
      </c>
      <c r="H20" s="17">
        <v>7</v>
      </c>
      <c r="I20" s="18" t="s">
        <v>254</v>
      </c>
      <c r="J20" s="21">
        <v>1.85</v>
      </c>
      <c r="K20" s="20">
        <f t="shared" si="1"/>
        <v>7.61625</v>
      </c>
      <c r="L20" s="16">
        <f t="shared" si="2"/>
        <v>7.4324324324324325</v>
      </c>
      <c r="M20" s="28">
        <v>6</v>
      </c>
      <c r="N20" s="29">
        <f>(AT20+AU20)/2</f>
        <v>6</v>
      </c>
      <c r="O20" s="19">
        <f t="shared" si="4"/>
        <v>6</v>
      </c>
      <c r="P20" s="20">
        <f>(AS20+M20)/2</f>
        <v>6.7162162162162158</v>
      </c>
      <c r="Q20" s="42">
        <f t="shared" si="3"/>
        <v>5.5456165540540541</v>
      </c>
      <c r="R20" s="29">
        <f>(6-Q20)*4</f>
        <v>1.8175337837837837</v>
      </c>
      <c r="S20" s="40" t="s">
        <v>238</v>
      </c>
      <c r="T20" s="38"/>
      <c r="U20" s="43"/>
      <c r="V20" s="1" t="s">
        <v>100</v>
      </c>
      <c r="W20" s="1"/>
      <c r="X20" s="1"/>
      <c r="Y20" s="1" t="s">
        <v>101</v>
      </c>
      <c r="Z20" s="2" t="s">
        <v>31</v>
      </c>
      <c r="AA20" s="3">
        <v>10</v>
      </c>
      <c r="AB20" s="3">
        <v>10</v>
      </c>
      <c r="AC20" s="3">
        <v>10</v>
      </c>
      <c r="AD20" s="3">
        <v>8.8000000000000007</v>
      </c>
      <c r="AE20" s="3">
        <v>10</v>
      </c>
      <c r="AF20" s="3">
        <v>2.5</v>
      </c>
      <c r="AG20" s="3">
        <v>9</v>
      </c>
      <c r="AH20" s="3">
        <v>4.4000000000000004</v>
      </c>
      <c r="AI20" s="3">
        <v>3.3</v>
      </c>
      <c r="AJ20" s="3">
        <v>6.7</v>
      </c>
      <c r="AK20" s="2" t="s">
        <v>31</v>
      </c>
      <c r="AL20" s="3">
        <v>10</v>
      </c>
      <c r="AM20" s="3">
        <v>10</v>
      </c>
      <c r="AN20" s="3">
        <v>5.5</v>
      </c>
      <c r="AO20" s="3">
        <v>8.3000000000000007</v>
      </c>
      <c r="AP20" s="3">
        <v>5</v>
      </c>
      <c r="AQ20" s="3">
        <v>12</v>
      </c>
      <c r="AR20" s="3">
        <v>12</v>
      </c>
      <c r="AS20" s="4">
        <f>SUM(Z20:AR20)/18.5</f>
        <v>7.4324324324324325</v>
      </c>
      <c r="AT20" s="3">
        <v>6</v>
      </c>
      <c r="AU20" s="3">
        <v>6</v>
      </c>
      <c r="AV20" s="51"/>
    </row>
    <row r="21" spans="1:48" x14ac:dyDescent="0.25">
      <c r="A21" s="1" t="s">
        <v>36</v>
      </c>
      <c r="B21" s="1" t="s">
        <v>134</v>
      </c>
      <c r="C21" s="54" t="str">
        <f t="shared" si="0"/>
        <v>GABRIEL MARQUES RANGEL DA SILVA</v>
      </c>
      <c r="D21" t="s">
        <v>134</v>
      </c>
      <c r="E21" s="4">
        <v>0</v>
      </c>
      <c r="F21" s="4">
        <v>6.46</v>
      </c>
      <c r="G21" s="16">
        <v>9.1487499999999997</v>
      </c>
      <c r="H21" s="17">
        <v>8.5</v>
      </c>
      <c r="I21" s="18" t="s">
        <v>251</v>
      </c>
      <c r="J21" s="19">
        <v>6.46</v>
      </c>
      <c r="K21" s="20">
        <f t="shared" si="1"/>
        <v>8.8243749999999999</v>
      </c>
      <c r="L21" s="16">
        <f t="shared" si="2"/>
        <v>7.4702702702702695</v>
      </c>
      <c r="M21" s="28">
        <v>8.5</v>
      </c>
      <c r="N21" s="29">
        <f>(AT21+AU21)/2</f>
        <v>4.5</v>
      </c>
      <c r="O21" s="19">
        <f t="shared" si="4"/>
        <v>4.5</v>
      </c>
      <c r="P21" s="20">
        <f>(AS21+M21)/2</f>
        <v>7.9851351351351347</v>
      </c>
      <c r="Q21" s="36">
        <f t="shared" si="3"/>
        <v>6.9423775337837839</v>
      </c>
      <c r="R21" s="29"/>
      <c r="S21" s="40" t="s">
        <v>228</v>
      </c>
      <c r="T21" s="38"/>
      <c r="U21" s="43"/>
      <c r="V21" s="1" t="s">
        <v>135</v>
      </c>
      <c r="W21" s="1"/>
      <c r="X21" s="1"/>
      <c r="Y21" s="1" t="s">
        <v>136</v>
      </c>
      <c r="Z21" s="3">
        <v>8.8000000000000007</v>
      </c>
      <c r="AA21" s="3">
        <v>10</v>
      </c>
      <c r="AB21" s="3">
        <v>10</v>
      </c>
      <c r="AC21" s="3">
        <v>9</v>
      </c>
      <c r="AD21" s="3">
        <v>8.8000000000000007</v>
      </c>
      <c r="AE21" s="3">
        <v>10</v>
      </c>
      <c r="AF21" s="3">
        <v>2.5</v>
      </c>
      <c r="AG21" s="3">
        <v>8</v>
      </c>
      <c r="AH21" s="3">
        <v>7.8</v>
      </c>
      <c r="AI21" s="3">
        <v>6.7</v>
      </c>
      <c r="AJ21" s="3">
        <v>5</v>
      </c>
      <c r="AK21" s="2" t="s">
        <v>31</v>
      </c>
      <c r="AL21" s="3">
        <v>6</v>
      </c>
      <c r="AM21" s="3">
        <v>6.3</v>
      </c>
      <c r="AN21" s="3">
        <v>10</v>
      </c>
      <c r="AO21" s="3">
        <v>10</v>
      </c>
      <c r="AP21" s="3">
        <v>5</v>
      </c>
      <c r="AQ21" s="3">
        <v>3.6</v>
      </c>
      <c r="AR21" s="3">
        <v>10.7</v>
      </c>
      <c r="AS21" s="4">
        <f>SUM(Z21:AR21)/18.5</f>
        <v>7.4702702702702695</v>
      </c>
      <c r="AT21" s="3">
        <v>4.5</v>
      </c>
      <c r="AU21" s="3">
        <v>4.5</v>
      </c>
      <c r="AV21" s="51"/>
    </row>
    <row r="22" spans="1:48" x14ac:dyDescent="0.25">
      <c r="A22" s="1" t="s">
        <v>36</v>
      </c>
      <c r="B22" s="1" t="s">
        <v>144</v>
      </c>
      <c r="C22" s="54" t="str">
        <f t="shared" si="0"/>
        <v>GABRIEL MOREIRA SILVA</v>
      </c>
      <c r="D22" t="s">
        <v>144</v>
      </c>
      <c r="E22" s="4">
        <v>1</v>
      </c>
      <c r="F22" s="4">
        <v>3.69</v>
      </c>
      <c r="G22" s="16">
        <v>9.3306249999999995</v>
      </c>
      <c r="H22" s="17">
        <v>8.5</v>
      </c>
      <c r="I22" s="18" t="s">
        <v>257</v>
      </c>
      <c r="J22" s="19">
        <v>4.6899999999999995</v>
      </c>
      <c r="K22" s="20">
        <f t="shared" si="1"/>
        <v>8.9153124999999989</v>
      </c>
      <c r="L22" s="16">
        <f t="shared" si="2"/>
        <v>8.6054054054054028</v>
      </c>
      <c r="M22" s="28">
        <v>7.5</v>
      </c>
      <c r="N22" s="29">
        <f>(AT22+AU22)/2</f>
        <v>7.5</v>
      </c>
      <c r="O22" s="19">
        <f t="shared" si="4"/>
        <v>7.5</v>
      </c>
      <c r="P22" s="20">
        <f>(AS22+M22)/2</f>
        <v>8.0527027027027014</v>
      </c>
      <c r="Q22" s="36">
        <f t="shared" si="3"/>
        <v>7.2895038006756749</v>
      </c>
      <c r="R22" s="29"/>
      <c r="S22" s="40" t="s">
        <v>218</v>
      </c>
      <c r="T22" s="41" t="s">
        <v>215</v>
      </c>
      <c r="U22" s="39" t="s">
        <v>221</v>
      </c>
      <c r="V22" s="1" t="s">
        <v>145</v>
      </c>
      <c r="W22" s="1"/>
      <c r="X22" s="1"/>
      <c r="Y22" s="1" t="s">
        <v>146</v>
      </c>
      <c r="Z22" s="3">
        <v>10</v>
      </c>
      <c r="AA22" s="3">
        <v>10</v>
      </c>
      <c r="AB22" s="3">
        <v>10</v>
      </c>
      <c r="AC22" s="3">
        <v>9</v>
      </c>
      <c r="AD22" s="3">
        <v>8.8000000000000007</v>
      </c>
      <c r="AE22" s="3">
        <v>10</v>
      </c>
      <c r="AF22" s="3">
        <v>6.3</v>
      </c>
      <c r="AG22" s="3">
        <v>9</v>
      </c>
      <c r="AH22" s="3">
        <v>10</v>
      </c>
      <c r="AI22" s="3">
        <v>8.9</v>
      </c>
      <c r="AJ22" s="3">
        <v>5</v>
      </c>
      <c r="AK22" s="3">
        <v>10</v>
      </c>
      <c r="AL22" s="3">
        <v>10</v>
      </c>
      <c r="AM22" s="3">
        <v>7.5</v>
      </c>
      <c r="AN22" s="3">
        <v>9.1</v>
      </c>
      <c r="AO22" s="3">
        <v>6.7</v>
      </c>
      <c r="AP22" s="3">
        <v>5</v>
      </c>
      <c r="AQ22" s="3">
        <v>7.2</v>
      </c>
      <c r="AR22" s="3">
        <v>6.7</v>
      </c>
      <c r="AS22" s="4">
        <f>SUM(Z22:AR22)/18.5</f>
        <v>8.6054054054054028</v>
      </c>
      <c r="AT22" s="3">
        <v>4.5</v>
      </c>
      <c r="AU22" s="3">
        <v>10.5</v>
      </c>
      <c r="AV22" s="51"/>
    </row>
    <row r="23" spans="1:48" x14ac:dyDescent="0.25">
      <c r="A23" s="1" t="s">
        <v>48</v>
      </c>
      <c r="B23" s="1" t="s">
        <v>49</v>
      </c>
      <c r="C23" s="54" t="str">
        <f t="shared" si="0"/>
        <v>GIOVANNI BRANDINI BLANCO BENUTHE</v>
      </c>
      <c r="D23" t="s">
        <v>49</v>
      </c>
      <c r="E23" s="4">
        <v>0</v>
      </c>
      <c r="F23" s="4">
        <v>5.54</v>
      </c>
      <c r="G23" s="16">
        <v>10</v>
      </c>
      <c r="H23" s="17">
        <v>9</v>
      </c>
      <c r="I23" s="18" t="s">
        <v>249</v>
      </c>
      <c r="J23" s="19">
        <v>5.54</v>
      </c>
      <c r="K23" s="20">
        <f t="shared" si="1"/>
        <v>9.5</v>
      </c>
      <c r="L23" s="16">
        <f t="shared" si="2"/>
        <v>7.4972972972972967</v>
      </c>
      <c r="M23" s="28">
        <v>8.5</v>
      </c>
      <c r="N23" s="29">
        <f>(AT23+AU23)/2</f>
        <v>3</v>
      </c>
      <c r="O23" s="19">
        <f t="shared" si="4"/>
        <v>3</v>
      </c>
      <c r="P23" s="20">
        <f>(AS23+M23)/2</f>
        <v>7.9986486486486488</v>
      </c>
      <c r="Q23" s="36">
        <f t="shared" si="3"/>
        <v>6.5096621621621615</v>
      </c>
      <c r="R23" s="29"/>
      <c r="S23" s="37" t="s">
        <v>214</v>
      </c>
      <c r="T23" s="38"/>
      <c r="U23" s="44"/>
      <c r="V23" s="1" t="s">
        <v>50</v>
      </c>
      <c r="W23" s="1"/>
      <c r="X23" s="1"/>
      <c r="Y23" s="1" t="s">
        <v>51</v>
      </c>
      <c r="Z23" s="3">
        <v>10</v>
      </c>
      <c r="AA23" s="3">
        <v>10</v>
      </c>
      <c r="AB23" s="3">
        <v>10</v>
      </c>
      <c r="AC23" s="3">
        <v>10</v>
      </c>
      <c r="AD23" s="3">
        <v>7.5</v>
      </c>
      <c r="AE23" s="3">
        <v>10</v>
      </c>
      <c r="AF23" s="3">
        <v>6.3</v>
      </c>
      <c r="AG23" s="3">
        <v>10</v>
      </c>
      <c r="AH23" s="3">
        <v>8.9</v>
      </c>
      <c r="AI23" s="2" t="s">
        <v>31</v>
      </c>
      <c r="AJ23" s="3">
        <v>5</v>
      </c>
      <c r="AK23" s="3">
        <v>10</v>
      </c>
      <c r="AL23" s="3">
        <v>8</v>
      </c>
      <c r="AM23" s="3">
        <v>6.3</v>
      </c>
      <c r="AN23" s="3">
        <v>9.1</v>
      </c>
      <c r="AO23" s="3">
        <v>10</v>
      </c>
      <c r="AP23" s="2" t="s">
        <v>31</v>
      </c>
      <c r="AQ23" s="3">
        <v>3.6</v>
      </c>
      <c r="AR23" s="3">
        <v>4</v>
      </c>
      <c r="AS23" s="4">
        <f>SUM(Z23:AR23)/18.5</f>
        <v>7.4972972972972967</v>
      </c>
      <c r="AT23" s="3">
        <v>3</v>
      </c>
      <c r="AU23" s="3">
        <v>3</v>
      </c>
      <c r="AV23" s="51"/>
    </row>
    <row r="24" spans="1:48" x14ac:dyDescent="0.25">
      <c r="A24" s="1" t="s">
        <v>40</v>
      </c>
      <c r="B24" s="1" t="s">
        <v>41</v>
      </c>
      <c r="C24" s="54" t="str">
        <f t="shared" si="0"/>
        <v>GUILHERME BERNARDELLI ZEIGLER</v>
      </c>
      <c r="D24" t="s">
        <v>41</v>
      </c>
      <c r="E24" s="4">
        <v>1</v>
      </c>
      <c r="F24" s="4">
        <v>4.62</v>
      </c>
      <c r="G24" s="16">
        <v>8.4774999999999991</v>
      </c>
      <c r="H24" s="17">
        <v>9</v>
      </c>
      <c r="I24" s="18" t="s">
        <v>249</v>
      </c>
      <c r="J24" s="19">
        <v>5.62</v>
      </c>
      <c r="K24" s="20">
        <f t="shared" si="1"/>
        <v>8.7387499999999996</v>
      </c>
      <c r="L24" s="16">
        <f t="shared" si="2"/>
        <v>8.7567567567567561</v>
      </c>
      <c r="M24" s="28">
        <v>8.5</v>
      </c>
      <c r="N24" s="29">
        <f>(AT24+AU24)/2</f>
        <v>4.5</v>
      </c>
      <c r="O24" s="19">
        <f t="shared" si="4"/>
        <v>4.5</v>
      </c>
      <c r="P24" s="20">
        <f>(AS24+M24)/2</f>
        <v>8.628378378378379</v>
      </c>
      <c r="Q24" s="36">
        <f t="shared" si="3"/>
        <v>6.8717820945945949</v>
      </c>
      <c r="R24" s="29"/>
      <c r="S24" s="37" t="s">
        <v>214</v>
      </c>
      <c r="T24" s="38"/>
      <c r="U24" s="44"/>
      <c r="V24" s="1" t="s">
        <v>42</v>
      </c>
      <c r="W24" s="1"/>
      <c r="X24" s="1"/>
      <c r="Y24" s="1" t="s">
        <v>43</v>
      </c>
      <c r="Z24" s="3">
        <v>10</v>
      </c>
      <c r="AA24" s="3">
        <v>10</v>
      </c>
      <c r="AB24" s="3">
        <v>10</v>
      </c>
      <c r="AC24" s="3">
        <v>10</v>
      </c>
      <c r="AD24" s="3">
        <v>8.8000000000000007</v>
      </c>
      <c r="AE24" s="3">
        <v>10</v>
      </c>
      <c r="AF24" s="3">
        <v>3.8</v>
      </c>
      <c r="AG24" s="3">
        <v>10</v>
      </c>
      <c r="AH24" s="3">
        <v>7.8</v>
      </c>
      <c r="AI24" s="3">
        <v>8.9</v>
      </c>
      <c r="AJ24" s="3">
        <v>5</v>
      </c>
      <c r="AK24" s="3">
        <v>10</v>
      </c>
      <c r="AL24" s="3">
        <v>8</v>
      </c>
      <c r="AM24" s="3">
        <v>8.8000000000000007</v>
      </c>
      <c r="AN24" s="3">
        <v>9.1</v>
      </c>
      <c r="AO24" s="3">
        <v>10</v>
      </c>
      <c r="AP24" s="3">
        <v>5</v>
      </c>
      <c r="AQ24" s="3">
        <v>4.8</v>
      </c>
      <c r="AR24" s="3">
        <v>12</v>
      </c>
      <c r="AS24" s="4">
        <f>SUM(Z24:AR24)/18.5</f>
        <v>8.7567567567567561</v>
      </c>
      <c r="AT24" s="3">
        <v>4.5</v>
      </c>
      <c r="AU24" s="3">
        <v>4.5</v>
      </c>
      <c r="AV24" s="51"/>
    </row>
    <row r="25" spans="1:48" x14ac:dyDescent="0.25">
      <c r="A25" s="1" t="s">
        <v>40</v>
      </c>
      <c r="B25" s="1" t="s">
        <v>64</v>
      </c>
      <c r="C25" s="54" t="str">
        <f t="shared" si="0"/>
        <v>GUILHERME COSTA E SOUZA</v>
      </c>
      <c r="D25" t="s">
        <v>64</v>
      </c>
      <c r="E25" s="4">
        <v>1</v>
      </c>
      <c r="F25" s="4">
        <v>4.62</v>
      </c>
      <c r="G25" s="16">
        <v>6.8318750000000001</v>
      </c>
      <c r="H25" s="17">
        <v>0</v>
      </c>
      <c r="I25" s="18" t="s">
        <v>243</v>
      </c>
      <c r="J25" s="19">
        <v>5.62</v>
      </c>
      <c r="K25" s="20">
        <f t="shared" si="1"/>
        <v>3.4159375000000001</v>
      </c>
      <c r="L25" s="16">
        <f t="shared" si="2"/>
        <v>7.1621621621621623</v>
      </c>
      <c r="M25" s="28">
        <v>10</v>
      </c>
      <c r="N25" s="29">
        <f>(AT25+AU25)/2</f>
        <v>3</v>
      </c>
      <c r="O25" s="21">
        <f t="shared" si="4"/>
        <v>3</v>
      </c>
      <c r="P25" s="20">
        <f>(AS25+M25)/2</f>
        <v>8.5810810810810807</v>
      </c>
      <c r="Q25" s="42">
        <f t="shared" si="3"/>
        <v>5.15425464527027</v>
      </c>
      <c r="R25" s="29">
        <f>(6-Q25)*4</f>
        <v>3.38298141891892</v>
      </c>
      <c r="S25" s="40" t="s">
        <v>242</v>
      </c>
      <c r="T25" s="38"/>
      <c r="U25" s="43"/>
      <c r="V25" s="1" t="s">
        <v>65</v>
      </c>
      <c r="W25" s="1"/>
      <c r="X25" s="1"/>
      <c r="Y25" s="1" t="s">
        <v>66</v>
      </c>
      <c r="Z25" s="3">
        <v>3.8</v>
      </c>
      <c r="AA25" s="3">
        <v>10</v>
      </c>
      <c r="AB25" s="3">
        <v>2.5</v>
      </c>
      <c r="AC25" s="3">
        <v>8</v>
      </c>
      <c r="AD25" s="3">
        <v>8.8000000000000007</v>
      </c>
      <c r="AE25" s="3">
        <v>10</v>
      </c>
      <c r="AF25" s="3">
        <v>5</v>
      </c>
      <c r="AG25" s="3">
        <v>9</v>
      </c>
      <c r="AH25" s="3">
        <v>8.9</v>
      </c>
      <c r="AI25" s="3">
        <v>1.1000000000000001</v>
      </c>
      <c r="AJ25" s="3">
        <v>6.7</v>
      </c>
      <c r="AK25" s="3">
        <v>7.5</v>
      </c>
      <c r="AL25" s="3">
        <v>8</v>
      </c>
      <c r="AM25" s="3">
        <v>10</v>
      </c>
      <c r="AN25" s="3">
        <v>10</v>
      </c>
      <c r="AO25" s="3">
        <v>8.3000000000000007</v>
      </c>
      <c r="AP25" s="2" t="s">
        <v>31</v>
      </c>
      <c r="AQ25" s="3">
        <v>9.6</v>
      </c>
      <c r="AR25" s="3">
        <v>5.3</v>
      </c>
      <c r="AS25" s="4">
        <f>SUM(Z25:AR25)/18.5</f>
        <v>7.1621621621621623</v>
      </c>
      <c r="AT25" s="3">
        <v>0</v>
      </c>
      <c r="AU25" s="3">
        <v>6</v>
      </c>
      <c r="AV25" s="51"/>
    </row>
    <row r="26" spans="1:48" x14ac:dyDescent="0.25">
      <c r="A26" s="1" t="s">
        <v>40</v>
      </c>
      <c r="B26" s="1" t="s">
        <v>67</v>
      </c>
      <c r="C26" s="54" t="str">
        <f t="shared" si="0"/>
        <v>GUILHERME CURY GALLI</v>
      </c>
      <c r="D26" t="s">
        <v>67</v>
      </c>
      <c r="E26" s="4">
        <v>0</v>
      </c>
      <c r="F26" s="4">
        <v>5.54</v>
      </c>
      <c r="G26" s="16">
        <v>9.5962499999999995</v>
      </c>
      <c r="H26" s="17">
        <v>9</v>
      </c>
      <c r="I26" s="18" t="s">
        <v>258</v>
      </c>
      <c r="J26" s="19">
        <v>5.54</v>
      </c>
      <c r="K26" s="20">
        <f t="shared" si="1"/>
        <v>9.2981249999999989</v>
      </c>
      <c r="L26" s="16">
        <f t="shared" si="2"/>
        <v>8.6702702702702705</v>
      </c>
      <c r="M26" s="28">
        <v>10</v>
      </c>
      <c r="N26" s="29">
        <f>(AT26+AU26)/2</f>
        <v>6.75</v>
      </c>
      <c r="O26" s="19">
        <f t="shared" si="4"/>
        <v>6.75</v>
      </c>
      <c r="P26" s="20">
        <f>(AS26+M26)/2</f>
        <v>9.3351351351351362</v>
      </c>
      <c r="Q26" s="36">
        <f t="shared" si="3"/>
        <v>7.7308150337837835</v>
      </c>
      <c r="R26" s="29"/>
      <c r="S26" s="40" t="s">
        <v>226</v>
      </c>
      <c r="T26" s="38"/>
      <c r="U26" s="43"/>
      <c r="V26" s="1" t="s">
        <v>68</v>
      </c>
      <c r="W26" s="1"/>
      <c r="X26" s="1"/>
      <c r="Y26" s="1" t="s">
        <v>69</v>
      </c>
      <c r="Z26" s="2" t="s">
        <v>31</v>
      </c>
      <c r="AA26" s="3">
        <v>10</v>
      </c>
      <c r="AB26" s="3">
        <v>7.5</v>
      </c>
      <c r="AC26" s="3">
        <v>10</v>
      </c>
      <c r="AD26" s="3">
        <v>8.8000000000000007</v>
      </c>
      <c r="AE26" s="3">
        <v>10</v>
      </c>
      <c r="AF26" s="3">
        <v>8.8000000000000007</v>
      </c>
      <c r="AG26" s="3">
        <v>9</v>
      </c>
      <c r="AH26" s="3">
        <v>10</v>
      </c>
      <c r="AI26" s="3">
        <v>6.7</v>
      </c>
      <c r="AJ26" s="3">
        <v>6.7</v>
      </c>
      <c r="AK26" s="3">
        <v>8.8000000000000007</v>
      </c>
      <c r="AL26" s="3">
        <v>8</v>
      </c>
      <c r="AM26" s="3">
        <v>10</v>
      </c>
      <c r="AN26" s="3">
        <v>10</v>
      </c>
      <c r="AO26" s="3">
        <v>8.3000000000000007</v>
      </c>
      <c r="AP26" s="3">
        <v>5</v>
      </c>
      <c r="AQ26" s="3">
        <v>10.8</v>
      </c>
      <c r="AR26" s="3">
        <v>12</v>
      </c>
      <c r="AS26" s="4">
        <f>SUM(Z26:AR26)/18.5</f>
        <v>8.6702702702702705</v>
      </c>
      <c r="AT26" s="3">
        <v>4.5</v>
      </c>
      <c r="AU26" s="3">
        <v>9</v>
      </c>
      <c r="AV26" s="51"/>
    </row>
    <row r="27" spans="1:48" x14ac:dyDescent="0.25">
      <c r="A27" s="1" t="s">
        <v>40</v>
      </c>
      <c r="B27" s="1" t="s">
        <v>137</v>
      </c>
      <c r="C27" s="54" t="str">
        <f t="shared" si="0"/>
        <v>GUILHERME MICHIHIRO OKUSHI</v>
      </c>
      <c r="D27" t="s">
        <v>137</v>
      </c>
      <c r="E27" s="4">
        <v>0</v>
      </c>
      <c r="F27" s="4">
        <v>2.77</v>
      </c>
      <c r="G27" s="16">
        <v>8.192499999999999</v>
      </c>
      <c r="H27" s="17">
        <v>7</v>
      </c>
      <c r="I27" s="18" t="s">
        <v>254</v>
      </c>
      <c r="J27" s="21">
        <v>2.77</v>
      </c>
      <c r="K27" s="20">
        <f t="shared" si="1"/>
        <v>7.5962499999999995</v>
      </c>
      <c r="L27" s="16">
        <f t="shared" si="2"/>
        <v>6.9297297297297291</v>
      </c>
      <c r="M27" s="28">
        <v>6</v>
      </c>
      <c r="N27" s="29">
        <f>(AT27+AU27)/2</f>
        <v>3</v>
      </c>
      <c r="O27" s="21">
        <f t="shared" si="4"/>
        <v>3</v>
      </c>
      <c r="P27" s="20">
        <f>(AS27+M27)/2</f>
        <v>6.4648648648648646</v>
      </c>
      <c r="Q27" s="42">
        <f t="shared" si="3"/>
        <v>4.9577787162162164</v>
      </c>
      <c r="R27" s="29">
        <f>(6-Q27)*4</f>
        <v>4.1688851351351346</v>
      </c>
      <c r="S27" s="40" t="s">
        <v>238</v>
      </c>
      <c r="T27" s="38"/>
      <c r="U27" s="43"/>
      <c r="V27" s="1" t="s">
        <v>138</v>
      </c>
      <c r="W27" s="1"/>
      <c r="X27" s="1"/>
      <c r="Y27" s="1" t="s">
        <v>139</v>
      </c>
      <c r="Z27" s="2" t="s">
        <v>31</v>
      </c>
      <c r="AA27" s="3">
        <v>10</v>
      </c>
      <c r="AB27" s="3">
        <v>10</v>
      </c>
      <c r="AC27" s="3">
        <v>10</v>
      </c>
      <c r="AD27" s="3">
        <v>3.8</v>
      </c>
      <c r="AE27" s="3">
        <v>6</v>
      </c>
      <c r="AF27" s="3">
        <v>2.5</v>
      </c>
      <c r="AG27" s="3">
        <v>10</v>
      </c>
      <c r="AH27" s="3">
        <v>4.4000000000000004</v>
      </c>
      <c r="AI27" s="3">
        <v>3.3</v>
      </c>
      <c r="AJ27" s="3">
        <v>6.7</v>
      </c>
      <c r="AK27" s="3">
        <v>3.8</v>
      </c>
      <c r="AL27" s="3">
        <v>10</v>
      </c>
      <c r="AM27" s="3">
        <v>10</v>
      </c>
      <c r="AN27" s="3">
        <v>6.4</v>
      </c>
      <c r="AO27" s="3">
        <v>8.3000000000000007</v>
      </c>
      <c r="AP27" s="3">
        <v>5</v>
      </c>
      <c r="AQ27" s="3">
        <v>6</v>
      </c>
      <c r="AR27" s="3">
        <v>12</v>
      </c>
      <c r="AS27" s="4">
        <f>SUM(Z27:AR27)/18.5</f>
        <v>6.9297297297297291</v>
      </c>
      <c r="AT27" s="3">
        <v>3</v>
      </c>
      <c r="AU27" s="3">
        <v>3</v>
      </c>
      <c r="AV27" s="51"/>
    </row>
    <row r="28" spans="1:48" x14ac:dyDescent="0.25">
      <c r="A28" s="1" t="s">
        <v>40</v>
      </c>
      <c r="B28" s="1" t="s">
        <v>175</v>
      </c>
      <c r="C28" s="54" t="str">
        <f t="shared" si="0"/>
        <v>GUILHERME SAMUEL DE SOUZA BARBOSA</v>
      </c>
      <c r="D28" t="s">
        <v>175</v>
      </c>
      <c r="E28" s="4">
        <v>1</v>
      </c>
      <c r="F28" s="4">
        <v>5.54</v>
      </c>
      <c r="G28" s="16">
        <v>9.6643749999999997</v>
      </c>
      <c r="H28" s="17">
        <v>9</v>
      </c>
      <c r="I28" s="18" t="s">
        <v>258</v>
      </c>
      <c r="J28" s="19">
        <v>6.54</v>
      </c>
      <c r="K28" s="20">
        <f t="shared" si="1"/>
        <v>9.3321874999999999</v>
      </c>
      <c r="L28" s="16">
        <f t="shared" si="2"/>
        <v>8.6648648648648656</v>
      </c>
      <c r="M28" s="28">
        <v>10</v>
      </c>
      <c r="N28" s="29">
        <f>(AT28+AU28)/2</f>
        <v>9</v>
      </c>
      <c r="O28" s="19">
        <f t="shared" si="4"/>
        <v>9</v>
      </c>
      <c r="P28" s="20">
        <f>(AS28+M28)/2</f>
        <v>9.3324324324324337</v>
      </c>
      <c r="Q28" s="36">
        <f t="shared" si="3"/>
        <v>8.5511549831081091</v>
      </c>
      <c r="R28" s="29"/>
      <c r="S28" s="40" t="s">
        <v>222</v>
      </c>
      <c r="T28" s="41" t="s">
        <v>219</v>
      </c>
      <c r="U28" s="39" t="s">
        <v>223</v>
      </c>
      <c r="V28" s="1" t="s">
        <v>176</v>
      </c>
      <c r="W28" s="1"/>
      <c r="X28" s="1"/>
      <c r="Y28" s="1" t="s">
        <v>177</v>
      </c>
      <c r="Z28" s="2" t="s">
        <v>31</v>
      </c>
      <c r="AA28" s="3">
        <v>10</v>
      </c>
      <c r="AB28" s="3">
        <v>7.5</v>
      </c>
      <c r="AC28" s="3">
        <v>10</v>
      </c>
      <c r="AD28" s="3">
        <v>10</v>
      </c>
      <c r="AE28" s="3">
        <v>10</v>
      </c>
      <c r="AF28" s="3">
        <v>7.5</v>
      </c>
      <c r="AG28" s="3">
        <v>9</v>
      </c>
      <c r="AH28" s="3">
        <v>10</v>
      </c>
      <c r="AI28" s="3">
        <v>6.7</v>
      </c>
      <c r="AJ28" s="3">
        <v>6.7</v>
      </c>
      <c r="AK28" s="3">
        <v>8.8000000000000007</v>
      </c>
      <c r="AL28" s="3">
        <v>8</v>
      </c>
      <c r="AM28" s="3">
        <v>10</v>
      </c>
      <c r="AN28" s="3">
        <v>10</v>
      </c>
      <c r="AO28" s="3">
        <v>8.3000000000000007</v>
      </c>
      <c r="AP28" s="3">
        <v>5</v>
      </c>
      <c r="AQ28" s="3">
        <v>10.8</v>
      </c>
      <c r="AR28" s="3">
        <v>12</v>
      </c>
      <c r="AS28" s="4">
        <f>SUM(Z28:AR28)/18.5</f>
        <v>8.6648648648648656</v>
      </c>
      <c r="AT28" s="3">
        <v>6</v>
      </c>
      <c r="AU28" s="3">
        <v>12</v>
      </c>
      <c r="AV28" s="51"/>
    </row>
    <row r="29" spans="1:48" x14ac:dyDescent="0.25">
      <c r="A29" s="1" t="s">
        <v>60</v>
      </c>
      <c r="B29" s="1" t="s">
        <v>61</v>
      </c>
      <c r="C29" s="54" t="str">
        <f t="shared" si="0"/>
        <v>GUSTAVO CONSOLETI RAMIREZ DE SOUZA</v>
      </c>
      <c r="D29" t="s">
        <v>61</v>
      </c>
      <c r="E29" s="4">
        <v>0</v>
      </c>
      <c r="F29" s="4">
        <v>3.69</v>
      </c>
      <c r="G29" s="16">
        <v>9.5962499999999995</v>
      </c>
      <c r="H29" s="17">
        <v>9</v>
      </c>
      <c r="I29" s="18" t="s">
        <v>258</v>
      </c>
      <c r="J29" s="19">
        <v>3.69</v>
      </c>
      <c r="K29" s="20">
        <f t="shared" si="1"/>
        <v>9.2981249999999989</v>
      </c>
      <c r="L29" s="16">
        <f t="shared" si="2"/>
        <v>8.3297297297297295</v>
      </c>
      <c r="M29" s="28">
        <v>10</v>
      </c>
      <c r="N29" s="29">
        <f>(AT29+AU29)/2</f>
        <v>9.75</v>
      </c>
      <c r="O29" s="19">
        <f t="shared" si="4"/>
        <v>9.75</v>
      </c>
      <c r="P29" s="20">
        <f>(AS29+M29)/2</f>
        <v>9.1648648648648638</v>
      </c>
      <c r="Q29" s="36">
        <f t="shared" si="3"/>
        <v>7.9757474662162151</v>
      </c>
      <c r="R29" s="29"/>
      <c r="S29" s="40" t="s">
        <v>222</v>
      </c>
      <c r="T29" s="38"/>
      <c r="U29" s="44"/>
      <c r="V29" s="1" t="s">
        <v>62</v>
      </c>
      <c r="W29" s="1"/>
      <c r="X29" s="1"/>
      <c r="Y29" s="1" t="s">
        <v>63</v>
      </c>
      <c r="Z29" s="3">
        <v>8.8000000000000007</v>
      </c>
      <c r="AA29" s="3">
        <v>10</v>
      </c>
      <c r="AB29" s="3">
        <v>7.5</v>
      </c>
      <c r="AC29" s="3">
        <v>10</v>
      </c>
      <c r="AD29" s="3">
        <v>8.8000000000000007</v>
      </c>
      <c r="AE29" s="3">
        <v>10</v>
      </c>
      <c r="AF29" s="3">
        <v>8.8000000000000007</v>
      </c>
      <c r="AG29" s="3">
        <v>9</v>
      </c>
      <c r="AH29" s="3">
        <v>10</v>
      </c>
      <c r="AI29" s="3">
        <v>6.7</v>
      </c>
      <c r="AJ29" s="3">
        <v>6.7</v>
      </c>
      <c r="AK29" s="3">
        <v>8.8000000000000007</v>
      </c>
      <c r="AL29" s="2" t="s">
        <v>31</v>
      </c>
      <c r="AM29" s="3">
        <v>10</v>
      </c>
      <c r="AN29" s="3">
        <v>10</v>
      </c>
      <c r="AO29" s="2" t="s">
        <v>31</v>
      </c>
      <c r="AP29" s="3">
        <v>5</v>
      </c>
      <c r="AQ29" s="3">
        <v>12</v>
      </c>
      <c r="AR29" s="3">
        <v>12</v>
      </c>
      <c r="AS29" s="4">
        <f>SUM(Z29:AR29)/18.5</f>
        <v>8.3297297297297295</v>
      </c>
      <c r="AT29" s="3">
        <v>7.5</v>
      </c>
      <c r="AU29" s="3">
        <v>12</v>
      </c>
      <c r="AV29" s="51"/>
    </row>
    <row r="30" spans="1:48" x14ac:dyDescent="0.25">
      <c r="A30" s="1" t="s">
        <v>60</v>
      </c>
      <c r="B30" s="1" t="s">
        <v>124</v>
      </c>
      <c r="C30" s="54" t="str">
        <f t="shared" si="0"/>
        <v>GUSTAVO LOURENCO LOSADA</v>
      </c>
      <c r="D30" t="s">
        <v>124</v>
      </c>
      <c r="E30" s="4">
        <v>0</v>
      </c>
      <c r="F30" s="4">
        <v>5.54</v>
      </c>
      <c r="G30" s="16">
        <v>8.0812500000000007</v>
      </c>
      <c r="H30" s="17">
        <v>8.5</v>
      </c>
      <c r="I30" s="18" t="s">
        <v>250</v>
      </c>
      <c r="J30" s="19">
        <v>5.54</v>
      </c>
      <c r="K30" s="20">
        <f t="shared" si="1"/>
        <v>8.2906250000000004</v>
      </c>
      <c r="L30" s="16">
        <f t="shared" si="2"/>
        <v>6.3405405405405402</v>
      </c>
      <c r="M30" s="28">
        <v>5</v>
      </c>
      <c r="N30" s="29">
        <f>(AT30+AU30)/2</f>
        <v>6</v>
      </c>
      <c r="O30" s="19">
        <f t="shared" si="4"/>
        <v>6</v>
      </c>
      <c r="P30" s="20">
        <f>(AS30+M30)/2</f>
        <v>5.6702702702702705</v>
      </c>
      <c r="Q30" s="36">
        <f t="shared" si="3"/>
        <v>6.3752238175675675</v>
      </c>
      <c r="R30" s="29"/>
      <c r="S30" s="40" t="s">
        <v>235</v>
      </c>
      <c r="T30" s="38"/>
      <c r="U30" s="43"/>
      <c r="V30" s="1" t="s">
        <v>125</v>
      </c>
      <c r="W30" s="1"/>
      <c r="X30" s="1"/>
      <c r="Y30" s="1" t="s">
        <v>126</v>
      </c>
      <c r="Z30" s="3">
        <v>8.8000000000000007</v>
      </c>
      <c r="AA30" s="3">
        <v>10</v>
      </c>
      <c r="AB30" s="3">
        <v>10</v>
      </c>
      <c r="AC30" s="3">
        <v>9</v>
      </c>
      <c r="AD30" s="3">
        <v>5</v>
      </c>
      <c r="AE30" s="3">
        <v>6</v>
      </c>
      <c r="AF30" s="2" t="s">
        <v>31</v>
      </c>
      <c r="AG30" s="3">
        <v>8</v>
      </c>
      <c r="AH30" s="3">
        <v>7.8</v>
      </c>
      <c r="AI30" s="2" t="s">
        <v>31</v>
      </c>
      <c r="AJ30" s="2" t="s">
        <v>31</v>
      </c>
      <c r="AK30" s="3">
        <v>10</v>
      </c>
      <c r="AL30" s="3">
        <v>8</v>
      </c>
      <c r="AM30" s="3">
        <v>7.5</v>
      </c>
      <c r="AN30" s="2" t="s">
        <v>31</v>
      </c>
      <c r="AO30" s="3">
        <v>6.7</v>
      </c>
      <c r="AP30" s="3">
        <v>5</v>
      </c>
      <c r="AQ30" s="3">
        <v>4.8</v>
      </c>
      <c r="AR30" s="3">
        <v>10.7</v>
      </c>
      <c r="AS30" s="4">
        <f>SUM(Z30:AR30)/18.5</f>
        <v>6.3405405405405402</v>
      </c>
      <c r="AT30" s="3">
        <v>7.5</v>
      </c>
      <c r="AU30" s="3">
        <v>4.5</v>
      </c>
      <c r="AV30" s="51"/>
    </row>
    <row r="31" spans="1:48" x14ac:dyDescent="0.25">
      <c r="A31" s="1" t="s">
        <v>60</v>
      </c>
      <c r="B31" s="1" t="s">
        <v>210</v>
      </c>
      <c r="C31" s="54" t="str">
        <f t="shared" si="0"/>
        <v>GUSTAVO ZAMBONI DO CARMO</v>
      </c>
      <c r="D31" t="s">
        <v>210</v>
      </c>
      <c r="E31" s="4">
        <v>1</v>
      </c>
      <c r="F31" s="4">
        <v>5.54</v>
      </c>
      <c r="G31" s="16">
        <v>9.6631250000000009</v>
      </c>
      <c r="H31" s="17">
        <v>7</v>
      </c>
      <c r="I31" s="18" t="s">
        <v>260</v>
      </c>
      <c r="J31" s="19">
        <v>6.54</v>
      </c>
      <c r="K31" s="20">
        <f t="shared" si="1"/>
        <v>8.3315625000000004</v>
      </c>
      <c r="L31" s="16">
        <f t="shared" si="2"/>
        <v>9.5351351351351354</v>
      </c>
      <c r="M31" s="28">
        <v>9</v>
      </c>
      <c r="N31" s="29">
        <f>(AT31+AU31)/2</f>
        <v>7.5</v>
      </c>
      <c r="O31" s="19">
        <f t="shared" si="4"/>
        <v>7.5</v>
      </c>
      <c r="P31" s="20">
        <f>(AS31+M31)/2</f>
        <v>9.2675675675675677</v>
      </c>
      <c r="Q31" s="36">
        <f t="shared" si="3"/>
        <v>7.9097825168918918</v>
      </c>
      <c r="R31" s="29"/>
      <c r="S31" s="40" t="s">
        <v>230</v>
      </c>
      <c r="T31" s="38"/>
      <c r="U31" s="43"/>
      <c r="V31" s="1" t="s">
        <v>211</v>
      </c>
      <c r="W31" s="1"/>
      <c r="X31" s="1"/>
      <c r="Y31" s="1" t="s">
        <v>212</v>
      </c>
      <c r="Z31" s="3">
        <v>10</v>
      </c>
      <c r="AA31" s="3">
        <v>10</v>
      </c>
      <c r="AB31" s="3">
        <v>10</v>
      </c>
      <c r="AC31" s="3">
        <v>10</v>
      </c>
      <c r="AD31" s="3">
        <v>8.8000000000000007</v>
      </c>
      <c r="AE31" s="3">
        <v>10</v>
      </c>
      <c r="AF31" s="3">
        <v>7.5</v>
      </c>
      <c r="AG31" s="3">
        <v>10</v>
      </c>
      <c r="AH31" s="3">
        <v>10</v>
      </c>
      <c r="AI31" s="3">
        <v>8.9</v>
      </c>
      <c r="AJ31" s="3">
        <v>8.3000000000000007</v>
      </c>
      <c r="AK31" s="3">
        <v>10</v>
      </c>
      <c r="AL31" s="3">
        <v>10</v>
      </c>
      <c r="AM31" s="3">
        <v>7.5</v>
      </c>
      <c r="AN31" s="3">
        <v>10</v>
      </c>
      <c r="AO31" s="3">
        <v>10</v>
      </c>
      <c r="AP31" s="3">
        <v>5</v>
      </c>
      <c r="AQ31" s="3">
        <v>8.4</v>
      </c>
      <c r="AR31" s="3">
        <v>12</v>
      </c>
      <c r="AS31" s="4">
        <f>SUM(Z31:AR31)/18.5</f>
        <v>9.5351351351351354</v>
      </c>
      <c r="AT31" s="3">
        <v>10.5</v>
      </c>
      <c r="AU31" s="3">
        <v>4.5</v>
      </c>
      <c r="AV31" s="51"/>
    </row>
    <row r="32" spans="1:48" x14ac:dyDescent="0.25">
      <c r="A32" s="1" t="s">
        <v>70</v>
      </c>
      <c r="B32" s="1" t="s">
        <v>71</v>
      </c>
      <c r="C32" s="54" t="str">
        <f t="shared" si="0"/>
        <v>IGOR DE BRITO COURA</v>
      </c>
      <c r="D32" t="s">
        <v>71</v>
      </c>
      <c r="E32" s="4">
        <v>0</v>
      </c>
      <c r="F32" s="4">
        <v>6.46</v>
      </c>
      <c r="G32" s="16">
        <v>7.2925000000000004</v>
      </c>
      <c r="H32" s="17">
        <v>8.5</v>
      </c>
      <c r="I32" s="18" t="s">
        <v>261</v>
      </c>
      <c r="J32" s="19">
        <v>6.46</v>
      </c>
      <c r="K32" s="20">
        <f t="shared" si="1"/>
        <v>7.8962500000000002</v>
      </c>
      <c r="L32" s="16">
        <f t="shared" si="2"/>
        <v>7.0540540540540544</v>
      </c>
      <c r="M32" s="28">
        <v>9</v>
      </c>
      <c r="N32" s="29">
        <f>(AT32+AU32)/2</f>
        <v>9</v>
      </c>
      <c r="O32" s="19">
        <f t="shared" si="4"/>
        <v>9</v>
      </c>
      <c r="P32" s="20">
        <f>(AS32+M32)/2</f>
        <v>8.0270270270270281</v>
      </c>
      <c r="Q32" s="36">
        <f t="shared" si="3"/>
        <v>7.8458192567567568</v>
      </c>
      <c r="R32" s="29"/>
      <c r="S32" s="40" t="s">
        <v>224</v>
      </c>
      <c r="T32" s="41" t="s">
        <v>219</v>
      </c>
      <c r="U32" s="39" t="s">
        <v>225</v>
      </c>
      <c r="V32" s="1" t="s">
        <v>72</v>
      </c>
      <c r="W32" s="1"/>
      <c r="X32" s="1"/>
      <c r="Y32" s="1" t="s">
        <v>73</v>
      </c>
      <c r="Z32" s="3">
        <v>8.8000000000000007</v>
      </c>
      <c r="AA32" s="3">
        <v>10</v>
      </c>
      <c r="AB32" s="3">
        <v>10</v>
      </c>
      <c r="AC32" s="3">
        <v>9</v>
      </c>
      <c r="AD32" s="3">
        <v>10</v>
      </c>
      <c r="AE32" s="3">
        <v>10</v>
      </c>
      <c r="AF32" s="3">
        <v>6.3</v>
      </c>
      <c r="AG32" s="3">
        <v>10</v>
      </c>
      <c r="AH32" s="3">
        <v>8.9</v>
      </c>
      <c r="AI32" s="3">
        <v>6.7</v>
      </c>
      <c r="AJ32" s="2" t="s">
        <v>31</v>
      </c>
      <c r="AK32" s="3">
        <v>8.8000000000000007</v>
      </c>
      <c r="AL32" s="3">
        <v>0</v>
      </c>
      <c r="AM32" s="3">
        <v>6.3</v>
      </c>
      <c r="AN32" s="3">
        <v>6.4</v>
      </c>
      <c r="AO32" s="2" t="s">
        <v>31</v>
      </c>
      <c r="AP32" s="3">
        <v>5</v>
      </c>
      <c r="AQ32" s="3">
        <v>3.6</v>
      </c>
      <c r="AR32" s="3">
        <v>10.7</v>
      </c>
      <c r="AS32" s="4">
        <f>SUM(Z32:AR32)/18.5</f>
        <v>7.0540540540540544</v>
      </c>
      <c r="AT32" s="3">
        <v>7.5</v>
      </c>
      <c r="AU32" s="3">
        <v>10.5</v>
      </c>
      <c r="AV32" s="51"/>
    </row>
    <row r="33" spans="1:48" x14ac:dyDescent="0.25">
      <c r="A33" s="1" t="s">
        <v>70</v>
      </c>
      <c r="B33" s="1" t="s">
        <v>84</v>
      </c>
      <c r="C33" s="54" t="str">
        <f t="shared" si="0"/>
        <v>IGOR EIKI FERREIRA KUBOTA</v>
      </c>
      <c r="D33" t="s">
        <v>84</v>
      </c>
      <c r="E33" s="4">
        <v>1</v>
      </c>
      <c r="F33" s="4">
        <v>6.46</v>
      </c>
      <c r="G33" s="16">
        <v>9.7268749999999997</v>
      </c>
      <c r="H33" s="17">
        <v>9</v>
      </c>
      <c r="I33" s="18" t="s">
        <v>258</v>
      </c>
      <c r="J33" s="19">
        <v>7.46</v>
      </c>
      <c r="K33" s="20">
        <f t="shared" si="1"/>
        <v>9.3634374999999999</v>
      </c>
      <c r="L33" s="16">
        <f t="shared" si="2"/>
        <v>9.2108108108108127</v>
      </c>
      <c r="M33" s="28">
        <v>10</v>
      </c>
      <c r="N33" s="29">
        <f>(AT33+AU33)/2</f>
        <v>9.75</v>
      </c>
      <c r="O33" s="19">
        <f t="shared" si="4"/>
        <v>9.75</v>
      </c>
      <c r="P33" s="20">
        <f>(AS33+M33)/2</f>
        <v>9.6054054054054063</v>
      </c>
      <c r="Q33" s="36">
        <f t="shared" si="3"/>
        <v>9.0447107263513509</v>
      </c>
      <c r="R33" s="29"/>
      <c r="S33" s="40" t="s">
        <v>222</v>
      </c>
      <c r="T33" s="38"/>
      <c r="U33" s="44"/>
      <c r="V33" s="1" t="s">
        <v>85</v>
      </c>
      <c r="W33" s="1"/>
      <c r="X33" s="1"/>
      <c r="Y33" s="1" t="s">
        <v>86</v>
      </c>
      <c r="Z33" s="3">
        <v>10</v>
      </c>
      <c r="AA33" s="3">
        <v>10</v>
      </c>
      <c r="AB33" s="3">
        <v>7.5</v>
      </c>
      <c r="AC33" s="3">
        <v>10</v>
      </c>
      <c r="AD33" s="3">
        <v>8.8000000000000007</v>
      </c>
      <c r="AE33" s="3">
        <v>10</v>
      </c>
      <c r="AF33" s="3">
        <v>8.8000000000000007</v>
      </c>
      <c r="AG33" s="3">
        <v>9</v>
      </c>
      <c r="AH33" s="3">
        <v>10</v>
      </c>
      <c r="AI33" s="3">
        <v>6.7</v>
      </c>
      <c r="AJ33" s="3">
        <v>6.7</v>
      </c>
      <c r="AK33" s="3">
        <v>8.8000000000000007</v>
      </c>
      <c r="AL33" s="3">
        <v>8</v>
      </c>
      <c r="AM33" s="3">
        <v>10</v>
      </c>
      <c r="AN33" s="3">
        <v>10</v>
      </c>
      <c r="AO33" s="3">
        <v>8.3000000000000007</v>
      </c>
      <c r="AP33" s="3">
        <v>5</v>
      </c>
      <c r="AQ33" s="3">
        <v>10.8</v>
      </c>
      <c r="AR33" s="3">
        <v>12</v>
      </c>
      <c r="AS33" s="4">
        <f>SUM(Z33:AR33)/18.5</f>
        <v>9.2108108108108127</v>
      </c>
      <c r="AT33" s="3">
        <v>7.5</v>
      </c>
      <c r="AU33" s="3">
        <v>12</v>
      </c>
      <c r="AV33" s="51"/>
    </row>
    <row r="34" spans="1:48" x14ac:dyDescent="0.25">
      <c r="A34" s="1" t="s">
        <v>206</v>
      </c>
      <c r="B34" s="1" t="s">
        <v>207</v>
      </c>
      <c r="C34" s="54" t="str">
        <f t="shared" si="0"/>
        <v>JOAO VITOR QUIRINO SARTI</v>
      </c>
      <c r="D34" t="s">
        <v>207</v>
      </c>
      <c r="E34" s="4">
        <v>1</v>
      </c>
      <c r="F34" s="4">
        <v>5.54</v>
      </c>
      <c r="G34" s="16">
        <v>9.6487499999999997</v>
      </c>
      <c r="H34" s="17">
        <v>8.5</v>
      </c>
      <c r="I34" s="18" t="s">
        <v>256</v>
      </c>
      <c r="J34" s="19">
        <v>6.54</v>
      </c>
      <c r="K34" s="20">
        <f t="shared" si="1"/>
        <v>9.0743749999999999</v>
      </c>
      <c r="L34" s="16">
        <f t="shared" si="2"/>
        <v>8.4972972972972975</v>
      </c>
      <c r="M34" s="28">
        <v>10</v>
      </c>
      <c r="N34" s="29">
        <f>(AT34+AU34)/2</f>
        <v>6.75</v>
      </c>
      <c r="O34" s="19">
        <f t="shared" si="4"/>
        <v>6.75</v>
      </c>
      <c r="P34" s="20">
        <f>(AS34+M34)/2</f>
        <v>9.2486486486486488</v>
      </c>
      <c r="Q34" s="36">
        <f t="shared" si="3"/>
        <v>7.9032559121621624</v>
      </c>
      <c r="R34" s="29"/>
      <c r="S34" s="40" t="s">
        <v>242</v>
      </c>
      <c r="T34" s="41" t="s">
        <v>219</v>
      </c>
      <c r="U34" s="39" t="s">
        <v>244</v>
      </c>
      <c r="V34" s="1" t="s">
        <v>208</v>
      </c>
      <c r="W34" s="1"/>
      <c r="X34" s="1"/>
      <c r="Y34" s="1" t="s">
        <v>209</v>
      </c>
      <c r="Z34" s="3">
        <v>10</v>
      </c>
      <c r="AA34" s="3">
        <v>7.5</v>
      </c>
      <c r="AB34" s="3">
        <v>7.5</v>
      </c>
      <c r="AC34" s="3">
        <v>10</v>
      </c>
      <c r="AD34" s="3">
        <v>8.8000000000000007</v>
      </c>
      <c r="AE34" s="3">
        <v>10</v>
      </c>
      <c r="AF34" s="3">
        <v>7.5</v>
      </c>
      <c r="AG34" s="3">
        <v>9</v>
      </c>
      <c r="AH34" s="3">
        <v>10</v>
      </c>
      <c r="AI34" s="3">
        <v>2.2000000000000002</v>
      </c>
      <c r="AJ34" s="3">
        <v>6.7</v>
      </c>
      <c r="AK34" s="3">
        <v>7.5</v>
      </c>
      <c r="AL34" s="3">
        <v>8</v>
      </c>
      <c r="AM34" s="3">
        <v>10</v>
      </c>
      <c r="AN34" s="3">
        <v>10</v>
      </c>
      <c r="AO34" s="3">
        <v>8.3000000000000007</v>
      </c>
      <c r="AP34" s="3">
        <v>5</v>
      </c>
      <c r="AQ34" s="3">
        <v>7.2</v>
      </c>
      <c r="AR34" s="3">
        <v>12</v>
      </c>
      <c r="AS34" s="4">
        <f>SUM(Z34:AR34)/18.5</f>
        <v>8.4972972972972975</v>
      </c>
      <c r="AT34" s="3">
        <v>4.5</v>
      </c>
      <c r="AU34" s="3">
        <v>9</v>
      </c>
      <c r="AV34" s="51"/>
    </row>
    <row r="35" spans="1:48" x14ac:dyDescent="0.25">
      <c r="A35" s="1" t="s">
        <v>91</v>
      </c>
      <c r="B35" s="1" t="s">
        <v>92</v>
      </c>
      <c r="C35" s="54" t="str">
        <f t="shared" si="0"/>
        <v>JULIA FERNANDES SANTANA</v>
      </c>
      <c r="D35" t="s">
        <v>92</v>
      </c>
      <c r="E35" s="4">
        <v>1</v>
      </c>
      <c r="F35" s="4">
        <v>2.77</v>
      </c>
      <c r="G35" s="16">
        <v>7.9193750000000005</v>
      </c>
      <c r="H35" s="17">
        <v>8.5</v>
      </c>
      <c r="I35" s="18" t="s">
        <v>251</v>
      </c>
      <c r="J35" s="21">
        <v>3.77</v>
      </c>
      <c r="K35" s="20">
        <f t="shared" si="1"/>
        <v>8.2096875000000011</v>
      </c>
      <c r="L35" s="16">
        <f t="shared" si="2"/>
        <v>7.0918918918918914</v>
      </c>
      <c r="M35" s="28">
        <v>8.5</v>
      </c>
      <c r="N35" s="29">
        <f>(AT35+AU35)/2</f>
        <v>3</v>
      </c>
      <c r="O35" s="21">
        <f t="shared" si="4"/>
        <v>3</v>
      </c>
      <c r="P35" s="20">
        <f>(AS35+M35)/2</f>
        <v>7.7959459459459453</v>
      </c>
      <c r="Q35" s="42">
        <f t="shared" si="3"/>
        <v>5.6939083614864865</v>
      </c>
      <c r="R35" s="29">
        <f>(6-Q35)*4</f>
        <v>1.224366554054054</v>
      </c>
      <c r="S35" s="40" t="s">
        <v>228</v>
      </c>
      <c r="T35" s="38"/>
      <c r="U35" s="43"/>
      <c r="V35" s="1" t="s">
        <v>93</v>
      </c>
      <c r="W35" s="1"/>
      <c r="X35" s="1"/>
      <c r="Y35" s="1" t="s">
        <v>94</v>
      </c>
      <c r="Z35" s="3">
        <v>8.8000000000000007</v>
      </c>
      <c r="AA35" s="3">
        <v>10</v>
      </c>
      <c r="AB35" s="3">
        <v>10</v>
      </c>
      <c r="AC35" s="3">
        <v>9</v>
      </c>
      <c r="AD35" s="2" t="s">
        <v>31</v>
      </c>
      <c r="AE35" s="3">
        <v>10</v>
      </c>
      <c r="AF35" s="3">
        <v>3.8</v>
      </c>
      <c r="AG35" s="3">
        <v>10</v>
      </c>
      <c r="AH35" s="3">
        <v>8.9</v>
      </c>
      <c r="AI35" s="3">
        <v>7.8</v>
      </c>
      <c r="AJ35" s="2" t="s">
        <v>31</v>
      </c>
      <c r="AK35" s="2" t="s">
        <v>31</v>
      </c>
      <c r="AL35" s="3">
        <v>6</v>
      </c>
      <c r="AM35" s="3">
        <v>7.5</v>
      </c>
      <c r="AN35" s="3">
        <v>10</v>
      </c>
      <c r="AO35" s="3">
        <v>10</v>
      </c>
      <c r="AP35" s="3">
        <v>5</v>
      </c>
      <c r="AQ35" s="3">
        <v>2.4</v>
      </c>
      <c r="AR35" s="3">
        <v>12</v>
      </c>
      <c r="AS35" s="4">
        <f>SUM(Z35:AR35)/18.5</f>
        <v>7.0918918918918914</v>
      </c>
      <c r="AT35" s="3">
        <v>3</v>
      </c>
      <c r="AU35" s="3">
        <v>3</v>
      </c>
      <c r="AV35" s="51"/>
    </row>
    <row r="36" spans="1:48" x14ac:dyDescent="0.25">
      <c r="A36" s="1" t="s">
        <v>102</v>
      </c>
      <c r="B36" s="1" t="s">
        <v>103</v>
      </c>
      <c r="C36" s="54" t="str">
        <f t="shared" si="0"/>
        <v>JULIANA GOMES HAROLDO</v>
      </c>
      <c r="D36" t="s">
        <v>103</v>
      </c>
      <c r="E36" s="4">
        <v>0</v>
      </c>
      <c r="F36" s="4">
        <v>1.85</v>
      </c>
      <c r="G36" s="16">
        <v>6.9768749999999997</v>
      </c>
      <c r="H36" s="17">
        <v>7</v>
      </c>
      <c r="I36" s="18" t="s">
        <v>254</v>
      </c>
      <c r="J36" s="21">
        <v>1.85</v>
      </c>
      <c r="K36" s="20">
        <f t="shared" si="1"/>
        <v>6.9884374999999999</v>
      </c>
      <c r="L36" s="16">
        <f t="shared" si="2"/>
        <v>5.4</v>
      </c>
      <c r="M36" s="28">
        <v>6</v>
      </c>
      <c r="N36" s="29">
        <f>(AT36+AU36)/2</f>
        <v>0</v>
      </c>
      <c r="O36" s="21">
        <f t="shared" si="4"/>
        <v>0</v>
      </c>
      <c r="P36" s="20">
        <f>(AS36+M36)/2</f>
        <v>5.7</v>
      </c>
      <c r="Q36" s="42">
        <f t="shared" si="3"/>
        <v>3.6346093750000001</v>
      </c>
      <c r="R36" s="29">
        <f>(6-Q36)*4</f>
        <v>9.4615624999999994</v>
      </c>
      <c r="S36" s="40" t="s">
        <v>238</v>
      </c>
      <c r="T36" s="38"/>
      <c r="U36" s="43"/>
      <c r="V36" s="1" t="s">
        <v>104</v>
      </c>
      <c r="W36" s="1"/>
      <c r="X36" s="1"/>
      <c r="Y36" s="1" t="s">
        <v>105</v>
      </c>
      <c r="Z36" s="3">
        <v>5</v>
      </c>
      <c r="AA36" s="3">
        <v>10</v>
      </c>
      <c r="AB36" s="3">
        <v>10</v>
      </c>
      <c r="AC36" s="3">
        <v>10</v>
      </c>
      <c r="AD36" s="3">
        <v>8.8000000000000007</v>
      </c>
      <c r="AE36" s="2" t="s">
        <v>31</v>
      </c>
      <c r="AF36" s="2" t="s">
        <v>31</v>
      </c>
      <c r="AG36" s="2" t="s">
        <v>31</v>
      </c>
      <c r="AH36" s="3">
        <v>5.6</v>
      </c>
      <c r="AI36" s="3">
        <v>3.3</v>
      </c>
      <c r="AJ36" s="3">
        <v>6.7</v>
      </c>
      <c r="AK36" s="2" t="s">
        <v>31</v>
      </c>
      <c r="AL36" s="3">
        <v>10</v>
      </c>
      <c r="AM36" s="3">
        <v>10</v>
      </c>
      <c r="AN36" s="3">
        <v>5.5</v>
      </c>
      <c r="AO36" s="3">
        <v>10</v>
      </c>
      <c r="AP36" s="3">
        <v>5</v>
      </c>
      <c r="AQ36" s="2" t="s">
        <v>31</v>
      </c>
      <c r="AR36" s="2" t="s">
        <v>31</v>
      </c>
      <c r="AS36" s="4">
        <f>SUM(Z36:AR36)/18.5</f>
        <v>5.4</v>
      </c>
      <c r="AT36" s="3">
        <v>0</v>
      </c>
      <c r="AU36" s="3">
        <v>0</v>
      </c>
      <c r="AV36" s="51"/>
    </row>
    <row r="37" spans="1:48" x14ac:dyDescent="0.25">
      <c r="A37" s="1" t="s">
        <v>44</v>
      </c>
      <c r="B37" s="1" t="s">
        <v>45</v>
      </c>
      <c r="C37" s="54" t="str">
        <f t="shared" si="0"/>
        <v>LEONARDO BEZERRA CELESTINO ZOLLNER</v>
      </c>
      <c r="D37" t="s">
        <v>45</v>
      </c>
      <c r="E37" s="4">
        <v>1</v>
      </c>
      <c r="F37" s="4">
        <v>2.77</v>
      </c>
      <c r="G37" s="16">
        <v>8.1068750000000005</v>
      </c>
      <c r="H37" s="17">
        <v>8.5</v>
      </c>
      <c r="I37" s="18" t="s">
        <v>257</v>
      </c>
      <c r="J37" s="19">
        <v>3.77</v>
      </c>
      <c r="K37" s="20">
        <f t="shared" si="1"/>
        <v>8.3034375000000011</v>
      </c>
      <c r="L37" s="16">
        <f t="shared" si="2"/>
        <v>7.756756756756757</v>
      </c>
      <c r="M37" s="28">
        <v>7.5</v>
      </c>
      <c r="N37" s="29">
        <f>(AT37+AU37)/2</f>
        <v>6.75</v>
      </c>
      <c r="O37" s="19">
        <f t="shared" si="4"/>
        <v>6.75</v>
      </c>
      <c r="P37" s="20">
        <f>(AS37+M37)/2</f>
        <v>7.628378378378379</v>
      </c>
      <c r="Q37" s="36">
        <f t="shared" si="3"/>
        <v>6.6129539695945949</v>
      </c>
      <c r="R37" s="29"/>
      <c r="S37" s="40" t="s">
        <v>218</v>
      </c>
      <c r="T37" s="32"/>
      <c r="U37" s="46"/>
      <c r="V37" s="1" t="s">
        <v>46</v>
      </c>
      <c r="W37" s="1"/>
      <c r="X37" s="1"/>
      <c r="Y37" s="1" t="s">
        <v>47</v>
      </c>
      <c r="Z37" s="3">
        <v>10</v>
      </c>
      <c r="AA37" s="3">
        <v>10</v>
      </c>
      <c r="AB37" s="3">
        <v>10</v>
      </c>
      <c r="AC37" s="3">
        <v>9</v>
      </c>
      <c r="AD37" s="3">
        <v>8.8000000000000007</v>
      </c>
      <c r="AE37" s="3">
        <v>10</v>
      </c>
      <c r="AF37" s="3">
        <v>6.3</v>
      </c>
      <c r="AG37" s="3">
        <v>9</v>
      </c>
      <c r="AH37" s="3">
        <v>10</v>
      </c>
      <c r="AI37" s="3">
        <v>8.9</v>
      </c>
      <c r="AJ37" s="3">
        <v>5</v>
      </c>
      <c r="AK37" s="2" t="s">
        <v>31</v>
      </c>
      <c r="AL37" s="3">
        <v>10</v>
      </c>
      <c r="AM37" s="3">
        <v>7.5</v>
      </c>
      <c r="AN37" s="3">
        <v>8.1999999999999993</v>
      </c>
      <c r="AO37" s="3">
        <v>6.7</v>
      </c>
      <c r="AP37" s="3">
        <v>5</v>
      </c>
      <c r="AQ37" s="3">
        <v>2.4</v>
      </c>
      <c r="AR37" s="3">
        <v>6.7</v>
      </c>
      <c r="AS37" s="4">
        <f>SUM(Z37:AR37)/18.5</f>
        <v>7.756756756756757</v>
      </c>
      <c r="AT37" s="3">
        <v>3</v>
      </c>
      <c r="AU37" s="3">
        <v>10.5</v>
      </c>
      <c r="AV37" s="51"/>
    </row>
    <row r="38" spans="1:48" x14ac:dyDescent="0.25">
      <c r="A38" s="1" t="s">
        <v>159</v>
      </c>
      <c r="B38" s="1" t="s">
        <v>160</v>
      </c>
      <c r="C38" s="54" t="str">
        <f t="shared" si="0"/>
        <v>LUCAS RIBEIRO GONCALVES</v>
      </c>
      <c r="D38" t="s">
        <v>160</v>
      </c>
      <c r="E38" s="4">
        <v>1</v>
      </c>
      <c r="F38" s="4">
        <v>3.69</v>
      </c>
      <c r="G38" s="16">
        <v>7.7906250000000004</v>
      </c>
      <c r="H38" s="17">
        <v>8.5</v>
      </c>
      <c r="I38" s="18" t="s">
        <v>261</v>
      </c>
      <c r="J38" s="19">
        <v>4.6899999999999995</v>
      </c>
      <c r="K38" s="20">
        <f t="shared" si="1"/>
        <v>8.1453124999999993</v>
      </c>
      <c r="L38" s="16">
        <f t="shared" si="2"/>
        <v>7.2324324324324332</v>
      </c>
      <c r="M38" s="28">
        <v>9</v>
      </c>
      <c r="N38" s="29">
        <f>(AT38+AU38)/2</f>
        <v>4.5</v>
      </c>
      <c r="O38" s="19">
        <f t="shared" si="4"/>
        <v>4.5</v>
      </c>
      <c r="P38" s="20">
        <f>(AS38+M38)/2</f>
        <v>8.1162162162162161</v>
      </c>
      <c r="Q38" s="36">
        <f t="shared" si="3"/>
        <v>6.3628821790540542</v>
      </c>
      <c r="R38" s="29"/>
      <c r="S38" s="40" t="s">
        <v>224</v>
      </c>
      <c r="T38" s="38"/>
      <c r="U38" s="44"/>
      <c r="V38" s="1" t="s">
        <v>161</v>
      </c>
      <c r="W38" s="1"/>
      <c r="X38" s="1"/>
      <c r="Y38" s="1" t="s">
        <v>161</v>
      </c>
      <c r="Z38" s="3">
        <v>10</v>
      </c>
      <c r="AA38" s="3">
        <v>10</v>
      </c>
      <c r="AB38" s="3">
        <v>10</v>
      </c>
      <c r="AC38" s="3">
        <v>10</v>
      </c>
      <c r="AD38" s="3">
        <v>10</v>
      </c>
      <c r="AE38" s="3">
        <v>10</v>
      </c>
      <c r="AF38" s="3">
        <v>5</v>
      </c>
      <c r="AG38" s="3">
        <v>10</v>
      </c>
      <c r="AH38" s="3">
        <v>8.9</v>
      </c>
      <c r="AI38" s="3">
        <v>4.4000000000000004</v>
      </c>
      <c r="AJ38" s="3">
        <v>6.7</v>
      </c>
      <c r="AK38" s="3">
        <v>8.8000000000000007</v>
      </c>
      <c r="AL38" s="3">
        <v>6</v>
      </c>
      <c r="AM38" s="3">
        <v>6.3</v>
      </c>
      <c r="AN38" s="3">
        <v>6.4</v>
      </c>
      <c r="AO38" s="2" t="s">
        <v>31</v>
      </c>
      <c r="AP38" s="3">
        <v>5</v>
      </c>
      <c r="AQ38" s="3">
        <v>3.6</v>
      </c>
      <c r="AR38" s="3">
        <v>2.7</v>
      </c>
      <c r="AS38" s="4">
        <f>SUM(Z38:AR38)/18.5</f>
        <v>7.2324324324324332</v>
      </c>
      <c r="AT38" s="3">
        <v>4.5</v>
      </c>
      <c r="AU38" s="3">
        <v>4.5</v>
      </c>
      <c r="AV38" s="51"/>
    </row>
    <row r="39" spans="1:48" x14ac:dyDescent="0.25">
      <c r="A39" s="1" t="s">
        <v>87</v>
      </c>
      <c r="B39" s="1" t="s">
        <v>88</v>
      </c>
      <c r="C39" s="54" t="str">
        <f t="shared" si="0"/>
        <v>LUIZ FELIPE DE OLIVEIRA RODRIGUES</v>
      </c>
      <c r="D39" t="s">
        <v>88</v>
      </c>
      <c r="E39" s="4">
        <v>0</v>
      </c>
      <c r="F39" s="4">
        <v>0.92</v>
      </c>
      <c r="G39" s="16">
        <v>8.3993750000000009</v>
      </c>
      <c r="H39" s="17">
        <v>8.5</v>
      </c>
      <c r="I39" s="18" t="s">
        <v>261</v>
      </c>
      <c r="J39" s="21">
        <v>0.92</v>
      </c>
      <c r="K39" s="20">
        <f t="shared" si="1"/>
        <v>8.4496874999999996</v>
      </c>
      <c r="L39" s="16">
        <f t="shared" si="2"/>
        <v>6.9513513513513514</v>
      </c>
      <c r="M39" s="28">
        <v>9</v>
      </c>
      <c r="N39" s="29">
        <f>(AT39+AU39)/2</f>
        <v>3.75</v>
      </c>
      <c r="O39" s="21">
        <f t="shared" si="4"/>
        <v>3.75</v>
      </c>
      <c r="P39" s="20">
        <f>(AS39+M39)/2</f>
        <v>7.9756756756756761</v>
      </c>
      <c r="Q39" s="42">
        <f t="shared" si="3"/>
        <v>5.2738407939189189</v>
      </c>
      <c r="R39" s="29">
        <f>(6-Q39)*4</f>
        <v>2.9046368243243244</v>
      </c>
      <c r="S39" s="40" t="s">
        <v>224</v>
      </c>
      <c r="T39" s="38"/>
      <c r="U39" s="44"/>
      <c r="V39" s="1" t="s">
        <v>89</v>
      </c>
      <c r="W39" s="1"/>
      <c r="X39" s="1"/>
      <c r="Y39" s="1" t="s">
        <v>90</v>
      </c>
      <c r="Z39" s="3">
        <v>8.8000000000000007</v>
      </c>
      <c r="AA39" s="3">
        <v>10</v>
      </c>
      <c r="AB39" s="3">
        <v>10</v>
      </c>
      <c r="AC39" s="3">
        <v>5</v>
      </c>
      <c r="AD39" s="3">
        <v>10</v>
      </c>
      <c r="AE39" s="3">
        <v>10</v>
      </c>
      <c r="AF39" s="3">
        <v>5</v>
      </c>
      <c r="AG39" s="3">
        <v>10</v>
      </c>
      <c r="AH39" s="3">
        <v>5.6</v>
      </c>
      <c r="AI39" s="3">
        <v>4.4000000000000004</v>
      </c>
      <c r="AJ39" s="3">
        <v>6.7</v>
      </c>
      <c r="AK39" s="3">
        <v>8.8000000000000007</v>
      </c>
      <c r="AL39" s="3">
        <v>4</v>
      </c>
      <c r="AM39" s="3">
        <v>6.3</v>
      </c>
      <c r="AN39" s="3">
        <v>6.4</v>
      </c>
      <c r="AO39" s="2" t="s">
        <v>31</v>
      </c>
      <c r="AP39" s="2" t="s">
        <v>31</v>
      </c>
      <c r="AQ39" s="3">
        <v>9.6</v>
      </c>
      <c r="AR39" s="3">
        <v>8</v>
      </c>
      <c r="AS39" s="4">
        <f>SUM(Z39:AR39)/18.5</f>
        <v>6.9513513513513514</v>
      </c>
      <c r="AT39" s="3">
        <v>4.5</v>
      </c>
      <c r="AU39" s="3">
        <v>3</v>
      </c>
      <c r="AV39" s="51"/>
    </row>
    <row r="40" spans="1:48" x14ac:dyDescent="0.25">
      <c r="A40" s="1" t="s">
        <v>162</v>
      </c>
      <c r="B40" s="1" t="s">
        <v>163</v>
      </c>
      <c r="C40" s="54" t="str">
        <f t="shared" si="0"/>
        <v>MARTIN ROPKE</v>
      </c>
      <c r="D40" t="s">
        <v>163</v>
      </c>
      <c r="E40" s="4">
        <v>1</v>
      </c>
      <c r="F40" s="4">
        <v>5.54</v>
      </c>
      <c r="G40" s="16">
        <v>9.8862500000000004</v>
      </c>
      <c r="H40" s="17">
        <v>7</v>
      </c>
      <c r="I40" s="18" t="s">
        <v>260</v>
      </c>
      <c r="J40" s="19">
        <v>6.54</v>
      </c>
      <c r="K40" s="20">
        <f t="shared" si="1"/>
        <v>8.4431250000000002</v>
      </c>
      <c r="L40" s="16">
        <f t="shared" si="2"/>
        <v>9.1513513513513516</v>
      </c>
      <c r="M40" s="28">
        <v>9</v>
      </c>
      <c r="N40" s="29">
        <f>(AT40+AU40)/2</f>
        <v>9.75</v>
      </c>
      <c r="O40" s="19">
        <f t="shared" si="4"/>
        <v>9.75</v>
      </c>
      <c r="P40" s="20">
        <f>(AS40+M40)/2</f>
        <v>9.0756756756756758</v>
      </c>
      <c r="Q40" s="36">
        <f t="shared" si="3"/>
        <v>8.4522001689189192</v>
      </c>
      <c r="R40" s="29"/>
      <c r="S40" s="40" t="s">
        <v>230</v>
      </c>
      <c r="T40" s="38"/>
      <c r="U40" s="43"/>
      <c r="V40" s="1" t="s">
        <v>164</v>
      </c>
      <c r="W40" s="1"/>
      <c r="X40" s="1"/>
      <c r="Y40" s="1" t="s">
        <v>165</v>
      </c>
      <c r="Z40" s="3">
        <v>10</v>
      </c>
      <c r="AA40" s="3">
        <v>10</v>
      </c>
      <c r="AB40" s="3">
        <v>10</v>
      </c>
      <c r="AC40" s="3">
        <v>10</v>
      </c>
      <c r="AD40" s="3">
        <v>8.8000000000000007</v>
      </c>
      <c r="AE40" s="3">
        <v>10</v>
      </c>
      <c r="AF40" s="3">
        <v>7.5</v>
      </c>
      <c r="AG40" s="3">
        <v>10</v>
      </c>
      <c r="AH40" s="3">
        <v>8.9</v>
      </c>
      <c r="AI40" s="3">
        <v>8.9</v>
      </c>
      <c r="AJ40" s="3">
        <v>6.7</v>
      </c>
      <c r="AK40" s="3">
        <v>10</v>
      </c>
      <c r="AL40" s="3">
        <v>8</v>
      </c>
      <c r="AM40" s="3">
        <v>7.5</v>
      </c>
      <c r="AN40" s="3">
        <v>10</v>
      </c>
      <c r="AO40" s="3">
        <v>10</v>
      </c>
      <c r="AP40" s="3">
        <v>5</v>
      </c>
      <c r="AQ40" s="3">
        <v>6</v>
      </c>
      <c r="AR40" s="3">
        <v>12</v>
      </c>
      <c r="AS40" s="4">
        <f>SUM(Z40:AR40)/18.5</f>
        <v>9.1513513513513516</v>
      </c>
      <c r="AT40" s="3">
        <v>10.5</v>
      </c>
      <c r="AU40" s="3">
        <v>9</v>
      </c>
      <c r="AV40" s="51"/>
    </row>
    <row r="41" spans="1:48" x14ac:dyDescent="0.25">
      <c r="A41" s="1" t="s">
        <v>185</v>
      </c>
      <c r="B41" s="1" t="s">
        <v>186</v>
      </c>
      <c r="C41" s="54" t="str">
        <f t="shared" si="0"/>
        <v>MATEUS SILVA SOUZA</v>
      </c>
      <c r="D41" t="s">
        <v>186</v>
      </c>
      <c r="E41" s="4">
        <v>1</v>
      </c>
      <c r="F41" s="4">
        <v>5.54</v>
      </c>
      <c r="G41" s="16">
        <v>5.2768750000000004</v>
      </c>
      <c r="H41" s="17">
        <v>8.5</v>
      </c>
      <c r="I41" s="18" t="s">
        <v>261</v>
      </c>
      <c r="J41" s="19">
        <v>6.54</v>
      </c>
      <c r="K41" s="20">
        <f t="shared" si="1"/>
        <v>6.8884375000000002</v>
      </c>
      <c r="L41" s="16">
        <f t="shared" si="2"/>
        <v>6.6972972972972968</v>
      </c>
      <c r="M41" s="28">
        <v>9</v>
      </c>
      <c r="N41" s="29">
        <f>(AT41+AU41)/2</f>
        <v>6.75</v>
      </c>
      <c r="O41" s="19">
        <f t="shared" si="4"/>
        <v>6.75</v>
      </c>
      <c r="P41" s="20">
        <f>(AS41+M41)/2</f>
        <v>7.8486486486486484</v>
      </c>
      <c r="Q41" s="36">
        <f t="shared" si="3"/>
        <v>7.0067715371621624</v>
      </c>
      <c r="R41" s="29"/>
      <c r="S41" s="40" t="s">
        <v>224</v>
      </c>
      <c r="T41" s="38"/>
      <c r="U41" s="44"/>
      <c r="V41" s="1" t="s">
        <v>187</v>
      </c>
      <c r="W41" s="1"/>
      <c r="X41" s="1"/>
      <c r="Y41" s="1" t="s">
        <v>188</v>
      </c>
      <c r="Z41" s="3">
        <v>8.8000000000000007</v>
      </c>
      <c r="AA41" s="3">
        <v>10</v>
      </c>
      <c r="AB41" s="3">
        <v>10</v>
      </c>
      <c r="AC41" s="3">
        <v>10</v>
      </c>
      <c r="AD41" s="3">
        <v>10</v>
      </c>
      <c r="AE41" s="3">
        <v>10</v>
      </c>
      <c r="AF41" s="3">
        <v>5</v>
      </c>
      <c r="AG41" s="3">
        <v>10</v>
      </c>
      <c r="AH41" s="3">
        <v>8.9</v>
      </c>
      <c r="AI41" s="3">
        <v>3.3</v>
      </c>
      <c r="AJ41" s="3">
        <v>3.3</v>
      </c>
      <c r="AK41" s="3">
        <v>8.8000000000000007</v>
      </c>
      <c r="AL41" s="2" t="s">
        <v>31</v>
      </c>
      <c r="AM41" s="3">
        <v>6.3</v>
      </c>
      <c r="AN41" s="3">
        <v>2.7</v>
      </c>
      <c r="AO41" s="2" t="s">
        <v>31</v>
      </c>
      <c r="AP41" s="2" t="s">
        <v>31</v>
      </c>
      <c r="AQ41" s="3">
        <v>4.8</v>
      </c>
      <c r="AR41" s="3">
        <v>12</v>
      </c>
      <c r="AS41" s="4">
        <f>SUM(Z41:AR41)/18.5</f>
        <v>6.6972972972972968</v>
      </c>
      <c r="AT41" s="3">
        <v>4.5</v>
      </c>
      <c r="AU41" s="3">
        <v>9</v>
      </c>
      <c r="AV41" s="51"/>
    </row>
    <row r="42" spans="1:48" x14ac:dyDescent="0.25">
      <c r="A42" s="1" t="s">
        <v>80</v>
      </c>
      <c r="B42" s="1" t="s">
        <v>81</v>
      </c>
      <c r="C42" s="54" t="str">
        <f t="shared" si="0"/>
        <v>MATHEUS DOS SANTOS GALBIATI</v>
      </c>
      <c r="D42" t="s">
        <v>81</v>
      </c>
      <c r="E42" s="4">
        <v>1</v>
      </c>
      <c r="F42" s="4">
        <v>5.54</v>
      </c>
      <c r="G42" s="16">
        <v>8.7268749999999997</v>
      </c>
      <c r="H42" s="17">
        <v>9</v>
      </c>
      <c r="I42" s="18" t="s">
        <v>258</v>
      </c>
      <c r="J42" s="19">
        <v>6.54</v>
      </c>
      <c r="K42" s="20">
        <f t="shared" si="1"/>
        <v>8.8634374999999999</v>
      </c>
      <c r="L42" s="16">
        <f t="shared" si="2"/>
        <v>9.2162162162162158</v>
      </c>
      <c r="M42" s="28">
        <v>10</v>
      </c>
      <c r="N42" s="29">
        <f>(AT42+AU42)/2</f>
        <v>9.75</v>
      </c>
      <c r="O42" s="19">
        <f t="shared" si="4"/>
        <v>9.75</v>
      </c>
      <c r="P42" s="20">
        <f>(AS42+M42)/2</f>
        <v>9.6081081081081088</v>
      </c>
      <c r="Q42" s="36">
        <f t="shared" si="3"/>
        <v>8.6903864020270269</v>
      </c>
      <c r="R42" s="29"/>
      <c r="S42" s="40" t="s">
        <v>226</v>
      </c>
      <c r="T42" s="41" t="s">
        <v>219</v>
      </c>
      <c r="U42" s="39" t="s">
        <v>227</v>
      </c>
      <c r="V42" s="1" t="s">
        <v>82</v>
      </c>
      <c r="W42" s="1"/>
      <c r="X42" s="1"/>
      <c r="Y42" s="1" t="s">
        <v>83</v>
      </c>
      <c r="Z42" s="3">
        <v>10</v>
      </c>
      <c r="AA42" s="3">
        <v>10</v>
      </c>
      <c r="AB42" s="3">
        <v>10</v>
      </c>
      <c r="AC42" s="3">
        <v>10</v>
      </c>
      <c r="AD42" s="3">
        <v>10</v>
      </c>
      <c r="AE42" s="3">
        <v>10</v>
      </c>
      <c r="AF42" s="3">
        <v>8.8000000000000007</v>
      </c>
      <c r="AG42" s="3">
        <v>9</v>
      </c>
      <c r="AH42" s="3">
        <v>10</v>
      </c>
      <c r="AI42" s="3">
        <v>6.7</v>
      </c>
      <c r="AJ42" s="3">
        <v>6.7</v>
      </c>
      <c r="AK42" s="3">
        <v>8.8000000000000007</v>
      </c>
      <c r="AL42" s="3">
        <v>8</v>
      </c>
      <c r="AM42" s="3">
        <v>10</v>
      </c>
      <c r="AN42" s="3">
        <v>10</v>
      </c>
      <c r="AO42" s="3">
        <v>8.3000000000000007</v>
      </c>
      <c r="AP42" s="3">
        <v>5</v>
      </c>
      <c r="AQ42" s="3">
        <v>7.2</v>
      </c>
      <c r="AR42" s="3">
        <v>12</v>
      </c>
      <c r="AS42" s="4">
        <f>SUM(Z42:AR42)/18.5</f>
        <v>9.2162162162162158</v>
      </c>
      <c r="AT42" s="3">
        <v>9</v>
      </c>
      <c r="AU42" s="3">
        <v>10.5</v>
      </c>
      <c r="AV42" s="51"/>
    </row>
    <row r="43" spans="1:48" x14ac:dyDescent="0.25">
      <c r="A43" s="1" t="s">
        <v>80</v>
      </c>
      <c r="B43" s="1" t="s">
        <v>169</v>
      </c>
      <c r="C43" s="54" t="str">
        <f t="shared" si="0"/>
        <v>MATHEUS ROSSINI DE SOUZA</v>
      </c>
      <c r="D43" t="s">
        <v>169</v>
      </c>
      <c r="E43" s="4">
        <v>0</v>
      </c>
      <c r="F43" s="4">
        <v>1.85</v>
      </c>
      <c r="G43" s="16">
        <v>7.3525</v>
      </c>
      <c r="H43" s="17">
        <v>8.5</v>
      </c>
      <c r="I43" s="18" t="s">
        <v>256</v>
      </c>
      <c r="J43" s="19">
        <v>1.85</v>
      </c>
      <c r="K43" s="20">
        <f t="shared" si="1"/>
        <v>7.9262499999999996</v>
      </c>
      <c r="L43" s="16">
        <f t="shared" si="2"/>
        <v>8.2162162162162176</v>
      </c>
      <c r="M43" s="28">
        <v>10</v>
      </c>
      <c r="N43" s="29">
        <f>(AT43+AU43)/2</f>
        <v>6</v>
      </c>
      <c r="O43" s="19">
        <f t="shared" si="4"/>
        <v>6</v>
      </c>
      <c r="P43" s="20">
        <f>(AS43+M43)/2</f>
        <v>9.1081081081081088</v>
      </c>
      <c r="Q43" s="36">
        <f t="shared" si="3"/>
        <v>6.2210895270270274</v>
      </c>
      <c r="R43" s="29"/>
      <c r="S43" s="40" t="s">
        <v>242</v>
      </c>
      <c r="T43" s="38"/>
      <c r="U43" s="43"/>
      <c r="V43" s="1" t="s">
        <v>170</v>
      </c>
      <c r="W43" s="1"/>
      <c r="X43" s="1"/>
      <c r="Y43" s="1" t="s">
        <v>171</v>
      </c>
      <c r="Z43" s="3">
        <v>10</v>
      </c>
      <c r="AA43" s="3">
        <v>10</v>
      </c>
      <c r="AB43" s="3">
        <v>7.5</v>
      </c>
      <c r="AC43" s="3">
        <v>10</v>
      </c>
      <c r="AD43" s="3">
        <v>7.5</v>
      </c>
      <c r="AE43" s="3">
        <v>8</v>
      </c>
      <c r="AF43" s="3">
        <v>5</v>
      </c>
      <c r="AG43" s="3">
        <v>9</v>
      </c>
      <c r="AH43" s="3">
        <v>8.9</v>
      </c>
      <c r="AI43" s="3">
        <v>2.2000000000000002</v>
      </c>
      <c r="AJ43" s="3">
        <v>6.7</v>
      </c>
      <c r="AK43" s="3">
        <v>7.5</v>
      </c>
      <c r="AL43" s="3">
        <v>10</v>
      </c>
      <c r="AM43" s="3">
        <v>10</v>
      </c>
      <c r="AN43" s="3">
        <v>10</v>
      </c>
      <c r="AO43" s="3">
        <v>8.3000000000000007</v>
      </c>
      <c r="AP43" s="3">
        <v>5</v>
      </c>
      <c r="AQ43" s="3">
        <v>8.4</v>
      </c>
      <c r="AR43" s="3">
        <v>8</v>
      </c>
      <c r="AS43" s="4">
        <f>SUM(Z43:AR43)/18.5</f>
        <v>8.2162162162162176</v>
      </c>
      <c r="AT43" s="3">
        <v>4.5</v>
      </c>
      <c r="AU43" s="3">
        <v>7.5</v>
      </c>
      <c r="AV43" s="51"/>
    </row>
    <row r="44" spans="1:48" x14ac:dyDescent="0.25">
      <c r="A44" s="1" t="s">
        <v>80</v>
      </c>
      <c r="B44" s="1" t="s">
        <v>189</v>
      </c>
      <c r="C44" s="54" t="str">
        <f t="shared" si="0"/>
        <v>MATHEUS SUNGHO HA</v>
      </c>
      <c r="D44" t="s">
        <v>189</v>
      </c>
      <c r="E44" s="4">
        <v>0.5</v>
      </c>
      <c r="F44" s="4">
        <v>4.62</v>
      </c>
      <c r="G44" s="16">
        <v>7.4662500000000005</v>
      </c>
      <c r="H44" s="17">
        <v>7</v>
      </c>
      <c r="I44" s="18" t="s">
        <v>254</v>
      </c>
      <c r="J44" s="21">
        <v>5.12</v>
      </c>
      <c r="K44" s="20">
        <f t="shared" si="1"/>
        <v>7.2331250000000002</v>
      </c>
      <c r="L44" s="16">
        <f t="shared" si="2"/>
        <v>7.0270270270270254</v>
      </c>
      <c r="M44" s="28">
        <v>6</v>
      </c>
      <c r="N44" s="29">
        <f>(AT44+AU44)/2</f>
        <v>2.25</v>
      </c>
      <c r="O44" s="21">
        <f t="shared" si="4"/>
        <v>2.25</v>
      </c>
      <c r="P44" s="20">
        <f>(AS44+M44)/2</f>
        <v>6.5135135135135123</v>
      </c>
      <c r="Q44" s="42">
        <f t="shared" si="3"/>
        <v>5.2791596283783786</v>
      </c>
      <c r="R44" s="29">
        <f>(6-Q44)*4</f>
        <v>2.8833614864864856</v>
      </c>
      <c r="S44" s="40" t="s">
        <v>238</v>
      </c>
      <c r="T44" s="32"/>
      <c r="U44" s="45"/>
      <c r="V44" s="1" t="s">
        <v>190</v>
      </c>
      <c r="W44" s="1"/>
      <c r="X44" s="1"/>
      <c r="Y44" s="1" t="s">
        <v>191</v>
      </c>
      <c r="Z44" s="3">
        <v>2.5</v>
      </c>
      <c r="AA44" s="3">
        <v>10</v>
      </c>
      <c r="AB44" s="3">
        <v>10</v>
      </c>
      <c r="AC44" s="3">
        <v>10</v>
      </c>
      <c r="AD44" s="3">
        <v>8.8000000000000007</v>
      </c>
      <c r="AE44" s="3">
        <v>10</v>
      </c>
      <c r="AF44" s="3">
        <v>6.3</v>
      </c>
      <c r="AG44" s="3">
        <v>9</v>
      </c>
      <c r="AH44" s="3">
        <v>5.6</v>
      </c>
      <c r="AI44" s="3">
        <v>3.3</v>
      </c>
      <c r="AJ44" s="3">
        <v>6.7</v>
      </c>
      <c r="AK44" s="3">
        <v>0</v>
      </c>
      <c r="AL44" s="3">
        <v>8</v>
      </c>
      <c r="AM44" s="3">
        <v>8.8000000000000007</v>
      </c>
      <c r="AN44" s="3">
        <v>6.4</v>
      </c>
      <c r="AO44" s="3">
        <v>8.3000000000000007</v>
      </c>
      <c r="AP44" s="2" t="s">
        <v>31</v>
      </c>
      <c r="AQ44" s="3">
        <v>9.6</v>
      </c>
      <c r="AR44" s="3">
        <v>6.7</v>
      </c>
      <c r="AS44" s="4">
        <f>SUM(Z44:AR44)/18.5</f>
        <v>7.0270270270270254</v>
      </c>
      <c r="AT44" s="3">
        <v>3</v>
      </c>
      <c r="AU44" s="3">
        <v>1.5</v>
      </c>
      <c r="AV44" s="51"/>
    </row>
    <row r="45" spans="1:48" x14ac:dyDescent="0.25">
      <c r="A45" s="1" t="s">
        <v>80</v>
      </c>
      <c r="B45" s="1" t="s">
        <v>192</v>
      </c>
      <c r="C45" s="54" t="str">
        <f t="shared" si="0"/>
        <v>MATHEUS TAKAHASHI NAKAI</v>
      </c>
      <c r="D45" t="s">
        <v>192</v>
      </c>
      <c r="E45" s="4">
        <v>0.5</v>
      </c>
      <c r="F45" s="4">
        <v>6.46</v>
      </c>
      <c r="G45" s="16">
        <v>8.3625000000000007</v>
      </c>
      <c r="H45" s="17">
        <v>9</v>
      </c>
      <c r="I45" s="18" t="s">
        <v>252</v>
      </c>
      <c r="J45" s="19">
        <v>6.96</v>
      </c>
      <c r="K45" s="20">
        <f t="shared" si="1"/>
        <v>8.6812500000000004</v>
      </c>
      <c r="L45" s="16">
        <f t="shared" si="2"/>
        <v>8.8216216216216221</v>
      </c>
      <c r="M45" s="28">
        <v>9</v>
      </c>
      <c r="N45" s="29">
        <f>(AT45+AU45)/2</f>
        <v>5.25</v>
      </c>
      <c r="O45" s="19">
        <f t="shared" si="4"/>
        <v>5.25</v>
      </c>
      <c r="P45" s="20">
        <f>(AS45+M45)/2</f>
        <v>8.9108108108108119</v>
      </c>
      <c r="Q45" s="36">
        <f t="shared" si="3"/>
        <v>7.4505152027027028</v>
      </c>
      <c r="R45" s="29"/>
      <c r="S45" s="40" t="s">
        <v>230</v>
      </c>
      <c r="T45" s="38"/>
      <c r="U45" s="43"/>
      <c r="V45" s="1" t="s">
        <v>193</v>
      </c>
      <c r="W45" s="1"/>
      <c r="X45" s="1"/>
      <c r="Y45" s="1" t="s">
        <v>194</v>
      </c>
      <c r="Z45" s="3">
        <v>10</v>
      </c>
      <c r="AA45" s="3">
        <v>10</v>
      </c>
      <c r="AB45" s="3">
        <v>10</v>
      </c>
      <c r="AC45" s="3">
        <v>10</v>
      </c>
      <c r="AD45" s="3">
        <v>6.3</v>
      </c>
      <c r="AE45" s="3">
        <v>10</v>
      </c>
      <c r="AF45" s="3">
        <v>3.8</v>
      </c>
      <c r="AG45" s="3">
        <v>10</v>
      </c>
      <c r="AH45" s="3">
        <v>8.9</v>
      </c>
      <c r="AI45" s="3">
        <v>8.9</v>
      </c>
      <c r="AJ45" s="3">
        <v>8.3000000000000007</v>
      </c>
      <c r="AK45" s="3">
        <v>10</v>
      </c>
      <c r="AL45" s="3">
        <v>10</v>
      </c>
      <c r="AM45" s="3">
        <v>7.5</v>
      </c>
      <c r="AN45" s="3">
        <v>9.1</v>
      </c>
      <c r="AO45" s="3">
        <v>10</v>
      </c>
      <c r="AP45" s="2" t="s">
        <v>31</v>
      </c>
      <c r="AQ45" s="3">
        <v>8.4</v>
      </c>
      <c r="AR45" s="3">
        <v>12</v>
      </c>
      <c r="AS45" s="4">
        <f>SUM(Z45:AR45)/18.5</f>
        <v>8.8216216216216221</v>
      </c>
      <c r="AT45" s="3">
        <v>4.5</v>
      </c>
      <c r="AU45" s="3">
        <v>6</v>
      </c>
      <c r="AV45" s="51"/>
    </row>
    <row r="46" spans="1:48" x14ac:dyDescent="0.25">
      <c r="A46" s="1" t="s">
        <v>110</v>
      </c>
      <c r="B46" s="1" t="s">
        <v>111</v>
      </c>
      <c r="C46" s="54" t="str">
        <f t="shared" si="0"/>
        <v>PEDRO HENRIQUE DE FREITAS LEMES</v>
      </c>
      <c r="D46" t="s">
        <v>111</v>
      </c>
      <c r="E46" s="4">
        <v>0</v>
      </c>
      <c r="F46" s="4">
        <v>3.69</v>
      </c>
      <c r="G46" s="16">
        <v>8.24</v>
      </c>
      <c r="H46" s="17">
        <v>8.5</v>
      </c>
      <c r="I46" s="18" t="s">
        <v>250</v>
      </c>
      <c r="J46" s="19">
        <v>3.69</v>
      </c>
      <c r="K46" s="20">
        <f t="shared" si="1"/>
        <v>8.370000000000001</v>
      </c>
      <c r="L46" s="16">
        <f t="shared" si="2"/>
        <v>7.1027027027027012</v>
      </c>
      <c r="M46" s="28">
        <v>5</v>
      </c>
      <c r="N46" s="29">
        <f>(AT46+AU46)/2</f>
        <v>5.25</v>
      </c>
      <c r="O46" s="19">
        <f>N46+0.7</f>
        <v>5.95</v>
      </c>
      <c r="P46" s="20">
        <f>(AS46+M46)/2</f>
        <v>6.0513513513513502</v>
      </c>
      <c r="Q46" s="36">
        <f t="shared" si="3"/>
        <v>6.0153378378378379</v>
      </c>
      <c r="R46" s="29">
        <f>(6-Q46)*4</f>
        <v>-6.1351351351351724E-2</v>
      </c>
      <c r="S46" s="40" t="s">
        <v>235</v>
      </c>
      <c r="T46" s="38"/>
      <c r="U46" s="43"/>
      <c r="V46" s="1" t="s">
        <v>112</v>
      </c>
      <c r="W46" s="1"/>
      <c r="X46" s="1"/>
      <c r="Y46" s="1" t="s">
        <v>113</v>
      </c>
      <c r="Z46" s="2" t="s">
        <v>31</v>
      </c>
      <c r="AA46" s="3">
        <v>10</v>
      </c>
      <c r="AB46" s="3">
        <v>10</v>
      </c>
      <c r="AC46" s="3">
        <v>10</v>
      </c>
      <c r="AD46" s="3">
        <v>10</v>
      </c>
      <c r="AE46" s="3">
        <v>10</v>
      </c>
      <c r="AF46" s="3">
        <v>6.3</v>
      </c>
      <c r="AG46" s="3">
        <v>8</v>
      </c>
      <c r="AH46" s="3">
        <v>7.8</v>
      </c>
      <c r="AI46" s="3">
        <v>3.3</v>
      </c>
      <c r="AJ46" s="3">
        <v>5</v>
      </c>
      <c r="AK46" s="3">
        <v>8.8000000000000007</v>
      </c>
      <c r="AL46" s="3">
        <v>10</v>
      </c>
      <c r="AM46" s="3">
        <v>7.5</v>
      </c>
      <c r="AN46" s="3">
        <v>6.4</v>
      </c>
      <c r="AO46" s="3">
        <v>3.3</v>
      </c>
      <c r="AP46" s="3">
        <v>5</v>
      </c>
      <c r="AQ46" s="3">
        <v>6</v>
      </c>
      <c r="AR46" s="3">
        <v>4</v>
      </c>
      <c r="AS46" s="4">
        <f>SUM(Z46:AR46)/18.5</f>
        <v>7.1027027027027012</v>
      </c>
      <c r="AT46" s="3">
        <v>6</v>
      </c>
      <c r="AU46" s="3">
        <v>4.5</v>
      </c>
      <c r="AV46" s="51"/>
    </row>
    <row r="47" spans="1:48" x14ac:dyDescent="0.25">
      <c r="A47" s="1" t="s">
        <v>110</v>
      </c>
      <c r="B47" s="1" t="s">
        <v>114</v>
      </c>
      <c r="C47" s="54" t="str">
        <f t="shared" si="0"/>
        <v>PEDRO HENRIQUE FERREIRA DOMINICHELLI FABRIS</v>
      </c>
      <c r="D47" t="s">
        <v>114</v>
      </c>
      <c r="E47" s="4">
        <v>1</v>
      </c>
      <c r="F47" s="4">
        <v>5.54</v>
      </c>
      <c r="G47" s="16">
        <v>5.1287500000000001</v>
      </c>
      <c r="H47" s="17">
        <v>7.5</v>
      </c>
      <c r="I47" s="18" t="s">
        <v>255</v>
      </c>
      <c r="J47" s="19">
        <v>6.54</v>
      </c>
      <c r="K47" s="20">
        <f t="shared" si="1"/>
        <v>6.3143750000000001</v>
      </c>
      <c r="L47" s="16">
        <f t="shared" si="2"/>
        <v>8.2216216216216207</v>
      </c>
      <c r="M47" s="28">
        <v>7.5</v>
      </c>
      <c r="N47" s="29">
        <f>(AT47+AU47)/2</f>
        <v>5.25</v>
      </c>
      <c r="O47" s="19">
        <f t="shared" si="4"/>
        <v>5.25</v>
      </c>
      <c r="P47" s="20">
        <f>(AS47+M47)/2</f>
        <v>7.8608108108108103</v>
      </c>
      <c r="Q47" s="36">
        <f t="shared" si="3"/>
        <v>6.4912964527027031</v>
      </c>
      <c r="R47" s="29"/>
      <c r="S47" s="40" t="s">
        <v>240</v>
      </c>
      <c r="T47" s="38"/>
      <c r="U47" s="43"/>
      <c r="V47" s="1" t="s">
        <v>115</v>
      </c>
      <c r="W47" s="1"/>
      <c r="X47" s="1"/>
      <c r="Y47" s="1" t="s">
        <v>116</v>
      </c>
      <c r="Z47" s="3">
        <v>10</v>
      </c>
      <c r="AA47" s="3">
        <v>10</v>
      </c>
      <c r="AB47" s="3">
        <v>10</v>
      </c>
      <c r="AC47" s="3">
        <v>7</v>
      </c>
      <c r="AD47" s="3">
        <v>8.8000000000000007</v>
      </c>
      <c r="AE47" s="3">
        <v>10</v>
      </c>
      <c r="AF47" s="3">
        <v>10</v>
      </c>
      <c r="AG47" s="3">
        <v>8</v>
      </c>
      <c r="AH47" s="3">
        <v>7.8</v>
      </c>
      <c r="AI47" s="3">
        <v>6.7</v>
      </c>
      <c r="AJ47" s="2" t="s">
        <v>31</v>
      </c>
      <c r="AK47" s="3">
        <v>10</v>
      </c>
      <c r="AL47" s="3">
        <v>6</v>
      </c>
      <c r="AM47" s="3">
        <v>8.8000000000000007</v>
      </c>
      <c r="AN47" s="3">
        <v>0</v>
      </c>
      <c r="AO47" s="3">
        <v>10</v>
      </c>
      <c r="AP47" s="3">
        <v>5</v>
      </c>
      <c r="AQ47" s="3">
        <v>12</v>
      </c>
      <c r="AR47" s="3">
        <v>12</v>
      </c>
      <c r="AS47" s="4">
        <f>SUM(Z47:AR47)/18.5</f>
        <v>8.2216216216216207</v>
      </c>
      <c r="AT47" s="3">
        <v>6</v>
      </c>
      <c r="AU47" s="3">
        <v>4.5</v>
      </c>
      <c r="AV47" s="51"/>
    </row>
    <row r="48" spans="1:48" x14ac:dyDescent="0.25">
      <c r="A48" s="1" t="s">
        <v>110</v>
      </c>
      <c r="B48" s="1" t="s">
        <v>117</v>
      </c>
      <c r="C48" s="54" t="str">
        <f t="shared" si="0"/>
        <v>PEDRO HENRIQUE SOARES PINHEIRO</v>
      </c>
      <c r="D48" t="s">
        <v>117</v>
      </c>
      <c r="E48" s="4">
        <v>0.5</v>
      </c>
      <c r="F48" s="4">
        <v>0.92</v>
      </c>
      <c r="G48" s="16">
        <v>6.2225000000000001</v>
      </c>
      <c r="H48" s="17">
        <v>7.5</v>
      </c>
      <c r="I48" s="18" t="s">
        <v>255</v>
      </c>
      <c r="J48" s="21">
        <v>1.42</v>
      </c>
      <c r="K48" s="20">
        <f t="shared" si="1"/>
        <v>6.8612500000000001</v>
      </c>
      <c r="L48" s="16">
        <f t="shared" si="2"/>
        <v>7.3567567567567567</v>
      </c>
      <c r="M48" s="28">
        <v>7.5</v>
      </c>
      <c r="N48" s="29">
        <f>(AT48+AU48)/2</f>
        <v>3.75</v>
      </c>
      <c r="O48" s="21">
        <f t="shared" si="4"/>
        <v>3.75</v>
      </c>
      <c r="P48" s="20">
        <f>(AS48+M48)/2</f>
        <v>7.4283783783783779</v>
      </c>
      <c r="Q48" s="42">
        <f t="shared" si="3"/>
        <v>4.864907094594594</v>
      </c>
      <c r="R48" s="29">
        <f>(6-Q48)*4</f>
        <v>4.5403716216216239</v>
      </c>
      <c r="S48" s="40" t="s">
        <v>240</v>
      </c>
      <c r="T48" s="38"/>
      <c r="U48" s="43"/>
      <c r="V48" s="1" t="s">
        <v>118</v>
      </c>
      <c r="W48" s="1"/>
      <c r="X48" s="1"/>
      <c r="Y48" s="1" t="s">
        <v>119</v>
      </c>
      <c r="Z48" s="2" t="s">
        <v>31</v>
      </c>
      <c r="AA48" s="3">
        <v>10</v>
      </c>
      <c r="AB48" s="3">
        <v>10</v>
      </c>
      <c r="AC48" s="3">
        <v>7</v>
      </c>
      <c r="AD48" s="3">
        <v>8.8000000000000007</v>
      </c>
      <c r="AE48" s="3">
        <v>10</v>
      </c>
      <c r="AF48" s="3">
        <v>10</v>
      </c>
      <c r="AG48" s="3">
        <v>10</v>
      </c>
      <c r="AH48" s="3">
        <v>6.7</v>
      </c>
      <c r="AI48" s="3">
        <v>2.2000000000000002</v>
      </c>
      <c r="AJ48" s="3">
        <v>6.7</v>
      </c>
      <c r="AK48" s="3">
        <v>10</v>
      </c>
      <c r="AL48" s="3">
        <v>6</v>
      </c>
      <c r="AM48" s="3">
        <v>8.8000000000000007</v>
      </c>
      <c r="AN48" s="3">
        <v>10</v>
      </c>
      <c r="AO48" s="3">
        <v>10</v>
      </c>
      <c r="AP48" s="3">
        <v>5</v>
      </c>
      <c r="AQ48" s="3">
        <v>3.6</v>
      </c>
      <c r="AR48" s="3">
        <v>1.3</v>
      </c>
      <c r="AS48" s="4">
        <f>SUM(Z48:AR48)/18.5</f>
        <v>7.3567567567567567</v>
      </c>
      <c r="AT48" s="3">
        <v>4.5</v>
      </c>
      <c r="AU48" s="3">
        <v>3</v>
      </c>
      <c r="AV48" s="51"/>
    </row>
    <row r="49" spans="1:48" x14ac:dyDescent="0.25">
      <c r="A49" s="1" t="s">
        <v>106</v>
      </c>
      <c r="B49" s="1" t="s">
        <v>107</v>
      </c>
      <c r="C49" s="54" t="str">
        <f t="shared" si="0"/>
        <v>RAPHAEL GUELERI KALAES</v>
      </c>
      <c r="D49" t="s">
        <v>107</v>
      </c>
      <c r="E49" s="4">
        <v>1</v>
      </c>
      <c r="F49" s="4">
        <v>6.46</v>
      </c>
      <c r="G49" s="16">
        <v>8.2493750000000006</v>
      </c>
      <c r="H49" s="17">
        <v>7.5</v>
      </c>
      <c r="I49" s="18" t="s">
        <v>259</v>
      </c>
      <c r="J49" s="19">
        <v>7.46</v>
      </c>
      <c r="K49" s="20">
        <f t="shared" si="1"/>
        <v>7.8746875000000003</v>
      </c>
      <c r="L49" s="16">
        <f t="shared" si="2"/>
        <v>8.8108108108108105</v>
      </c>
      <c r="M49" s="28">
        <v>7</v>
      </c>
      <c r="N49" s="29">
        <f>(AT49+AU49)/2</f>
        <v>5.25</v>
      </c>
      <c r="O49" s="19">
        <f t="shared" si="4"/>
        <v>5.25</v>
      </c>
      <c r="P49" s="20">
        <f>(AS49+M49)/2</f>
        <v>7.9054054054054053</v>
      </c>
      <c r="Q49" s="36">
        <f t="shared" si="3"/>
        <v>7.1225232263513512</v>
      </c>
      <c r="R49" s="29"/>
      <c r="S49" s="40" t="s">
        <v>232</v>
      </c>
      <c r="T49" s="38"/>
      <c r="U49" s="43"/>
      <c r="V49" s="1" t="s">
        <v>108</v>
      </c>
      <c r="W49" s="1"/>
      <c r="X49" s="1"/>
      <c r="Y49" s="1" t="s">
        <v>109</v>
      </c>
      <c r="Z49" s="3">
        <v>10</v>
      </c>
      <c r="AA49" s="3">
        <v>10</v>
      </c>
      <c r="AB49" s="3">
        <v>10</v>
      </c>
      <c r="AC49" s="3">
        <v>10</v>
      </c>
      <c r="AD49" s="3">
        <v>8.8000000000000007</v>
      </c>
      <c r="AE49" s="3">
        <v>10</v>
      </c>
      <c r="AF49" s="3">
        <v>8.8000000000000007</v>
      </c>
      <c r="AG49" s="3">
        <v>10</v>
      </c>
      <c r="AH49" s="3">
        <v>10</v>
      </c>
      <c r="AI49" s="3">
        <v>6.7</v>
      </c>
      <c r="AJ49" s="3">
        <v>6.7</v>
      </c>
      <c r="AK49" s="3">
        <v>10</v>
      </c>
      <c r="AL49" s="3">
        <v>8</v>
      </c>
      <c r="AM49" s="3">
        <v>10</v>
      </c>
      <c r="AN49" s="3">
        <v>10</v>
      </c>
      <c r="AO49" s="3">
        <v>5</v>
      </c>
      <c r="AP49" s="3">
        <v>5</v>
      </c>
      <c r="AQ49" s="3">
        <v>6</v>
      </c>
      <c r="AR49" s="3">
        <v>8</v>
      </c>
      <c r="AS49" s="4">
        <f>SUM(Z49:AR49)/18.5</f>
        <v>8.8108108108108105</v>
      </c>
      <c r="AT49" s="3">
        <v>4.5</v>
      </c>
      <c r="AU49" s="3">
        <v>6</v>
      </c>
      <c r="AV49" s="51"/>
    </row>
    <row r="50" spans="1:48" x14ac:dyDescent="0.25">
      <c r="A50" s="1" t="s">
        <v>106</v>
      </c>
      <c r="B50" s="1" t="s">
        <v>131</v>
      </c>
      <c r="C50" s="54" t="str">
        <f t="shared" si="0"/>
        <v>RAPHAEL MARCHETTI CALCIOLARI</v>
      </c>
      <c r="D50" t="s">
        <v>131</v>
      </c>
      <c r="E50" s="4">
        <v>0.5</v>
      </c>
      <c r="F50" s="4">
        <v>5.54</v>
      </c>
      <c r="G50" s="16">
        <v>9.8493750000000002</v>
      </c>
      <c r="H50" s="17">
        <v>7</v>
      </c>
      <c r="I50" s="18" t="s">
        <v>260</v>
      </c>
      <c r="J50" s="19">
        <v>6.04</v>
      </c>
      <c r="K50" s="20">
        <f t="shared" si="1"/>
        <v>8.424687500000001</v>
      </c>
      <c r="L50" s="16">
        <f t="shared" si="2"/>
        <v>9.345945945945946</v>
      </c>
      <c r="M50" s="28">
        <v>9</v>
      </c>
      <c r="N50" s="29">
        <f>(AT50+AU50)/2</f>
        <v>10.5</v>
      </c>
      <c r="O50" s="19">
        <f t="shared" si="4"/>
        <v>10.5</v>
      </c>
      <c r="P50" s="20">
        <f>(AS50+M50)/2</f>
        <v>9.172972972972973</v>
      </c>
      <c r="Q50" s="36">
        <f t="shared" si="3"/>
        <v>8.5344151182432437</v>
      </c>
      <c r="R50" s="29"/>
      <c r="S50" s="40" t="s">
        <v>230</v>
      </c>
      <c r="T50" s="38"/>
      <c r="U50" s="43"/>
      <c r="V50" s="1" t="s">
        <v>132</v>
      </c>
      <c r="W50" s="1"/>
      <c r="X50" s="1"/>
      <c r="Y50" s="1" t="s">
        <v>133</v>
      </c>
      <c r="Z50" s="3">
        <v>10</v>
      </c>
      <c r="AA50" s="3">
        <v>10</v>
      </c>
      <c r="AB50" s="3">
        <v>10</v>
      </c>
      <c r="AC50" s="3">
        <v>10</v>
      </c>
      <c r="AD50" s="3">
        <v>8.8000000000000007</v>
      </c>
      <c r="AE50" s="3">
        <v>10</v>
      </c>
      <c r="AF50" s="3">
        <v>7.5</v>
      </c>
      <c r="AG50" s="3">
        <v>10</v>
      </c>
      <c r="AH50" s="3">
        <v>8.9</v>
      </c>
      <c r="AI50" s="3">
        <v>8.9</v>
      </c>
      <c r="AJ50" s="3">
        <v>6.7</v>
      </c>
      <c r="AK50" s="3">
        <v>10</v>
      </c>
      <c r="AL50" s="3">
        <v>8</v>
      </c>
      <c r="AM50" s="3">
        <v>7.5</v>
      </c>
      <c r="AN50" s="3">
        <v>10</v>
      </c>
      <c r="AO50" s="3">
        <v>10</v>
      </c>
      <c r="AP50" s="3">
        <v>5</v>
      </c>
      <c r="AQ50" s="3">
        <v>9.6</v>
      </c>
      <c r="AR50" s="3">
        <v>12</v>
      </c>
      <c r="AS50" s="4">
        <f>SUM(Z50:AR50)/18.5</f>
        <v>9.345945945945946</v>
      </c>
      <c r="AT50" s="3">
        <v>10.5</v>
      </c>
      <c r="AU50" s="3">
        <v>10.5</v>
      </c>
      <c r="AV50" s="51"/>
    </row>
    <row r="51" spans="1:48" x14ac:dyDescent="0.25">
      <c r="A51" s="1" t="s">
        <v>181</v>
      </c>
      <c r="B51" s="1" t="s">
        <v>182</v>
      </c>
      <c r="C51" s="54" t="str">
        <f t="shared" si="0"/>
        <v>RENAN SCHEIDT RESCHKE</v>
      </c>
      <c r="D51" t="s">
        <v>182</v>
      </c>
      <c r="E51" s="4">
        <v>1</v>
      </c>
      <c r="F51" s="4">
        <v>6.46</v>
      </c>
      <c r="G51" s="16">
        <v>9.4824999999999999</v>
      </c>
      <c r="H51" s="17">
        <v>8.5</v>
      </c>
      <c r="I51" s="18" t="s">
        <v>256</v>
      </c>
      <c r="J51" s="19">
        <v>7.46</v>
      </c>
      <c r="K51" s="20">
        <f t="shared" si="1"/>
        <v>8.9912500000000009</v>
      </c>
      <c r="L51" s="16">
        <f t="shared" si="2"/>
        <v>9.2756756756756769</v>
      </c>
      <c r="M51" s="28">
        <v>10</v>
      </c>
      <c r="N51" s="29">
        <f>(AT51+AU51)/2</f>
        <v>10.5</v>
      </c>
      <c r="O51" s="19">
        <f t="shared" si="4"/>
        <v>10.5</v>
      </c>
      <c r="P51" s="20">
        <f>(AS51+M51)/2</f>
        <v>9.6378378378378393</v>
      </c>
      <c r="Q51" s="36">
        <f t="shared" si="3"/>
        <v>9.1472719594594594</v>
      </c>
      <c r="R51" s="29"/>
      <c r="S51" s="40" t="s">
        <v>222</v>
      </c>
      <c r="T51" s="38"/>
      <c r="U51" s="44"/>
      <c r="V51" s="1" t="s">
        <v>183</v>
      </c>
      <c r="W51" s="1"/>
      <c r="X51" s="1"/>
      <c r="Y51" s="1" t="s">
        <v>184</v>
      </c>
      <c r="Z51" s="3">
        <v>10</v>
      </c>
      <c r="AA51" s="3">
        <v>10</v>
      </c>
      <c r="AB51" s="3">
        <v>7.5</v>
      </c>
      <c r="AC51" s="3">
        <v>10</v>
      </c>
      <c r="AD51" s="3">
        <v>10</v>
      </c>
      <c r="AE51" s="3">
        <v>10</v>
      </c>
      <c r="AF51" s="3">
        <v>8.8000000000000007</v>
      </c>
      <c r="AG51" s="3">
        <v>9</v>
      </c>
      <c r="AH51" s="3">
        <v>10</v>
      </c>
      <c r="AI51" s="3">
        <v>6.7</v>
      </c>
      <c r="AJ51" s="3">
        <v>6.7</v>
      </c>
      <c r="AK51" s="3">
        <v>8.8000000000000007</v>
      </c>
      <c r="AL51" s="3">
        <v>8</v>
      </c>
      <c r="AM51" s="3">
        <v>10</v>
      </c>
      <c r="AN51" s="3">
        <v>10</v>
      </c>
      <c r="AO51" s="3">
        <v>8.3000000000000007</v>
      </c>
      <c r="AP51" s="3">
        <v>5</v>
      </c>
      <c r="AQ51" s="3">
        <v>10.8</v>
      </c>
      <c r="AR51" s="3">
        <v>12</v>
      </c>
      <c r="AS51" s="4">
        <f>SUM(Z51:AR51)/18.5</f>
        <v>9.2756756756756769</v>
      </c>
      <c r="AT51" s="3">
        <v>9</v>
      </c>
      <c r="AU51" s="3">
        <v>12</v>
      </c>
      <c r="AV51" s="51"/>
    </row>
    <row r="52" spans="1:48" x14ac:dyDescent="0.25">
      <c r="A52" s="1" t="s">
        <v>127</v>
      </c>
      <c r="B52" s="1" t="s">
        <v>128</v>
      </c>
      <c r="C52" s="54" t="str">
        <f t="shared" si="0"/>
        <v>RODRIGO MACHADO PEDREIRA</v>
      </c>
      <c r="D52" t="s">
        <v>128</v>
      </c>
      <c r="E52" s="4">
        <v>0</v>
      </c>
      <c r="F52" s="4">
        <v>0</v>
      </c>
      <c r="G52" s="16">
        <v>1.75</v>
      </c>
      <c r="H52" s="17">
        <v>0</v>
      </c>
      <c r="I52" s="18" t="s">
        <v>243</v>
      </c>
      <c r="J52" s="21">
        <v>0</v>
      </c>
      <c r="K52" s="20">
        <f t="shared" si="1"/>
        <v>0.875</v>
      </c>
      <c r="L52" s="16">
        <f t="shared" si="2"/>
        <v>0</v>
      </c>
      <c r="M52" s="28">
        <v>0</v>
      </c>
      <c r="N52" s="29">
        <v>0</v>
      </c>
      <c r="O52" s="21">
        <f t="shared" si="4"/>
        <v>0</v>
      </c>
      <c r="P52" s="20">
        <f>(AS52+M52)/2</f>
        <v>0</v>
      </c>
      <c r="Q52" s="42">
        <f t="shared" si="3"/>
        <v>0.21875</v>
      </c>
      <c r="R52" s="29">
        <f>(6-Q52)*4</f>
        <v>23.125</v>
      </c>
      <c r="S52" s="37" t="s">
        <v>243</v>
      </c>
      <c r="T52" s="38"/>
      <c r="U52" s="43"/>
      <c r="V52" s="1" t="s">
        <v>129</v>
      </c>
      <c r="W52" s="1"/>
      <c r="X52" s="1"/>
      <c r="Y52" s="1" t="s">
        <v>130</v>
      </c>
      <c r="Z52" s="2" t="s">
        <v>31</v>
      </c>
      <c r="AA52" s="2" t="s">
        <v>31</v>
      </c>
      <c r="AB52" s="2" t="s">
        <v>31</v>
      </c>
      <c r="AC52" s="2" t="s">
        <v>31</v>
      </c>
      <c r="AD52" s="2" t="s">
        <v>31</v>
      </c>
      <c r="AE52" s="2" t="s">
        <v>31</v>
      </c>
      <c r="AF52" s="2" t="s">
        <v>31</v>
      </c>
      <c r="AG52" s="2" t="s">
        <v>31</v>
      </c>
      <c r="AH52" s="2" t="s">
        <v>31</v>
      </c>
      <c r="AI52" s="2" t="s">
        <v>31</v>
      </c>
      <c r="AJ52" s="2" t="s">
        <v>31</v>
      </c>
      <c r="AK52" s="2" t="s">
        <v>31</v>
      </c>
      <c r="AL52" s="2" t="s">
        <v>31</v>
      </c>
      <c r="AM52" s="2" t="s">
        <v>31</v>
      </c>
      <c r="AN52" s="2" t="s">
        <v>31</v>
      </c>
      <c r="AO52" s="2" t="s">
        <v>31</v>
      </c>
      <c r="AP52" s="2" t="s">
        <v>31</v>
      </c>
      <c r="AQ52" s="2" t="s">
        <v>31</v>
      </c>
      <c r="AR52" s="2" t="s">
        <v>31</v>
      </c>
      <c r="AS52" s="4">
        <f>SUM(Z52:AR52)/18.5</f>
        <v>0</v>
      </c>
      <c r="AT52" s="2" t="s">
        <v>31</v>
      </c>
      <c r="AU52" s="2" t="s">
        <v>31</v>
      </c>
      <c r="AV52" s="51"/>
    </row>
    <row r="53" spans="1:48" x14ac:dyDescent="0.25">
      <c r="A53" s="1" t="s">
        <v>32</v>
      </c>
      <c r="B53" s="1" t="s">
        <v>33</v>
      </c>
      <c r="C53" s="54" t="str">
        <f t="shared" si="0"/>
        <v>THIAGO AKIO KANADA TANAKA</v>
      </c>
      <c r="D53" t="s">
        <v>33</v>
      </c>
      <c r="E53" s="4">
        <v>0</v>
      </c>
      <c r="F53" s="4">
        <v>4.62</v>
      </c>
      <c r="G53" s="16">
        <v>9.0962500000000013</v>
      </c>
      <c r="H53" s="17">
        <v>9</v>
      </c>
      <c r="I53" s="18" t="s">
        <v>253</v>
      </c>
      <c r="J53" s="19">
        <v>4.62</v>
      </c>
      <c r="K53" s="20">
        <f t="shared" si="1"/>
        <v>9.0481250000000006</v>
      </c>
      <c r="L53" s="16">
        <f t="shared" si="2"/>
        <v>9.4162162162162151</v>
      </c>
      <c r="M53" s="28">
        <v>7</v>
      </c>
      <c r="N53" s="29">
        <f>(AT53+AU53)/2</f>
        <v>4.5</v>
      </c>
      <c r="O53" s="19">
        <f t="shared" si="4"/>
        <v>4.5</v>
      </c>
      <c r="P53" s="20">
        <f>(AS53+M53)/2</f>
        <v>8.2081081081081066</v>
      </c>
      <c r="Q53" s="36">
        <f t="shared" si="3"/>
        <v>6.5940582770270266</v>
      </c>
      <c r="R53" s="29"/>
      <c r="S53" s="40" t="s">
        <v>232</v>
      </c>
      <c r="T53" s="38"/>
      <c r="U53" s="43"/>
      <c r="V53" s="1" t="s">
        <v>34</v>
      </c>
      <c r="W53" s="1"/>
      <c r="X53" s="1"/>
      <c r="Y53" s="1" t="s">
        <v>35</v>
      </c>
      <c r="Z53" s="3">
        <v>10</v>
      </c>
      <c r="AA53" s="3">
        <v>10</v>
      </c>
      <c r="AB53" s="3">
        <v>10</v>
      </c>
      <c r="AC53" s="3">
        <v>6</v>
      </c>
      <c r="AD53" s="3">
        <v>8.8000000000000007</v>
      </c>
      <c r="AE53" s="3">
        <v>10</v>
      </c>
      <c r="AF53" s="3">
        <v>7.5</v>
      </c>
      <c r="AG53" s="3">
        <v>10</v>
      </c>
      <c r="AH53" s="3">
        <v>10</v>
      </c>
      <c r="AI53" s="3">
        <v>7.8</v>
      </c>
      <c r="AJ53" s="3">
        <v>8.3000000000000007</v>
      </c>
      <c r="AK53" s="3">
        <v>10</v>
      </c>
      <c r="AL53" s="3">
        <v>8</v>
      </c>
      <c r="AM53" s="3">
        <v>10</v>
      </c>
      <c r="AN53" s="3">
        <v>10</v>
      </c>
      <c r="AO53" s="3">
        <v>10</v>
      </c>
      <c r="AP53" s="3">
        <v>5</v>
      </c>
      <c r="AQ53" s="3">
        <v>10.8</v>
      </c>
      <c r="AR53" s="3">
        <v>12</v>
      </c>
      <c r="AS53" s="4">
        <f>SUM(Z53:AR53)/18.5</f>
        <v>9.4162162162162151</v>
      </c>
      <c r="AT53" s="3">
        <v>6</v>
      </c>
      <c r="AU53" s="3">
        <v>3</v>
      </c>
      <c r="AV53" s="51"/>
    </row>
    <row r="54" spans="1:48" x14ac:dyDescent="0.25">
      <c r="A54" s="1" t="s">
        <v>27</v>
      </c>
      <c r="B54" s="1" t="s">
        <v>28</v>
      </c>
      <c r="C54" s="54" t="str">
        <f t="shared" si="0"/>
        <v>VINICIUS ABE DE GODOY</v>
      </c>
      <c r="D54" t="s">
        <v>28</v>
      </c>
      <c r="E54" s="4">
        <v>0</v>
      </c>
      <c r="F54" s="4">
        <v>4.62</v>
      </c>
      <c r="G54" s="16">
        <v>5.4981249999999999</v>
      </c>
      <c r="H54" s="17">
        <v>7.5</v>
      </c>
      <c r="I54" s="18" t="s">
        <v>255</v>
      </c>
      <c r="J54" s="19">
        <v>4.62</v>
      </c>
      <c r="K54" s="20">
        <f t="shared" si="1"/>
        <v>6.4990625</v>
      </c>
      <c r="L54" s="16">
        <f t="shared" si="2"/>
        <v>8.8864864864864845</v>
      </c>
      <c r="M54" s="28">
        <v>7.5</v>
      </c>
      <c r="N54" s="29">
        <f>(AT54+AU54)/2</f>
        <v>3.75</v>
      </c>
      <c r="O54" s="19">
        <f>N54+1</f>
        <v>4.75</v>
      </c>
      <c r="P54" s="20">
        <f>(AS54+M54)/2</f>
        <v>8.1932432432432414</v>
      </c>
      <c r="Q54" s="36">
        <f t="shared" si="3"/>
        <v>6.0155764358108108</v>
      </c>
      <c r="R54" s="29">
        <f>(6-Q54)*4</f>
        <v>-6.2305743243243228E-2</v>
      </c>
      <c r="S54" s="40" t="s">
        <v>240</v>
      </c>
      <c r="T54" s="38"/>
      <c r="U54" s="43"/>
      <c r="V54" s="1" t="s">
        <v>29</v>
      </c>
      <c r="W54" s="1"/>
      <c r="X54" s="1"/>
      <c r="Y54" s="1" t="s">
        <v>30</v>
      </c>
      <c r="Z54" s="3">
        <v>10</v>
      </c>
      <c r="AA54" s="3">
        <v>10</v>
      </c>
      <c r="AB54" s="3">
        <v>10</v>
      </c>
      <c r="AC54" s="3">
        <v>8</v>
      </c>
      <c r="AD54" s="3">
        <v>8.8000000000000007</v>
      </c>
      <c r="AE54" s="3">
        <v>10</v>
      </c>
      <c r="AF54" s="3">
        <v>10</v>
      </c>
      <c r="AG54" s="3">
        <v>8</v>
      </c>
      <c r="AH54" s="3">
        <v>7.8</v>
      </c>
      <c r="AI54" s="3">
        <v>7.8</v>
      </c>
      <c r="AJ54" s="3">
        <v>5</v>
      </c>
      <c r="AK54" s="3">
        <v>10</v>
      </c>
      <c r="AL54" s="3">
        <v>6</v>
      </c>
      <c r="AM54" s="3">
        <v>8.8000000000000007</v>
      </c>
      <c r="AN54" s="3">
        <v>10</v>
      </c>
      <c r="AO54" s="3">
        <v>10</v>
      </c>
      <c r="AP54" s="3">
        <v>5</v>
      </c>
      <c r="AQ54" s="3">
        <v>7.2</v>
      </c>
      <c r="AR54" s="3">
        <v>12</v>
      </c>
      <c r="AS54" s="4">
        <f>SUM(Z54:AR54)/18.5</f>
        <v>8.8864864864864845</v>
      </c>
      <c r="AT54" s="3">
        <v>4.5</v>
      </c>
      <c r="AU54" s="3">
        <v>3</v>
      </c>
      <c r="AV54" s="51"/>
    </row>
    <row r="55" spans="1:48" x14ac:dyDescent="0.25">
      <c r="A55" s="1" t="s">
        <v>27</v>
      </c>
      <c r="B55" s="1" t="s">
        <v>178</v>
      </c>
      <c r="C55" s="55" t="str">
        <f t="shared" si="0"/>
        <v>VINICIUS SAVRUTSKY IVANKOVICH</v>
      </c>
      <c r="D55" t="s">
        <v>178</v>
      </c>
      <c r="E55" s="4">
        <v>0.5</v>
      </c>
      <c r="F55" s="4">
        <v>6.46</v>
      </c>
      <c r="G55" s="22">
        <v>8.2174999999999994</v>
      </c>
      <c r="H55" s="23">
        <v>8.5</v>
      </c>
      <c r="I55" s="5" t="s">
        <v>261</v>
      </c>
      <c r="J55" s="24">
        <v>6.96</v>
      </c>
      <c r="K55" s="25">
        <f t="shared" si="1"/>
        <v>8.3587500000000006</v>
      </c>
      <c r="L55" s="22">
        <f t="shared" si="2"/>
        <v>7.0378378378378388</v>
      </c>
      <c r="M55" s="30">
        <v>9</v>
      </c>
      <c r="N55" s="31">
        <f>(AT55+AU55)/2</f>
        <v>5.25</v>
      </c>
      <c r="O55" s="24">
        <f t="shared" si="4"/>
        <v>5.25</v>
      </c>
      <c r="P55" s="25">
        <f>(AS55+M55)/2</f>
        <v>8.0189189189189189</v>
      </c>
      <c r="Q55" s="47">
        <f t="shared" si="3"/>
        <v>7.1469172297297305</v>
      </c>
      <c r="R55" s="31"/>
      <c r="S55" s="48" t="s">
        <v>224</v>
      </c>
      <c r="T55" s="49"/>
      <c r="U55" s="50"/>
      <c r="V55" s="1" t="s">
        <v>179</v>
      </c>
      <c r="W55" s="1"/>
      <c r="X55" s="1"/>
      <c r="Y55" s="1" t="s">
        <v>180</v>
      </c>
      <c r="Z55" s="3">
        <v>10</v>
      </c>
      <c r="AA55" s="3">
        <v>10</v>
      </c>
      <c r="AB55" s="3">
        <v>10</v>
      </c>
      <c r="AC55" s="3">
        <v>10</v>
      </c>
      <c r="AD55" s="3">
        <v>10</v>
      </c>
      <c r="AE55" s="3">
        <v>10</v>
      </c>
      <c r="AF55" s="2" t="s">
        <v>31</v>
      </c>
      <c r="AG55" s="3">
        <v>10</v>
      </c>
      <c r="AH55" s="3">
        <v>8.9</v>
      </c>
      <c r="AI55" s="3">
        <v>3.3</v>
      </c>
      <c r="AJ55" s="3">
        <v>6.7</v>
      </c>
      <c r="AK55" s="3">
        <v>8.8000000000000007</v>
      </c>
      <c r="AL55" s="3">
        <v>4</v>
      </c>
      <c r="AM55" s="3">
        <v>7.5</v>
      </c>
      <c r="AN55" s="3">
        <v>6.4</v>
      </c>
      <c r="AO55" s="3">
        <v>3.3</v>
      </c>
      <c r="AP55" s="2" t="s">
        <v>31</v>
      </c>
      <c r="AQ55" s="3">
        <v>6</v>
      </c>
      <c r="AR55" s="3">
        <v>5.3</v>
      </c>
      <c r="AS55" s="4">
        <f>SUM(Z55:AR55)/18.5</f>
        <v>7.0378378378378388</v>
      </c>
      <c r="AT55" s="3">
        <v>3</v>
      </c>
      <c r="AU55" s="3">
        <v>7.5</v>
      </c>
      <c r="AV55" s="51"/>
    </row>
  </sheetData>
  <sheetProtection formatCells="0" formatColumns="0" formatRows="0" insertColumns="0" insertRows="0" insertHyperlinks="0" deleteColumns="0" deleteRows="0" sort="0" autoFilter="0" pivotTables="0"/>
  <autoFilter ref="A2:AU55" xr:uid="{00000000-0001-0000-0000-000000000000}">
    <sortState xmlns:xlrd2="http://schemas.microsoft.com/office/spreadsheetml/2017/richdata2" ref="A3:AU55">
      <sortCondition ref="A2:A55"/>
    </sortState>
  </autoFilter>
  <mergeCells count="3">
    <mergeCell ref="G1:K1"/>
    <mergeCell ref="L1:P1"/>
    <mergeCell ref="Q1:U1"/>
  </mergeCells>
  <pageMargins left="0.7" right="0.7" top="0.75" bottom="0.75" header="0.3" footer="0.3"/>
  <ignoredErrors>
    <ignoredError sqref="C3:C90" unlocked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Notas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Rogerio de Oliveira</cp:lastModifiedBy>
  <dcterms:created xsi:type="dcterms:W3CDTF">2023-12-03T13:12:14Z</dcterms:created>
  <dcterms:modified xsi:type="dcterms:W3CDTF">2023-12-04T12:18:37Z</dcterms:modified>
  <cp:category/>
</cp:coreProperties>
</file>