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b588f5dd5ce4fe/"/>
    </mc:Choice>
  </mc:AlternateContent>
  <xr:revisionPtr revIDLastSave="0" documentId="8_{0E90443E-42ED-404E-944F-3FFE4EAAB256}" xr6:coauthVersionLast="47" xr6:coauthVersionMax="47" xr10:uidLastSave="{00000000-0000-0000-0000-000000000000}"/>
  <bookViews>
    <workbookView xWindow="-120" yWindow="-120" windowWidth="20730" windowHeight="11040" tabRatio="377" xr2:uid="{D0C6C369-6AAA-42A5-89FD-78A53396DEC0}"/>
  </bookViews>
  <sheets>
    <sheet name="desafio1" sheetId="1" r:id="rId1"/>
    <sheet name="apoio" sheetId="2" r:id="rId2"/>
  </sheets>
  <definedNames>
    <definedName name="aporte">desafio1!$D$16</definedName>
    <definedName name="patrimonio">desafio1!$D$19</definedName>
    <definedName name="qtd_anos">desafio1!$D$17</definedName>
    <definedName name="rdmto_carteira">desafio1!$D$11</definedName>
    <definedName name="taxa_mensal">desafio1!$D$18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15" i="2"/>
  <c r="B10" i="2"/>
  <c r="B11" i="2"/>
  <c r="B12" i="2"/>
  <c r="B13" i="2"/>
  <c r="B14" i="2"/>
  <c r="B9" i="2"/>
  <c r="B4" i="2"/>
  <c r="B5" i="2"/>
  <c r="B6" i="2"/>
  <c r="B7" i="2"/>
  <c r="B8" i="2"/>
  <c r="B3" i="2"/>
  <c r="C34" i="1"/>
  <c r="D19" i="1"/>
  <c r="D20" i="1" s="1"/>
  <c r="D12" i="1"/>
  <c r="C27" i="1"/>
  <c r="D27" i="1" s="1"/>
  <c r="C28" i="1"/>
  <c r="D28" i="1" s="1"/>
  <c r="C29" i="1"/>
  <c r="D29" i="1" s="1"/>
  <c r="C30" i="1"/>
  <c r="D30" i="1" s="1"/>
  <c r="C26" i="1"/>
  <c r="D26" i="1" s="1"/>
  <c r="C37" i="1" l="1"/>
  <c r="D37" i="1" s="1"/>
  <c r="C39" i="1"/>
  <c r="D39" i="1" s="1"/>
  <c r="C41" i="1"/>
  <c r="D41" i="1" s="1"/>
  <c r="C42" i="1"/>
  <c r="D42" i="1" s="1"/>
  <c r="C38" i="1"/>
  <c r="D38" i="1" s="1"/>
  <c r="C40" i="1"/>
  <c r="D40" i="1" s="1"/>
  <c r="D43" i="1" l="1"/>
</calcChain>
</file>

<file path=xl/sharedStrings.xml><?xml version="1.0" encoding="utf-8"?>
<sst xmlns="http://schemas.openxmlformats.org/spreadsheetml/2006/main" count="69" uniqueCount="34">
  <si>
    <t>p. quanto investir por mês</t>
  </si>
  <si>
    <t>p. por quantos anos?</t>
  </si>
  <si>
    <t>p. qual a taxa de rendimento mensal?</t>
  </si>
  <si>
    <t>p. quanto de patrimônio acumulado terei?</t>
  </si>
  <si>
    <t>p. quanto que é os dividendos mensais</t>
  </si>
  <si>
    <t>INVESTIMENTO MENSAL</t>
  </si>
  <si>
    <t>Cenários</t>
  </si>
  <si>
    <t>Dividendo</t>
  </si>
  <si>
    <t>configurações</t>
  </si>
  <si>
    <t>Salário</t>
  </si>
  <si>
    <t>Redimento Carteira</t>
  </si>
  <si>
    <r>
      <t xml:space="preserve">Quantos em </t>
    </r>
    <r>
      <rPr>
        <b/>
        <sz val="12"/>
        <color theme="1" tint="0.34998626667073579"/>
        <rFont val="Aptos Narrow"/>
        <family val="2"/>
        <scheme val="minor"/>
      </rPr>
      <t xml:space="preserve">2 </t>
    </r>
    <r>
      <rPr>
        <sz val="12"/>
        <color theme="1" tint="0.34998626667073579"/>
        <rFont val="Aptos Narrow"/>
        <family val="2"/>
        <scheme val="minor"/>
      </rPr>
      <t>anos?</t>
    </r>
  </si>
  <si>
    <r>
      <t xml:space="preserve">Quantos em </t>
    </r>
    <r>
      <rPr>
        <b/>
        <sz val="12"/>
        <color theme="1" tint="0.34998626667073579"/>
        <rFont val="Aptos Narrow"/>
        <family val="2"/>
        <scheme val="minor"/>
      </rPr>
      <t>5</t>
    </r>
    <r>
      <rPr>
        <sz val="12"/>
        <color theme="1" tint="0.34998626667073579"/>
        <rFont val="Aptos Narrow"/>
        <family val="2"/>
        <scheme val="minor"/>
      </rPr>
      <t xml:space="preserve"> anos?</t>
    </r>
  </si>
  <si>
    <r>
      <t xml:space="preserve">Quantos em </t>
    </r>
    <r>
      <rPr>
        <b/>
        <sz val="12"/>
        <color theme="1" tint="0.34998626667073579"/>
        <rFont val="Aptos Narrow"/>
        <family val="2"/>
        <scheme val="minor"/>
      </rPr>
      <t xml:space="preserve">10 </t>
    </r>
    <r>
      <rPr>
        <sz val="12"/>
        <color theme="1" tint="0.34998626667073579"/>
        <rFont val="Aptos Narrow"/>
        <family val="2"/>
        <scheme val="minor"/>
      </rPr>
      <t>anos?</t>
    </r>
  </si>
  <si>
    <r>
      <t xml:space="preserve">Quantos em </t>
    </r>
    <r>
      <rPr>
        <b/>
        <sz val="12"/>
        <color theme="1" tint="0.34998626667073579"/>
        <rFont val="Aptos Narrow"/>
        <family val="2"/>
        <scheme val="minor"/>
      </rPr>
      <t xml:space="preserve">20 </t>
    </r>
    <r>
      <rPr>
        <sz val="12"/>
        <color theme="1" tint="0.34998626667073579"/>
        <rFont val="Aptos Narrow"/>
        <family val="2"/>
        <scheme val="minor"/>
      </rPr>
      <t>anos?</t>
    </r>
  </si>
  <si>
    <r>
      <t xml:space="preserve">Quantos em </t>
    </r>
    <r>
      <rPr>
        <b/>
        <sz val="12"/>
        <color theme="1" tint="0.34998626667073579"/>
        <rFont val="Aptos Narrow"/>
        <family val="2"/>
        <scheme val="minor"/>
      </rPr>
      <t>30</t>
    </r>
    <r>
      <rPr>
        <sz val="12"/>
        <color theme="1" tint="0.34998626667073579"/>
        <rFont val="Aptos Narrow"/>
        <family val="2"/>
        <scheme val="minor"/>
      </rPr>
      <t xml:space="preserve"> anos?</t>
    </r>
  </si>
  <si>
    <t>Perfil</t>
  </si>
  <si>
    <t>Moderado</t>
  </si>
  <si>
    <t>Agressivo</t>
  </si>
  <si>
    <t>VALOR A SER INVESTIDO POR MÊS</t>
  </si>
  <si>
    <t>PERFIL</t>
  </si>
  <si>
    <t>Tipo de FII</t>
  </si>
  <si>
    <t>Valores</t>
  </si>
  <si>
    <t>Papel</t>
  </si>
  <si>
    <t>Tijolo</t>
  </si>
  <si>
    <t>Percentual Sugerido</t>
  </si>
  <si>
    <t>Hibridos</t>
  </si>
  <si>
    <t>FOFs</t>
  </si>
  <si>
    <t>Desenvolvimento</t>
  </si>
  <si>
    <t>Hotelaria</t>
  </si>
  <si>
    <t>Conservador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</si>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</sst>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2" tint="-0.74999237037263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3"/>
      <color theme="1" tint="0.34998626667073579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 tint="0.34998626667073579"/>
      <name val="Aptos Narrow"/>
      <family val="2"/>
      <scheme val="minor"/>
    </font>
    <font>
      <b/>
      <sz val="12"/>
      <color theme="2" tint="-0.749992370372631"/>
      <name val="Aptos Narrow"/>
      <family val="2"/>
      <scheme val="minor"/>
    </font>
    <font>
      <b/>
      <sz val="12"/>
      <color theme="1" tint="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2" tint="-9.9978637043366805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/>
      <right style="medium">
        <color theme="1" tint="0.499984740745262"/>
      </right>
      <top/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/>
      <bottom style="hair">
        <color theme="1" tint="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/>
    </xf>
    <xf numFmtId="10" fontId="3" fillId="0" borderId="4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7" fillId="2" borderId="0" xfId="0" applyFont="1" applyFill="1" applyBorder="1"/>
    <xf numFmtId="8" fontId="3" fillId="2" borderId="0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/>
    </xf>
    <xf numFmtId="44" fontId="3" fillId="0" borderId="4" xfId="1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vertical="center"/>
    </xf>
    <xf numFmtId="0" fontId="11" fillId="0" borderId="3" xfId="0" applyFont="1" applyBorder="1" applyAlignment="1">
      <alignment horizontal="right" indent="11"/>
    </xf>
    <xf numFmtId="0" fontId="11" fillId="0" borderId="11" xfId="0" applyFont="1" applyBorder="1" applyAlignment="1">
      <alignment horizontal="right" indent="11"/>
    </xf>
    <xf numFmtId="0" fontId="11" fillId="0" borderId="1" xfId="0" applyFont="1" applyBorder="1" applyAlignment="1">
      <alignment horizontal="right" indent="3"/>
    </xf>
    <xf numFmtId="0" fontId="11" fillId="0" borderId="3" xfId="0" applyFont="1" applyBorder="1" applyAlignment="1">
      <alignment horizontal="right" indent="3"/>
    </xf>
    <xf numFmtId="0" fontId="11" fillId="0" borderId="5" xfId="0" applyFont="1" applyBorder="1" applyAlignment="1">
      <alignment horizontal="right" indent="3"/>
    </xf>
    <xf numFmtId="44" fontId="9" fillId="0" borderId="10" xfId="1" applyNumberFormat="1" applyFont="1" applyBorder="1" applyAlignment="1">
      <alignment horizontal="center"/>
    </xf>
    <xf numFmtId="44" fontId="9" fillId="0" borderId="2" xfId="1" applyNumberFormat="1" applyFont="1" applyBorder="1" applyAlignment="1">
      <alignment horizontal="center"/>
    </xf>
    <xf numFmtId="44" fontId="9" fillId="0" borderId="11" xfId="1" applyNumberFormat="1" applyFont="1" applyBorder="1" applyAlignment="1">
      <alignment horizontal="center"/>
    </xf>
    <xf numFmtId="44" fontId="9" fillId="0" borderId="4" xfId="1" applyNumberFormat="1" applyFont="1" applyBorder="1" applyAlignment="1">
      <alignment horizontal="center"/>
    </xf>
    <xf numFmtId="44" fontId="9" fillId="0" borderId="12" xfId="1" applyNumberFormat="1" applyFont="1" applyBorder="1" applyAlignment="1">
      <alignment horizontal="center"/>
    </xf>
    <xf numFmtId="44" fontId="9" fillId="0" borderId="6" xfId="1" applyNumberFormat="1" applyFont="1" applyBorder="1" applyAlignment="1">
      <alignment horizontal="center"/>
    </xf>
    <xf numFmtId="0" fontId="13" fillId="2" borderId="16" xfId="0" applyFont="1" applyFill="1" applyBorder="1" applyAlignment="1">
      <alignment horizontal="right" indent="10"/>
    </xf>
    <xf numFmtId="0" fontId="13" fillId="2" borderId="17" xfId="0" applyFont="1" applyFill="1" applyBorder="1" applyAlignment="1">
      <alignment horizontal="right" indent="10"/>
    </xf>
    <xf numFmtId="166" fontId="13" fillId="0" borderId="18" xfId="1" applyNumberFormat="1" applyFont="1" applyBorder="1" applyAlignment="1">
      <alignment horizontal="right"/>
    </xf>
    <xf numFmtId="0" fontId="13" fillId="2" borderId="3" xfId="0" applyFont="1" applyFill="1" applyBorder="1" applyAlignment="1">
      <alignment horizontal="right" indent="10"/>
    </xf>
    <xf numFmtId="0" fontId="13" fillId="2" borderId="11" xfId="0" applyFont="1" applyFill="1" applyBorder="1" applyAlignment="1">
      <alignment horizontal="right" indent="10"/>
    </xf>
    <xf numFmtId="10" fontId="13" fillId="0" borderId="4" xfId="2" applyNumberFormat="1" applyFont="1" applyBorder="1" applyAlignment="1">
      <alignment horizontal="right"/>
    </xf>
    <xf numFmtId="0" fontId="13" fillId="2" borderId="5" xfId="0" applyFont="1" applyFill="1" applyBorder="1" applyAlignment="1">
      <alignment horizontal="right" indent="10"/>
    </xf>
    <xf numFmtId="0" fontId="13" fillId="2" borderId="12" xfId="0" applyFont="1" applyFill="1" applyBorder="1" applyAlignment="1">
      <alignment horizontal="right" indent="10"/>
    </xf>
    <xf numFmtId="166" fontId="13" fillId="0" borderId="6" xfId="0" applyNumberFormat="1" applyFont="1" applyBorder="1" applyAlignment="1">
      <alignment horizontal="right"/>
    </xf>
    <xf numFmtId="0" fontId="11" fillId="2" borderId="3" xfId="0" applyFont="1" applyFill="1" applyBorder="1" applyAlignment="1">
      <alignment horizontal="right" indent="11"/>
    </xf>
    <xf numFmtId="0" fontId="11" fillId="2" borderId="11" xfId="0" applyFont="1" applyFill="1" applyBorder="1" applyAlignment="1">
      <alignment horizontal="right" indent="11"/>
    </xf>
    <xf numFmtId="0" fontId="12" fillId="6" borderId="3" xfId="0" applyFont="1" applyFill="1" applyBorder="1" applyAlignment="1">
      <alignment horizontal="right" indent="11"/>
    </xf>
    <xf numFmtId="0" fontId="12" fillId="6" borderId="11" xfId="0" applyFont="1" applyFill="1" applyBorder="1" applyAlignment="1">
      <alignment horizontal="right" indent="11"/>
    </xf>
    <xf numFmtId="0" fontId="12" fillId="6" borderId="5" xfId="0" applyFont="1" applyFill="1" applyBorder="1" applyAlignment="1">
      <alignment horizontal="right" indent="11"/>
    </xf>
    <xf numFmtId="0" fontId="12" fillId="6" borderId="12" xfId="0" applyFont="1" applyFill="1" applyBorder="1" applyAlignment="1">
      <alignment horizontal="right" indent="11"/>
    </xf>
    <xf numFmtId="8" fontId="3" fillId="6" borderId="4" xfId="0" applyNumberFormat="1" applyFont="1" applyFill="1" applyBorder="1" applyAlignment="1">
      <alignment horizontal="center" vertical="center"/>
    </xf>
    <xf numFmtId="8" fontId="3" fillId="6" borderId="6" xfId="0" applyNumberFormat="1" applyFont="1" applyFill="1" applyBorder="1" applyAlignment="1">
      <alignment horizontal="center" vertical="center"/>
    </xf>
    <xf numFmtId="0" fontId="4" fillId="3" borderId="0" xfId="3"/>
    <xf numFmtId="0" fontId="0" fillId="6" borderId="0" xfId="0" applyFill="1"/>
    <xf numFmtId="166" fontId="14" fillId="3" borderId="0" xfId="3" applyNumberFormat="1" applyFont="1" applyAlignment="1">
      <alignment horizontal="center" vertical="center"/>
    </xf>
    <xf numFmtId="166" fontId="5" fillId="6" borderId="0" xfId="1" applyNumberFormat="1" applyFont="1" applyFill="1" applyAlignment="1">
      <alignment horizontal="center" vertical="center"/>
    </xf>
    <xf numFmtId="9" fontId="0" fillId="0" borderId="0" xfId="2" applyFont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5" fillId="7" borderId="0" xfId="0" applyFont="1" applyFill="1" applyAlignment="1">
      <alignment horizontal="center"/>
    </xf>
    <xf numFmtId="0" fontId="16" fillId="7" borderId="0" xfId="0" applyFont="1" applyFill="1"/>
    <xf numFmtId="166" fontId="17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13" xfId="0" applyBorder="1"/>
    <xf numFmtId="0" fontId="0" fillId="0" borderId="13" xfId="0" applyBorder="1" applyAlignment="1">
      <alignment horizontal="left" indent="1"/>
    </xf>
    <xf numFmtId="9" fontId="0" fillId="0" borderId="13" xfId="2" applyFont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indent="1"/>
    </xf>
    <xf numFmtId="9" fontId="0" fillId="8" borderId="0" xfId="2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9" fontId="5" fillId="9" borderId="0" xfId="2" applyFont="1" applyFill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645297290594584"/>
          <c:y val="6.5638665354096778E-2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27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04-44FF-A0E0-C49C91AE9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E04-44FF-A0E0-C49C91AE9B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E04-44FF-A0E0-C49C91AE9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04-44FF-A0E0-C49C91AE9B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04-44FF-A0E0-C49C91AE9B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04-44FF-A0E0-C49C91AE9BAB}"/>
              </c:ext>
            </c:extLst>
          </c:dPt>
          <c:cat>
            <c:strRef>
              <c:f>desafio1!$B$37:$B$42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desafio1!$C$37:$C$42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4-44FF-A0E0-C49C91AE9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163063</xdr:rowOff>
    </xdr:from>
    <xdr:to>
      <xdr:col>5</xdr:col>
      <xdr:colOff>443531</xdr:colOff>
      <xdr:row>5</xdr:row>
      <xdr:rowOff>47214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68A0C5A-4376-B2BC-F083-21E823B92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19608" r="-588" b="18628"/>
        <a:stretch>
          <a:fillRect/>
        </a:stretch>
      </xdr:blipFill>
      <xdr:spPr>
        <a:xfrm>
          <a:off x="0" y="163063"/>
          <a:ext cx="7143750" cy="805925"/>
        </a:xfrm>
        <a:prstGeom prst="rect">
          <a:avLst/>
        </a:prstGeom>
        <a:solidFill>
          <a:schemeClr val="accent1">
            <a:lumMod val="75000"/>
          </a:schemeClr>
        </a:solidFill>
      </xdr:spPr>
    </xdr:pic>
    <xdr:clientData/>
  </xdr:twoCellAnchor>
  <xdr:twoCellAnchor>
    <xdr:from>
      <xdr:col>1</xdr:col>
      <xdr:colOff>0</xdr:colOff>
      <xdr:row>44</xdr:row>
      <xdr:rowOff>52387</xdr:rowOff>
    </xdr:from>
    <xdr:to>
      <xdr:col>3</xdr:col>
      <xdr:colOff>885825</xdr:colOff>
      <xdr:row>57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F954B5-53DA-671B-08F7-F821338C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AAA6-E61E-4E00-A01E-332EC2722CDA}">
  <dimension ref="A1:H50"/>
  <sheetViews>
    <sheetView showGridLines="0" tabSelected="1" zoomScaleNormal="100" workbookViewId="0">
      <selection activeCell="G54" sqref="G54"/>
    </sheetView>
  </sheetViews>
  <sheetFormatPr defaultColWidth="0" defaultRowHeight="15" x14ac:dyDescent="0.25"/>
  <cols>
    <col min="1" max="1" width="9.140625" customWidth="1"/>
    <col min="2" max="2" width="31.140625" customWidth="1"/>
    <col min="3" max="3" width="28.140625" customWidth="1"/>
    <col min="4" max="4" width="23" bestFit="1" customWidth="1"/>
    <col min="5" max="8" width="9.140625" customWidth="1"/>
    <col min="9" max="16384" width="9.140625" hidden="1"/>
  </cols>
  <sheetData>
    <row r="1" spans="1:8" x14ac:dyDescent="0.25">
      <c r="A1" s="4"/>
      <c r="B1" s="4"/>
      <c r="C1" s="4"/>
      <c r="D1" s="4"/>
      <c r="E1" s="4"/>
      <c r="F1" s="4"/>
      <c r="G1" s="4"/>
      <c r="H1" s="4"/>
    </row>
    <row r="7" spans="1:8" ht="15.75" thickBot="1" x14ac:dyDescent="0.3"/>
    <row r="8" spans="1:8" ht="15" customHeight="1" x14ac:dyDescent="0.25">
      <c r="B8" s="17" t="s">
        <v>8</v>
      </c>
      <c r="C8" s="18"/>
      <c r="D8" s="19"/>
    </row>
    <row r="9" spans="1:8" ht="15" customHeight="1" x14ac:dyDescent="0.25">
      <c r="B9" s="20"/>
      <c r="C9" s="9"/>
      <c r="D9" s="21"/>
    </row>
    <row r="10" spans="1:8" ht="15.75" x14ac:dyDescent="0.25">
      <c r="B10" s="33" t="s">
        <v>9</v>
      </c>
      <c r="C10" s="34"/>
      <c r="D10" s="35">
        <v>2000</v>
      </c>
    </row>
    <row r="11" spans="1:8" ht="15.75" x14ac:dyDescent="0.25">
      <c r="B11" s="36" t="s">
        <v>10</v>
      </c>
      <c r="C11" s="37"/>
      <c r="D11" s="38">
        <v>6.0000000000000001E-3</v>
      </c>
    </row>
    <row r="12" spans="1:8" ht="16.5" thickBot="1" x14ac:dyDescent="0.3">
      <c r="B12" s="39" t="s">
        <v>33</v>
      </c>
      <c r="C12" s="40"/>
      <c r="D12" s="41">
        <f>D10*30%</f>
        <v>600</v>
      </c>
    </row>
    <row r="13" spans="1:8" ht="15.75" thickBot="1" x14ac:dyDescent="0.3"/>
    <row r="14" spans="1:8" ht="15" customHeight="1" x14ac:dyDescent="0.25">
      <c r="B14" s="13" t="s">
        <v>5</v>
      </c>
      <c r="C14" s="16"/>
      <c r="D14" s="12"/>
    </row>
    <row r="15" spans="1:8" ht="15.75" customHeight="1" x14ac:dyDescent="0.25">
      <c r="B15" s="6"/>
      <c r="C15" s="7"/>
      <c r="D15" s="14"/>
    </row>
    <row r="16" spans="1:8" ht="17.25" x14ac:dyDescent="0.25">
      <c r="B16" s="22" t="s">
        <v>0</v>
      </c>
      <c r="C16" s="23"/>
      <c r="D16" s="15">
        <v>200</v>
      </c>
    </row>
    <row r="17" spans="1:4" ht="17.25" x14ac:dyDescent="0.25">
      <c r="B17" s="42" t="s">
        <v>1</v>
      </c>
      <c r="C17" s="43"/>
      <c r="D17" s="2">
        <v>5</v>
      </c>
    </row>
    <row r="18" spans="1:4" ht="17.25" x14ac:dyDescent="0.25">
      <c r="B18" s="42" t="s">
        <v>2</v>
      </c>
      <c r="C18" s="43"/>
      <c r="D18" s="3">
        <v>1.0789999999999999E-2</v>
      </c>
    </row>
    <row r="19" spans="1:4" ht="17.25" x14ac:dyDescent="0.25">
      <c r="B19" s="44" t="s">
        <v>3</v>
      </c>
      <c r="C19" s="45"/>
      <c r="D19" s="48">
        <f>FV(taxa_mensal,qtd_anos*12,aporte*-1)</f>
        <v>16755.382799697527</v>
      </c>
    </row>
    <row r="20" spans="1:4" ht="18" thickBot="1" x14ac:dyDescent="0.3">
      <c r="B20" s="46" t="s">
        <v>4</v>
      </c>
      <c r="C20" s="47"/>
      <c r="D20" s="49">
        <f>patrimonio*rdmto_carteira</f>
        <v>100.53229679818516</v>
      </c>
    </row>
    <row r="21" spans="1:4" ht="17.25" x14ac:dyDescent="0.3">
      <c r="B21" s="10"/>
      <c r="C21" s="11"/>
    </row>
    <row r="24" spans="1:4" ht="15" customHeight="1" x14ac:dyDescent="0.25">
      <c r="B24" s="6" t="s">
        <v>6</v>
      </c>
      <c r="C24" s="7"/>
      <c r="D24" s="8" t="s">
        <v>7</v>
      </c>
    </row>
    <row r="25" spans="1:4" ht="15.75" customHeight="1" thickBot="1" x14ac:dyDescent="0.3">
      <c r="B25" s="6"/>
      <c r="C25" s="7"/>
      <c r="D25" s="8"/>
    </row>
    <row r="26" spans="1:4" ht="17.25" x14ac:dyDescent="0.3">
      <c r="A26" s="5">
        <v>2</v>
      </c>
      <c r="B26" s="24" t="s">
        <v>11</v>
      </c>
      <c r="C26" s="27">
        <f>FV($D$18,$A26*12,$D$16*-1)</f>
        <v>5445.5254595290435</v>
      </c>
      <c r="D26" s="28">
        <f>C26*rdmto_carteira</f>
        <v>32.673152757174265</v>
      </c>
    </row>
    <row r="27" spans="1:4" ht="17.25" x14ac:dyDescent="0.3">
      <c r="A27" s="5">
        <v>5</v>
      </c>
      <c r="B27" s="25" t="s">
        <v>12</v>
      </c>
      <c r="C27" s="29">
        <f>FV($D$18,$A27*12,$D$16*-1)</f>
        <v>16755.382799697527</v>
      </c>
      <c r="D27" s="30">
        <f>C27*rdmto_carteira</f>
        <v>100.53229679818516</v>
      </c>
    </row>
    <row r="28" spans="1:4" ht="17.25" x14ac:dyDescent="0.3">
      <c r="A28" s="5">
        <v>10</v>
      </c>
      <c r="B28" s="25" t="s">
        <v>13</v>
      </c>
      <c r="C28" s="29">
        <f>FV($D$18,$A28*12,$D$16*-1)</f>
        <v>48656.842506034438</v>
      </c>
      <c r="D28" s="30">
        <f>C28*rdmto_carteira</f>
        <v>291.94105503620665</v>
      </c>
    </row>
    <row r="29" spans="1:4" ht="17.25" x14ac:dyDescent="0.3">
      <c r="A29" s="5">
        <v>20</v>
      </c>
      <c r="B29" s="25" t="s">
        <v>14</v>
      </c>
      <c r="C29" s="29">
        <f>FV($D$18,$A29*12,$D$16*-1)</f>
        <v>225039.68001941612</v>
      </c>
      <c r="D29" s="30">
        <f>C29*rdmto_carteira</f>
        <v>1350.2380801164968</v>
      </c>
    </row>
    <row r="30" spans="1:4" ht="18" thickBot="1" x14ac:dyDescent="0.35">
      <c r="A30" s="5">
        <v>30</v>
      </c>
      <c r="B30" s="26" t="s">
        <v>15</v>
      </c>
      <c r="C30" s="31">
        <f>FV($D$18,$A30*12,$D$16*-1)</f>
        <v>864433.93100094295</v>
      </c>
      <c r="D30" s="32">
        <f>C30*rdmto_carteira</f>
        <v>5186.6035860056581</v>
      </c>
    </row>
    <row r="33" spans="2:4" x14ac:dyDescent="0.25">
      <c r="B33" s="50" t="s">
        <v>20</v>
      </c>
      <c r="C33" s="52" t="s">
        <v>18</v>
      </c>
      <c r="D33" s="50"/>
    </row>
    <row r="34" spans="2:4" x14ac:dyDescent="0.25">
      <c r="B34" s="51" t="s">
        <v>19</v>
      </c>
      <c r="C34" s="53">
        <f>aporte</f>
        <v>200</v>
      </c>
      <c r="D34" s="51"/>
    </row>
    <row r="36" spans="2:4" x14ac:dyDescent="0.25">
      <c r="B36" s="57" t="s">
        <v>21</v>
      </c>
      <c r="C36" s="57" t="s">
        <v>25</v>
      </c>
      <c r="D36" s="57" t="s">
        <v>22</v>
      </c>
    </row>
    <row r="37" spans="2:4" x14ac:dyDescent="0.25">
      <c r="B37" s="1" t="s">
        <v>23</v>
      </c>
      <c r="C37" s="55">
        <f>VLOOKUP($C$33&amp;"-"&amp;B37,apoio!B3:E20,4,FALSE)</f>
        <v>0.5</v>
      </c>
      <c r="D37" s="56">
        <f>$C$34*C37</f>
        <v>100</v>
      </c>
    </row>
    <row r="38" spans="2:4" x14ac:dyDescent="0.25">
      <c r="B38" s="1" t="s">
        <v>24</v>
      </c>
      <c r="C38" s="55">
        <f>VLOOKUP($C$33&amp;"-"&amp;B38,apoio!B4:E21,4,FALSE)</f>
        <v>0.1</v>
      </c>
      <c r="D38" s="56">
        <f t="shared" ref="D38:D42" si="0">$C$34*C38</f>
        <v>20</v>
      </c>
    </row>
    <row r="39" spans="2:4" x14ac:dyDescent="0.25">
      <c r="B39" s="1" t="s">
        <v>26</v>
      </c>
      <c r="C39" s="55">
        <f>VLOOKUP($C$33&amp;"-"&amp;B39,apoio!B5:E22,4,FALSE)</f>
        <v>0.05</v>
      </c>
      <c r="D39" s="56">
        <f t="shared" si="0"/>
        <v>10</v>
      </c>
    </row>
    <row r="40" spans="2:4" x14ac:dyDescent="0.25">
      <c r="B40" s="1" t="s">
        <v>27</v>
      </c>
      <c r="C40" s="55">
        <f>VLOOKUP($C$33&amp;"-"&amp;B40,apoio!B6:E23,4,FALSE)</f>
        <v>0.05</v>
      </c>
      <c r="D40" s="56">
        <f t="shared" si="0"/>
        <v>10</v>
      </c>
    </row>
    <row r="41" spans="2:4" x14ac:dyDescent="0.25">
      <c r="B41" s="1" t="s">
        <v>28</v>
      </c>
      <c r="C41" s="55">
        <f>VLOOKUP($C$33&amp;"-"&amp;B41,apoio!B7:E24,4,FALSE)</f>
        <v>0.2</v>
      </c>
      <c r="D41" s="56">
        <f t="shared" si="0"/>
        <v>40</v>
      </c>
    </row>
    <row r="42" spans="2:4" x14ac:dyDescent="0.25">
      <c r="B42" s="1" t="s">
        <v>29</v>
      </c>
      <c r="C42" s="55">
        <f>VLOOKUP($C$33&amp;"-"&amp;B42,apoio!B8:E25,4,FALSE)</f>
        <v>0.1</v>
      </c>
      <c r="D42" s="56">
        <f t="shared" si="0"/>
        <v>20</v>
      </c>
    </row>
    <row r="43" spans="2:4" x14ac:dyDescent="0.25">
      <c r="B43" s="58"/>
      <c r="C43" s="58"/>
      <c r="D43" s="59">
        <f>SUM(D37:D42)</f>
        <v>200</v>
      </c>
    </row>
    <row r="49" customFormat="1" x14ac:dyDescent="0.25"/>
    <row r="50" customFormat="1" x14ac:dyDescent="0.25"/>
  </sheetData>
  <mergeCells count="13">
    <mergeCell ref="B18:C18"/>
    <mergeCell ref="B19:C19"/>
    <mergeCell ref="B20:C20"/>
    <mergeCell ref="B10:C10"/>
    <mergeCell ref="B11:C11"/>
    <mergeCell ref="B12:C12"/>
    <mergeCell ref="B14:C15"/>
    <mergeCell ref="B24:C25"/>
    <mergeCell ref="D24:D25"/>
    <mergeCell ref="A1:H1"/>
    <mergeCell ref="B8:C9"/>
    <mergeCell ref="B16:C16"/>
    <mergeCell ref="B17:C17"/>
  </mergeCells>
  <dataValidations count="1">
    <dataValidation type="list" allowBlank="1" showInputMessage="1" showErrorMessage="1" sqref="C33" xr:uid="{B5E5F9AB-7298-4316-A9F4-E555852AF03E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3D79-304E-4C64-837E-E4AEBE15FA4B}">
  <dimension ref="A1:F20"/>
  <sheetViews>
    <sheetView showGridLines="0" zoomScale="101" zoomScaleNormal="101" workbookViewId="0">
      <selection activeCell="C17" sqref="C17"/>
    </sheetView>
  </sheetViews>
  <sheetFormatPr defaultColWidth="0" defaultRowHeight="15" x14ac:dyDescent="0.25"/>
  <cols>
    <col min="1" max="1" width="2.7109375" customWidth="1"/>
    <col min="2" max="2" width="28.42578125" bestFit="1" customWidth="1"/>
    <col min="3" max="3" width="12.140625" bestFit="1" customWidth="1"/>
    <col min="4" max="4" width="17.5703125" bestFit="1" customWidth="1"/>
    <col min="5" max="5" width="9.140625" style="54" customWidth="1"/>
    <col min="6" max="6" width="2.7109375" customWidth="1"/>
    <col min="7" max="16384" width="9.140625" hidden="1"/>
  </cols>
  <sheetData>
    <row r="1" spans="1:6" x14ac:dyDescent="0.25">
      <c r="A1" s="4"/>
      <c r="B1" s="4"/>
      <c r="C1" s="4"/>
      <c r="D1" s="4"/>
      <c r="E1" s="4"/>
      <c r="F1" s="4"/>
    </row>
    <row r="2" spans="1:6" x14ac:dyDescent="0.25">
      <c r="B2" s="67" t="s">
        <v>32</v>
      </c>
      <c r="C2" s="67" t="s">
        <v>16</v>
      </c>
      <c r="D2" s="67" t="s">
        <v>21</v>
      </c>
      <c r="E2" s="68" t="s">
        <v>31</v>
      </c>
    </row>
    <row r="3" spans="1:6" x14ac:dyDescent="0.25">
      <c r="B3" t="str">
        <f>C3&amp;"-"&amp;D3</f>
        <v>Conservador-Papel</v>
      </c>
      <c r="C3" t="s">
        <v>30</v>
      </c>
      <c r="D3" s="60" t="s">
        <v>23</v>
      </c>
      <c r="E3" s="55">
        <v>0.3</v>
      </c>
    </row>
    <row r="4" spans="1:6" x14ac:dyDescent="0.25">
      <c r="B4" t="str">
        <f t="shared" ref="B4:B20" si="0">C4&amp;"-"&amp;D4</f>
        <v>Conservador-Tijolo</v>
      </c>
      <c r="C4" t="s">
        <v>30</v>
      </c>
      <c r="D4" s="60" t="s">
        <v>24</v>
      </c>
      <c r="E4" s="55">
        <v>0.5</v>
      </c>
    </row>
    <row r="5" spans="1:6" x14ac:dyDescent="0.25">
      <c r="B5" t="str">
        <f t="shared" si="0"/>
        <v>Conservador-Hibridos</v>
      </c>
      <c r="C5" t="s">
        <v>30</v>
      </c>
      <c r="D5" s="60" t="s">
        <v>26</v>
      </c>
      <c r="E5" s="55">
        <v>0.1</v>
      </c>
    </row>
    <row r="6" spans="1:6" x14ac:dyDescent="0.25">
      <c r="B6" t="str">
        <f t="shared" si="0"/>
        <v>Conservador-FOFs</v>
      </c>
      <c r="C6" t="s">
        <v>30</v>
      </c>
      <c r="D6" s="60" t="s">
        <v>27</v>
      </c>
      <c r="E6" s="55">
        <v>0.1</v>
      </c>
    </row>
    <row r="7" spans="1:6" x14ac:dyDescent="0.25">
      <c r="B7" t="str">
        <f t="shared" si="0"/>
        <v>Conservador-Desenvolvimento</v>
      </c>
      <c r="C7" t="s">
        <v>30</v>
      </c>
      <c r="D7" s="60" t="s">
        <v>28</v>
      </c>
      <c r="E7" s="55">
        <v>0</v>
      </c>
    </row>
    <row r="8" spans="1:6" ht="15.75" thickBot="1" x14ac:dyDescent="0.3">
      <c r="B8" t="str">
        <f t="shared" si="0"/>
        <v>Conservador-Hotelaria</v>
      </c>
      <c r="C8" t="s">
        <v>30</v>
      </c>
      <c r="D8" s="60" t="s">
        <v>29</v>
      </c>
      <c r="E8" s="55">
        <v>0</v>
      </c>
    </row>
    <row r="9" spans="1:6" x14ac:dyDescent="0.25">
      <c r="B9" s="61" t="str">
        <f t="shared" si="0"/>
        <v>Moderado-Papel</v>
      </c>
      <c r="C9" s="61" t="s">
        <v>17</v>
      </c>
      <c r="D9" s="62" t="s">
        <v>23</v>
      </c>
      <c r="E9" s="63">
        <v>0.32</v>
      </c>
    </row>
    <row r="10" spans="1:6" x14ac:dyDescent="0.25">
      <c r="B10" s="64" t="str">
        <f t="shared" si="0"/>
        <v>Moderado-Tijolo</v>
      </c>
      <c r="C10" s="64" t="s">
        <v>17</v>
      </c>
      <c r="D10" s="65" t="s">
        <v>24</v>
      </c>
      <c r="E10" s="66">
        <v>0.35</v>
      </c>
    </row>
    <row r="11" spans="1:6" x14ac:dyDescent="0.25">
      <c r="B11" t="str">
        <f t="shared" si="0"/>
        <v>Moderado-Hibridos</v>
      </c>
      <c r="C11" t="s">
        <v>17</v>
      </c>
      <c r="D11" s="60" t="s">
        <v>26</v>
      </c>
      <c r="E11" s="55">
        <v>0.08</v>
      </c>
    </row>
    <row r="12" spans="1:6" x14ac:dyDescent="0.25">
      <c r="B12" t="str">
        <f t="shared" si="0"/>
        <v>Moderado-FOFs</v>
      </c>
      <c r="C12" t="s">
        <v>17</v>
      </c>
      <c r="D12" s="60" t="s">
        <v>27</v>
      </c>
      <c r="E12" s="55">
        <v>0.05</v>
      </c>
    </row>
    <row r="13" spans="1:6" x14ac:dyDescent="0.25">
      <c r="B13" t="str">
        <f t="shared" si="0"/>
        <v>Moderado-Desenvolvimento</v>
      </c>
      <c r="C13" t="s">
        <v>17</v>
      </c>
      <c r="D13" s="60" t="s">
        <v>28</v>
      </c>
      <c r="E13" s="55">
        <v>0.1</v>
      </c>
    </row>
    <row r="14" spans="1:6" ht="15.75" thickBot="1" x14ac:dyDescent="0.3">
      <c r="B14" t="str">
        <f t="shared" si="0"/>
        <v>Moderado-Hotelaria</v>
      </c>
      <c r="C14" t="s">
        <v>17</v>
      </c>
      <c r="D14" s="60" t="s">
        <v>29</v>
      </c>
      <c r="E14" s="55">
        <v>0.1</v>
      </c>
    </row>
    <row r="15" spans="1:6" x14ac:dyDescent="0.25">
      <c r="B15" s="61" t="str">
        <f t="shared" si="0"/>
        <v>Agressivo-Papel</v>
      </c>
      <c r="C15" s="61" t="s">
        <v>18</v>
      </c>
      <c r="D15" s="62" t="s">
        <v>23</v>
      </c>
      <c r="E15" s="63">
        <v>0.5</v>
      </c>
    </row>
    <row r="16" spans="1:6" x14ac:dyDescent="0.25">
      <c r="B16" t="str">
        <f t="shared" si="0"/>
        <v>Agressivo-Tijolo</v>
      </c>
      <c r="C16" t="s">
        <v>18</v>
      </c>
      <c r="D16" s="60" t="s">
        <v>24</v>
      </c>
      <c r="E16" s="54">
        <v>0.1</v>
      </c>
    </row>
    <row r="17" spans="2:5" x14ac:dyDescent="0.25">
      <c r="B17" t="str">
        <f t="shared" si="0"/>
        <v>Agressivo-Hibridos</v>
      </c>
      <c r="C17" t="s">
        <v>18</v>
      </c>
      <c r="D17" s="60" t="s">
        <v>26</v>
      </c>
      <c r="E17" s="54">
        <v>0.05</v>
      </c>
    </row>
    <row r="18" spans="2:5" x14ac:dyDescent="0.25">
      <c r="B18" t="str">
        <f t="shared" si="0"/>
        <v>Agressivo-FOFs</v>
      </c>
      <c r="C18" t="s">
        <v>18</v>
      </c>
      <c r="D18" s="60" t="s">
        <v>27</v>
      </c>
      <c r="E18" s="54">
        <v>0.05</v>
      </c>
    </row>
    <row r="19" spans="2:5" x14ac:dyDescent="0.25">
      <c r="B19" t="str">
        <f t="shared" si="0"/>
        <v>Agressivo-Desenvolvimento</v>
      </c>
      <c r="C19" t="s">
        <v>18</v>
      </c>
      <c r="D19" s="60" t="s">
        <v>28</v>
      </c>
      <c r="E19" s="54">
        <v>0.2</v>
      </c>
    </row>
    <row r="20" spans="2:5" x14ac:dyDescent="0.25">
      <c r="B20" t="str">
        <f t="shared" si="0"/>
        <v>Agressivo-Hotelaria</v>
      </c>
      <c r="C20" t="s">
        <v>18</v>
      </c>
      <c r="D20" s="60" t="s">
        <v>29</v>
      </c>
      <c r="E20" s="54">
        <v>0.1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desafio1</vt:lpstr>
      <vt:lpstr>apoio</vt:lpstr>
      <vt:lpstr>aporte</vt:lpstr>
      <vt:lpstr>patrimonio</vt:lpstr>
      <vt:lpstr>qtd_anos</vt:lpstr>
      <vt:lpstr>rdmto_carteira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A Oliveira</dc:creator>
  <cp:lastModifiedBy>Rogerio A Oliveira</cp:lastModifiedBy>
  <dcterms:created xsi:type="dcterms:W3CDTF">2025-06-17T00:56:58Z</dcterms:created>
  <dcterms:modified xsi:type="dcterms:W3CDTF">2025-06-18T00:16:21Z</dcterms:modified>
</cp:coreProperties>
</file>