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6c52ec889d38044/Área de Trabalho/"/>
    </mc:Choice>
  </mc:AlternateContent>
  <xr:revisionPtr revIDLastSave="0" documentId="8_{DD210B8A-CF27-4E1C-B36D-1A601D781C21}" xr6:coauthVersionLast="47" xr6:coauthVersionMax="47" xr10:uidLastSave="{00000000-0000-0000-0000-000000000000}"/>
  <bookViews>
    <workbookView xWindow="11025" yWindow="600" windowWidth="9450" windowHeight="10590" xr2:uid="{00000000-000D-0000-FFFF-FFFF00000000}"/>
  </bookViews>
  <sheets>
    <sheet name="Simulador de Investimentos" sheetId="1" r:id="rId1"/>
    <sheet name="Planilha1" sheetId="2" r:id="rId2"/>
  </sheets>
  <definedNames>
    <definedName name="aporte">'Simulador de Investimentos'!$D$7</definedName>
    <definedName name="patrimonio">'Simulador de Investimentos'!$D$11</definedName>
    <definedName name="qtd_anos">'Simulador de Investimentos'!$D$8</definedName>
    <definedName name="rendimento_carteira">'Simulador de Investimentos'!$D$25</definedName>
    <definedName name="salario">'Simulador de Investimentos'!$D$24</definedName>
    <definedName name="sugestao_invest">'Simulador de Investimentos'!$D$26</definedName>
    <definedName name="taxa_mensal">'Simulador de Investimentos'!$D$9</definedName>
  </definedNames>
  <calcPr calcId="191029"/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3" i="1"/>
  <c r="G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0" i="1"/>
  <c r="D11" i="1"/>
  <c r="D12" i="1" s="1"/>
  <c r="C16" i="1"/>
  <c r="D16" i="1" s="1"/>
  <c r="C17" i="1"/>
  <c r="D17" i="1" s="1"/>
  <c r="C18" i="1"/>
  <c r="D18" i="1" s="1"/>
  <c r="C19" i="1"/>
  <c r="D19" i="1" s="1"/>
  <c r="C15" i="1"/>
  <c r="D15" i="1" s="1"/>
  <c r="D34" i="1" l="1"/>
  <c r="D36" i="1"/>
  <c r="D33" i="1"/>
  <c r="D35" i="1"/>
  <c r="D37" i="1"/>
  <c r="D38" i="1"/>
  <c r="D39" i="1" l="1"/>
</calcChain>
</file>

<file path=xl/sharedStrings.xml><?xml version="1.0" encoding="utf-8"?>
<sst xmlns="http://schemas.openxmlformats.org/spreadsheetml/2006/main" count="73" uniqueCount="36">
  <si>
    <t>Número de anos</t>
  </si>
  <si>
    <t>Patrimônio acumulado</t>
  </si>
  <si>
    <t>Dividendos mensais estimados</t>
  </si>
  <si>
    <t>INVESTIMENTO MENSAL</t>
  </si>
  <si>
    <t>Quanto investido por mês ?</t>
  </si>
  <si>
    <t>Taxa de rendimento mensal  ?(%)</t>
  </si>
  <si>
    <t>ENTRADAS</t>
  </si>
  <si>
    <t>CÁLCULOS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</si>
  <si>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</si>
  <si>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</si>
  <si>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</si>
  <si>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</si>
  <si>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</si>
  <si>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</si>
  <si>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DIVIDENDOS</t>
  </si>
  <si>
    <t>CONFIGURAÇÕES</t>
  </si>
  <si>
    <t>Sálario</t>
  </si>
  <si>
    <t>Rendimento Carteira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</si>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</sst>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20"/>
      <color theme="0"/>
      <name val="Aptos Narrow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Aptos Narrow"/>
      <family val="2"/>
    </font>
    <font>
      <b/>
      <sz val="12"/>
      <color theme="1"/>
      <name val="Aptos Narrow"/>
      <family val="2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 diagonalUp="1" diagonalDown="1">
      <left/>
      <right/>
      <top/>
      <bottom/>
      <diagonal style="thin">
        <color theme="0"/>
      </diagonal>
    </border>
    <border>
      <left style="thin">
        <color theme="1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/>
      <right/>
      <top/>
      <bottom style="thick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165" fontId="9" fillId="0" borderId="1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9" fillId="0" borderId="1" xfId="2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7" xfId="0" applyBorder="1"/>
    <xf numFmtId="0" fontId="0" fillId="0" borderId="0" xfId="0" applyFont="1"/>
    <xf numFmtId="0" fontId="6" fillId="6" borderId="6" xfId="0" applyFont="1" applyFill="1" applyBorder="1" applyAlignment="1"/>
    <xf numFmtId="0" fontId="6" fillId="6" borderId="0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165" fontId="0" fillId="8" borderId="13" xfId="0" applyNumberFormat="1" applyFill="1" applyBorder="1" applyAlignment="1">
      <alignment horizontal="center"/>
    </xf>
    <xf numFmtId="165" fontId="0" fillId="8" borderId="16" xfId="0" applyNumberFormat="1" applyFont="1" applyFill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8" fontId="8" fillId="4" borderId="14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left"/>
    </xf>
    <xf numFmtId="0" fontId="8" fillId="8" borderId="17" xfId="0" applyFont="1" applyFill="1" applyBorder="1" applyAlignment="1">
      <alignment horizontal="left"/>
    </xf>
    <xf numFmtId="0" fontId="10" fillId="6" borderId="20" xfId="0" applyFont="1" applyFill="1" applyBorder="1" applyAlignment="1"/>
    <xf numFmtId="0" fontId="0" fillId="0" borderId="21" xfId="0" applyBorder="1"/>
    <xf numFmtId="165" fontId="9" fillId="4" borderId="25" xfId="0" applyNumberFormat="1" applyFont="1" applyFill="1" applyBorder="1" applyAlignment="1">
      <alignment horizontal="center"/>
    </xf>
    <xf numFmtId="165" fontId="9" fillId="4" borderId="16" xfId="0" applyNumberFormat="1" applyFont="1" applyFill="1" applyBorder="1" applyAlignment="1">
      <alignment horizontal="center"/>
    </xf>
    <xf numFmtId="0" fontId="8" fillId="8" borderId="10" xfId="0" applyFont="1" applyFill="1" applyBorder="1" applyAlignment="1">
      <alignment horizontal="left"/>
    </xf>
    <xf numFmtId="0" fontId="8" fillId="8" borderId="26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left"/>
    </xf>
    <xf numFmtId="0" fontId="8" fillId="8" borderId="27" xfId="0" applyFont="1" applyFill="1" applyBorder="1" applyAlignment="1">
      <alignment horizontal="left"/>
    </xf>
    <xf numFmtId="0" fontId="0" fillId="0" borderId="0" xfId="0" applyBorder="1"/>
    <xf numFmtId="0" fontId="6" fillId="6" borderId="28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29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left" vertical="center"/>
    </xf>
    <xf numFmtId="0" fontId="11" fillId="3" borderId="3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/>
    </xf>
    <xf numFmtId="0" fontId="0" fillId="0" borderId="32" xfId="0" applyBorder="1"/>
    <xf numFmtId="0" fontId="8" fillId="8" borderId="7" xfId="0" applyFont="1" applyFill="1" applyBorder="1" applyAlignment="1">
      <alignment horizontal="left"/>
    </xf>
    <xf numFmtId="0" fontId="0" fillId="0" borderId="8" xfId="0" applyBorder="1"/>
    <xf numFmtId="0" fontId="7" fillId="3" borderId="33" xfId="0" applyFont="1" applyFill="1" applyBorder="1" applyAlignment="1">
      <alignment vertical="center"/>
    </xf>
    <xf numFmtId="0" fontId="8" fillId="4" borderId="34" xfId="0" applyFont="1" applyFill="1" applyBorder="1"/>
    <xf numFmtId="0" fontId="8" fillId="4" borderId="36" xfId="0" applyFont="1" applyFill="1" applyBorder="1"/>
    <xf numFmtId="0" fontId="4" fillId="0" borderId="35" xfId="0" applyFont="1" applyBorder="1" applyAlignment="1">
      <alignment horizontal="center"/>
    </xf>
    <xf numFmtId="0" fontId="8" fillId="4" borderId="37" xfId="0" applyFont="1" applyFill="1" applyBorder="1"/>
    <xf numFmtId="0" fontId="0" fillId="0" borderId="23" xfId="0" applyBorder="1"/>
    <xf numFmtId="8" fontId="8" fillId="4" borderId="38" xfId="0" applyNumberFormat="1" applyFont="1" applyFill="1" applyBorder="1" applyAlignment="1">
      <alignment horizontal="center"/>
    </xf>
    <xf numFmtId="8" fontId="8" fillId="4" borderId="11" xfId="0" applyNumberFormat="1" applyFont="1" applyFill="1" applyBorder="1" applyAlignment="1">
      <alignment horizontal="center"/>
    </xf>
    <xf numFmtId="0" fontId="0" fillId="0" borderId="28" xfId="0" applyBorder="1"/>
    <xf numFmtId="8" fontId="8" fillId="4" borderId="9" xfId="0" applyNumberFormat="1" applyFont="1" applyFill="1" applyBorder="1" applyAlignment="1">
      <alignment horizontal="center"/>
    </xf>
    <xf numFmtId="0" fontId="12" fillId="3" borderId="39" xfId="0" applyFont="1" applyFill="1" applyBorder="1" applyAlignment="1">
      <alignment horizontal="center" vertical="center"/>
    </xf>
    <xf numFmtId="0" fontId="2" fillId="2" borderId="0" xfId="3"/>
    <xf numFmtId="0" fontId="3" fillId="8" borderId="0" xfId="0" applyFont="1" applyFill="1"/>
    <xf numFmtId="165" fontId="3" fillId="8" borderId="0" xfId="0" applyNumberFormat="1" applyFont="1" applyFill="1" applyAlignment="1">
      <alignment horizontal="center" vertical="center"/>
    </xf>
    <xf numFmtId="0" fontId="0" fillId="8" borderId="0" xfId="0" applyFill="1"/>
    <xf numFmtId="0" fontId="9" fillId="4" borderId="19" xfId="0" applyFont="1" applyFill="1" applyBorder="1" applyAlignment="1">
      <alignment horizontal="left"/>
    </xf>
    <xf numFmtId="0" fontId="9" fillId="4" borderId="23" xfId="0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0" fontId="9" fillId="4" borderId="24" xfId="0" applyFont="1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0" fillId="9" borderId="0" xfId="0" applyFill="1"/>
    <xf numFmtId="0" fontId="14" fillId="9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15" fillId="2" borderId="0" xfId="3" applyFont="1"/>
    <xf numFmtId="0" fontId="15" fillId="2" borderId="0" xfId="3" applyFont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9" fontId="0" fillId="0" borderId="40" xfId="0" applyNumberFormat="1" applyBorder="1" applyAlignment="1">
      <alignment horizontal="center"/>
    </xf>
    <xf numFmtId="9" fontId="2" fillId="2" borderId="0" xfId="3" applyNumberFormat="1"/>
    <xf numFmtId="165" fontId="3" fillId="9" borderId="0" xfId="0" applyNumberFormat="1" applyFont="1" applyFill="1" applyAlignment="1">
      <alignment horizontal="center"/>
    </xf>
    <xf numFmtId="10" fontId="0" fillId="8" borderId="15" xfId="2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9"/>
  <sheetViews>
    <sheetView tabSelected="1" zoomScale="85" zoomScaleNormal="85" workbookViewId="0">
      <selection activeCell="C29" sqref="C29"/>
    </sheetView>
  </sheetViews>
  <sheetFormatPr defaultColWidth="0" defaultRowHeight="15" x14ac:dyDescent="0.25"/>
  <cols>
    <col min="1" max="1" width="6" customWidth="1"/>
    <col min="2" max="2" width="34.42578125" customWidth="1"/>
    <col min="3" max="3" width="19.85546875" bestFit="1" customWidth="1"/>
    <col min="4" max="4" width="17.7109375" customWidth="1"/>
    <col min="5" max="5" width="9.140625" customWidth="1"/>
    <col min="6" max="6" width="24.85546875" hidden="1" customWidth="1"/>
    <col min="7" max="7" width="16.7109375" hidden="1" customWidth="1"/>
    <col min="8" max="8" width="13.7109375" hidden="1" customWidth="1"/>
    <col min="9" max="16384" width="9.140625" hidden="1"/>
  </cols>
  <sheetData>
    <row r="2" spans="1:8" ht="15" customHeight="1" x14ac:dyDescent="0.25">
      <c r="B2" s="7" t="s">
        <v>3</v>
      </c>
      <c r="C2" s="35"/>
      <c r="D2" s="8"/>
    </row>
    <row r="3" spans="1:8" ht="15" customHeight="1" x14ac:dyDescent="0.25">
      <c r="B3" s="7"/>
      <c r="C3" s="35"/>
      <c r="D3" s="8"/>
    </row>
    <row r="4" spans="1:8" ht="15" customHeight="1" x14ac:dyDescent="0.25">
      <c r="B4" s="36"/>
      <c r="C4" s="37"/>
      <c r="D4" s="38"/>
    </row>
    <row r="5" spans="1:8" ht="12.75" customHeight="1" x14ac:dyDescent="0.25">
      <c r="A5" s="10"/>
      <c r="B5" s="2"/>
      <c r="D5" s="3"/>
    </row>
    <row r="6" spans="1:8" x14ac:dyDescent="0.25">
      <c r="A6" s="30"/>
      <c r="B6" s="31" t="s">
        <v>6</v>
      </c>
      <c r="C6" s="13"/>
      <c r="D6" s="12"/>
      <c r="H6" s="11"/>
    </row>
    <row r="7" spans="1:8" ht="18" customHeight="1" x14ac:dyDescent="0.25">
      <c r="B7" s="20" t="s">
        <v>4</v>
      </c>
      <c r="C7" s="39"/>
      <c r="D7" s="4">
        <v>1260</v>
      </c>
    </row>
    <row r="8" spans="1:8" ht="18" customHeight="1" x14ac:dyDescent="0.25">
      <c r="B8" s="26" t="s">
        <v>0</v>
      </c>
      <c r="C8" s="41"/>
      <c r="D8" s="5">
        <v>10</v>
      </c>
      <c r="F8" s="42"/>
    </row>
    <row r="9" spans="1:8" ht="18" customHeight="1" x14ac:dyDescent="0.25">
      <c r="B9" s="26" t="s">
        <v>5</v>
      </c>
      <c r="C9" s="41"/>
      <c r="D9" s="6">
        <v>1.0789999999999999E-2</v>
      </c>
    </row>
    <row r="10" spans="1:8" ht="15.75" x14ac:dyDescent="0.25">
      <c r="B10" s="14" t="s">
        <v>7</v>
      </c>
      <c r="C10" s="15"/>
      <c r="D10" s="22"/>
    </row>
    <row r="11" spans="1:8" ht="17.25" customHeight="1" x14ac:dyDescent="0.25">
      <c r="B11" s="58" t="s">
        <v>1</v>
      </c>
      <c r="C11" s="59"/>
      <c r="D11" s="24">
        <f>FV(taxa_mensal,qtd_anos*12,aporte*-1)</f>
        <v>306538.10778801696</v>
      </c>
    </row>
    <row r="12" spans="1:8" ht="20.25" customHeight="1" x14ac:dyDescent="0.25">
      <c r="B12" s="60" t="s">
        <v>2</v>
      </c>
      <c r="C12" s="61"/>
      <c r="D12" s="25">
        <f>patrimonio*rendimento_carteira</f>
        <v>1839.2286467281017</v>
      </c>
    </row>
    <row r="13" spans="1:8" x14ac:dyDescent="0.25">
      <c r="B13" s="23"/>
      <c r="C13" s="23"/>
      <c r="E13" s="40"/>
    </row>
    <row r="14" spans="1:8" ht="30" customHeight="1" x14ac:dyDescent="0.25">
      <c r="B14" s="43" t="s">
        <v>13</v>
      </c>
      <c r="C14" s="18"/>
      <c r="D14" s="53" t="s">
        <v>14</v>
      </c>
    </row>
    <row r="15" spans="1:8" ht="15" customHeight="1" x14ac:dyDescent="0.25">
      <c r="A15" s="9">
        <v>2</v>
      </c>
      <c r="B15" s="44" t="s">
        <v>8</v>
      </c>
      <c r="C15" s="19">
        <f>FV($D$9,$A15*12,$D$7*-1)</f>
        <v>34306.810395032975</v>
      </c>
      <c r="D15" s="50">
        <f>C15*rendimento_carteira</f>
        <v>205.84086237019787</v>
      </c>
      <c r="E15" s="51"/>
    </row>
    <row r="16" spans="1:8" ht="15" customHeight="1" x14ac:dyDescent="0.25">
      <c r="A16" s="46">
        <v>5</v>
      </c>
      <c r="B16" s="45" t="s">
        <v>9</v>
      </c>
      <c r="C16" s="19">
        <f>FV($D$9,$A16*12,$D$7*-1)</f>
        <v>105558.91163809443</v>
      </c>
      <c r="D16" s="50">
        <f>C16*rendimento_carteira</f>
        <v>633.35346982856663</v>
      </c>
      <c r="E16" s="51"/>
    </row>
    <row r="17" spans="1:5" ht="15.75" x14ac:dyDescent="0.25">
      <c r="A17" s="9">
        <v>10</v>
      </c>
      <c r="B17" s="44" t="s">
        <v>10</v>
      </c>
      <c r="C17" s="19">
        <f>FV($D$9,$A17*12,$D$7*-1)</f>
        <v>306538.10778801696</v>
      </c>
      <c r="D17" s="50">
        <f>C17*rendimento_carteira</f>
        <v>1839.2286467281017</v>
      </c>
      <c r="E17" s="51"/>
    </row>
    <row r="18" spans="1:5" ht="15.75" x14ac:dyDescent="0.25">
      <c r="A18" s="9">
        <v>20</v>
      </c>
      <c r="B18" s="44" t="s">
        <v>11</v>
      </c>
      <c r="C18" s="19">
        <f>FV($D$9,$A18*12,$D$7*-1)</f>
        <v>1417749.9841223215</v>
      </c>
      <c r="D18" s="50">
        <f>C18*rendimento_carteira</f>
        <v>8506.4999047339297</v>
      </c>
      <c r="E18" s="51"/>
    </row>
    <row r="19" spans="1:5" ht="15.75" x14ac:dyDescent="0.25">
      <c r="A19" s="9">
        <v>30</v>
      </c>
      <c r="B19" s="47" t="s">
        <v>12</v>
      </c>
      <c r="C19" s="49">
        <f>FV($D$9,$A19*12,$D$7*-1)</f>
        <v>5445933.7653059401</v>
      </c>
      <c r="D19" s="52">
        <f>C19*rendimento_carteira</f>
        <v>32675.602591835643</v>
      </c>
      <c r="E19" s="51"/>
    </row>
    <row r="20" spans="1:5" x14ac:dyDescent="0.25">
      <c r="B20" s="48"/>
      <c r="C20" s="48"/>
      <c r="D20" s="48"/>
    </row>
    <row r="22" spans="1:5" ht="15" customHeight="1" x14ac:dyDescent="0.25">
      <c r="B22" s="32" t="s">
        <v>15</v>
      </c>
      <c r="C22" s="33"/>
      <c r="D22" s="34"/>
    </row>
    <row r="23" spans="1:5" x14ac:dyDescent="0.25">
      <c r="B23" s="32"/>
      <c r="C23" s="33"/>
      <c r="D23" s="34"/>
    </row>
    <row r="24" spans="1:5" ht="15.75" customHeight="1" x14ac:dyDescent="0.25">
      <c r="B24" s="20" t="s">
        <v>16</v>
      </c>
      <c r="C24" s="21"/>
      <c r="D24" s="16">
        <v>4200</v>
      </c>
    </row>
    <row r="25" spans="1:5" ht="15" customHeight="1" x14ac:dyDescent="0.25">
      <c r="B25" s="26" t="s">
        <v>17</v>
      </c>
      <c r="C25" s="27"/>
      <c r="D25" s="73">
        <v>6.0000000000000001E-3</v>
      </c>
    </row>
    <row r="26" spans="1:5" ht="15.75" customHeight="1" x14ac:dyDescent="0.25">
      <c r="B26" s="28" t="s">
        <v>35</v>
      </c>
      <c r="C26" s="29"/>
      <c r="D26" s="17">
        <v>1260</v>
      </c>
    </row>
    <row r="29" spans="1:5" x14ac:dyDescent="0.25">
      <c r="B29" s="66" t="s">
        <v>22</v>
      </c>
      <c r="C29" s="67" t="s">
        <v>19</v>
      </c>
      <c r="D29" s="54"/>
    </row>
    <row r="30" spans="1:5" x14ac:dyDescent="0.25">
      <c r="B30" s="55" t="s">
        <v>21</v>
      </c>
      <c r="C30" s="56">
        <f>aporte</f>
        <v>1260</v>
      </c>
      <c r="D30" s="57"/>
    </row>
    <row r="32" spans="1:5" ht="15.75" x14ac:dyDescent="0.25">
      <c r="B32" s="64" t="s">
        <v>23</v>
      </c>
      <c r="C32" s="64" t="s">
        <v>24</v>
      </c>
      <c r="D32" s="64" t="s">
        <v>25</v>
      </c>
    </row>
    <row r="33" spans="2:4" x14ac:dyDescent="0.25">
      <c r="B33" s="1" t="s">
        <v>26</v>
      </c>
      <c r="C33" s="62">
        <f>VLOOKUP($C$29&amp;"-"&amp;B33,Planilha1!$A$1:$D$20,4,FALSE)</f>
        <v>0.3</v>
      </c>
      <c r="D33" s="65">
        <f>C33*$C$30</f>
        <v>378</v>
      </c>
    </row>
    <row r="34" spans="2:4" x14ac:dyDescent="0.25">
      <c r="B34" s="1" t="s">
        <v>27</v>
      </c>
      <c r="C34" s="62">
        <f>VLOOKUP($C$29&amp;"-"&amp;B34,Planilha1!$A$1:$D$20,4,FALSE)</f>
        <v>0.5</v>
      </c>
      <c r="D34" s="65">
        <f t="shared" ref="D34:D38" si="0">C34*$C$30</f>
        <v>630</v>
      </c>
    </row>
    <row r="35" spans="2:4" x14ac:dyDescent="0.25">
      <c r="B35" s="1" t="s">
        <v>28</v>
      </c>
      <c r="C35" s="62">
        <f>VLOOKUP($C$29&amp;"-"&amp;B35,Planilha1!$A$1:$D$20,4,FALSE)</f>
        <v>0.1</v>
      </c>
      <c r="D35" s="65">
        <f t="shared" si="0"/>
        <v>126</v>
      </c>
    </row>
    <row r="36" spans="2:4" x14ac:dyDescent="0.25">
      <c r="B36" s="1" t="s">
        <v>29</v>
      </c>
      <c r="C36" s="62">
        <f>VLOOKUP($C$29&amp;"-"&amp;B36,Planilha1!$A$1:$D$20,4,FALSE)</f>
        <v>0.1</v>
      </c>
      <c r="D36" s="65">
        <f t="shared" si="0"/>
        <v>126</v>
      </c>
    </row>
    <row r="37" spans="2:4" x14ac:dyDescent="0.25">
      <c r="B37" s="1" t="s">
        <v>30</v>
      </c>
      <c r="C37" s="62">
        <f>VLOOKUP($C$29&amp;"-"&amp;B37,Planilha1!$A$1:$D$20,4,FALSE)</f>
        <v>0</v>
      </c>
      <c r="D37" s="65">
        <f t="shared" si="0"/>
        <v>0</v>
      </c>
    </row>
    <row r="38" spans="2:4" x14ac:dyDescent="0.25">
      <c r="B38" s="1" t="s">
        <v>31</v>
      </c>
      <c r="C38" s="62">
        <f>VLOOKUP($C$29&amp;"-"&amp;B38,Planilha1!$A$1:$D$20,4,FALSE)</f>
        <v>0</v>
      </c>
      <c r="D38" s="65">
        <f t="shared" si="0"/>
        <v>0</v>
      </c>
    </row>
    <row r="39" spans="2:4" x14ac:dyDescent="0.25">
      <c r="B39" s="63"/>
      <c r="C39" s="63"/>
      <c r="D39" s="72">
        <f>SUM(D33:D38)</f>
        <v>1260</v>
      </c>
    </row>
    <row r="49" customFormat="1" x14ac:dyDescent="0.25"/>
  </sheetData>
  <mergeCells count="12">
    <mergeCell ref="B9:C9"/>
    <mergeCell ref="B11:C11"/>
    <mergeCell ref="B12:C12"/>
    <mergeCell ref="B22:D23"/>
    <mergeCell ref="B24:C24"/>
    <mergeCell ref="B25:C25"/>
    <mergeCell ref="B26:C26"/>
    <mergeCell ref="B2:D4"/>
    <mergeCell ref="B10:C10"/>
    <mergeCell ref="B6:C6"/>
    <mergeCell ref="B7:C7"/>
    <mergeCell ref="B8:C8"/>
  </mergeCells>
  <dataValidations count="1">
    <dataValidation type="list" allowBlank="1" showInputMessage="1" showErrorMessage="1" sqref="C29" xr:uid="{483D777E-4D77-4162-9437-9043FA2FA51E}">
      <formula1>"Conservador,Moderado,Agressivo"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3F8C-34C3-45FE-8B95-5C0E70E99A9D}">
  <dimension ref="A2:G20"/>
  <sheetViews>
    <sheetView workbookViewId="0">
      <selection activeCell="D13" sqref="D13"/>
    </sheetView>
  </sheetViews>
  <sheetFormatPr defaultRowHeight="15" x14ac:dyDescent="0.25"/>
  <cols>
    <col min="1" max="1" width="27.42578125" customWidth="1"/>
    <col min="2" max="2" width="14.5703125" customWidth="1"/>
    <col min="3" max="3" width="20" customWidth="1"/>
    <col min="6" max="6" width="20" customWidth="1"/>
    <col min="7" max="7" width="10.5703125" customWidth="1"/>
  </cols>
  <sheetData>
    <row r="2" spans="1:7" x14ac:dyDescent="0.25">
      <c r="A2" t="s">
        <v>33</v>
      </c>
      <c r="B2" s="1" t="s">
        <v>22</v>
      </c>
      <c r="C2" s="1" t="s">
        <v>23</v>
      </c>
      <c r="D2" s="1" t="s">
        <v>32</v>
      </c>
    </row>
    <row r="3" spans="1:7" x14ac:dyDescent="0.25">
      <c r="A3" t="str">
        <f>B3&amp;"-"&amp;C3</f>
        <v>Conservador-PAPEL</v>
      </c>
      <c r="B3" t="s">
        <v>19</v>
      </c>
      <c r="C3" s="1" t="s">
        <v>26</v>
      </c>
      <c r="D3" s="62">
        <v>0.3</v>
      </c>
      <c r="G3" t="s">
        <v>32</v>
      </c>
    </row>
    <row r="4" spans="1:7" x14ac:dyDescent="0.25">
      <c r="A4" t="str">
        <f t="shared" ref="A4:A8" si="0">B4&amp;"-"&amp;C4</f>
        <v>Conservador-TIJOLO</v>
      </c>
      <c r="B4" t="s">
        <v>19</v>
      </c>
      <c r="C4" s="1" t="s">
        <v>27</v>
      </c>
      <c r="D4" s="62">
        <v>0.5</v>
      </c>
      <c r="F4" s="54" t="s">
        <v>34</v>
      </c>
      <c r="G4" s="71">
        <f>VLOOKUP(F4,$A$1:$D$20,4,)</f>
        <v>0.35</v>
      </c>
    </row>
    <row r="5" spans="1:7" x14ac:dyDescent="0.25">
      <c r="A5" t="str">
        <f t="shared" si="0"/>
        <v>Conservador-HÍBRIDOS</v>
      </c>
      <c r="B5" t="s">
        <v>19</v>
      </c>
      <c r="C5" s="1" t="s">
        <v>28</v>
      </c>
      <c r="D5" s="62">
        <v>0.1</v>
      </c>
    </row>
    <row r="6" spans="1:7" x14ac:dyDescent="0.25">
      <c r="A6" t="str">
        <f t="shared" si="0"/>
        <v>Conservador-FOFs</v>
      </c>
      <c r="B6" t="s">
        <v>19</v>
      </c>
      <c r="C6" s="1" t="s">
        <v>29</v>
      </c>
      <c r="D6" s="62">
        <v>0.1</v>
      </c>
    </row>
    <row r="7" spans="1:7" x14ac:dyDescent="0.25">
      <c r="A7" t="str">
        <f t="shared" si="0"/>
        <v>Conservador-DESENVOLVIMENTO</v>
      </c>
      <c r="B7" t="s">
        <v>19</v>
      </c>
      <c r="C7" s="1" t="s">
        <v>30</v>
      </c>
      <c r="D7" s="62">
        <v>0</v>
      </c>
    </row>
    <row r="8" spans="1:7" ht="15.75" thickBot="1" x14ac:dyDescent="0.3">
      <c r="A8" s="68" t="str">
        <f t="shared" si="0"/>
        <v>Conservador-HOTELARIA</v>
      </c>
      <c r="B8" s="68" t="s">
        <v>19</v>
      </c>
      <c r="C8" s="69" t="s">
        <v>31</v>
      </c>
      <c r="D8" s="70">
        <v>0</v>
      </c>
    </row>
    <row r="9" spans="1:7" ht="15.75" thickTop="1" x14ac:dyDescent="0.25">
      <c r="A9" t="str">
        <f>B9&amp;"-"&amp;C9</f>
        <v>Moderado-PAPEL</v>
      </c>
      <c r="B9" t="s">
        <v>20</v>
      </c>
      <c r="C9" s="1" t="s">
        <v>26</v>
      </c>
      <c r="D9" s="62">
        <v>0.32</v>
      </c>
    </row>
    <row r="10" spans="1:7" x14ac:dyDescent="0.25">
      <c r="A10" t="str">
        <f t="shared" ref="A10:A14" si="1">B10&amp;"-"&amp;C10</f>
        <v>Moderado-TIJOLO</v>
      </c>
      <c r="B10" t="s">
        <v>20</v>
      </c>
      <c r="C10" s="1" t="s">
        <v>27</v>
      </c>
      <c r="D10" s="62">
        <v>0.35</v>
      </c>
    </row>
    <row r="11" spans="1:7" x14ac:dyDescent="0.25">
      <c r="A11" t="str">
        <f t="shared" si="1"/>
        <v>Moderado-HÍBRIDOS</v>
      </c>
      <c r="B11" t="s">
        <v>20</v>
      </c>
      <c r="C11" s="1" t="s">
        <v>28</v>
      </c>
      <c r="D11" s="62">
        <v>0.08</v>
      </c>
    </row>
    <row r="12" spans="1:7" x14ac:dyDescent="0.25">
      <c r="A12" t="str">
        <f t="shared" si="1"/>
        <v>Moderado-FOFs</v>
      </c>
      <c r="B12" t="s">
        <v>20</v>
      </c>
      <c r="C12" s="1" t="s">
        <v>29</v>
      </c>
      <c r="D12" s="62">
        <v>0.05</v>
      </c>
    </row>
    <row r="13" spans="1:7" x14ac:dyDescent="0.25">
      <c r="A13" t="str">
        <f t="shared" si="1"/>
        <v>Moderado-DESENVOLVIMENTO</v>
      </c>
      <c r="B13" t="s">
        <v>20</v>
      </c>
      <c r="C13" s="1" t="s">
        <v>30</v>
      </c>
      <c r="D13" s="62">
        <v>0.1</v>
      </c>
    </row>
    <row r="14" spans="1:7" ht="15.75" thickBot="1" x14ac:dyDescent="0.3">
      <c r="A14" s="68" t="str">
        <f t="shared" si="1"/>
        <v>Moderado-HOTELARIA</v>
      </c>
      <c r="B14" s="68" t="s">
        <v>20</v>
      </c>
      <c r="C14" s="69" t="s">
        <v>31</v>
      </c>
      <c r="D14" s="70">
        <v>0.1</v>
      </c>
    </row>
    <row r="15" spans="1:7" ht="15.75" thickTop="1" x14ac:dyDescent="0.25">
      <c r="A15" t="str">
        <f>B15&amp;"-"&amp;C15</f>
        <v>Agressivo-PAPEL</v>
      </c>
      <c r="B15" t="s">
        <v>18</v>
      </c>
      <c r="C15" s="1" t="s">
        <v>26</v>
      </c>
      <c r="D15" s="62">
        <v>0.5</v>
      </c>
    </row>
    <row r="16" spans="1:7" x14ac:dyDescent="0.25">
      <c r="A16" t="str">
        <f t="shared" ref="A16:A20" si="2">B16&amp;"-"&amp;C16</f>
        <v>Agressivo-TIJOLO</v>
      </c>
      <c r="B16" t="s">
        <v>18</v>
      </c>
      <c r="C16" s="1" t="s">
        <v>27</v>
      </c>
      <c r="D16" s="62">
        <v>0.1</v>
      </c>
    </row>
    <row r="17" spans="1:4" x14ac:dyDescent="0.25">
      <c r="A17" t="str">
        <f t="shared" si="2"/>
        <v>Agressivo-HÍBRIDOS</v>
      </c>
      <c r="B17" t="s">
        <v>18</v>
      </c>
      <c r="C17" s="1" t="s">
        <v>28</v>
      </c>
      <c r="D17" s="62">
        <v>0.05</v>
      </c>
    </row>
    <row r="18" spans="1:4" x14ac:dyDescent="0.25">
      <c r="A18" t="str">
        <f t="shared" si="2"/>
        <v>Agressivo-FOFs</v>
      </c>
      <c r="B18" t="s">
        <v>18</v>
      </c>
      <c r="C18" s="1" t="s">
        <v>29</v>
      </c>
      <c r="D18" s="62">
        <v>0.05</v>
      </c>
    </row>
    <row r="19" spans="1:4" x14ac:dyDescent="0.25">
      <c r="A19" t="str">
        <f t="shared" si="2"/>
        <v>Agressivo-DESENVOLVIMENTO</v>
      </c>
      <c r="B19" t="s">
        <v>18</v>
      </c>
      <c r="C19" s="1" t="s">
        <v>30</v>
      </c>
      <c r="D19" s="62">
        <v>0.2</v>
      </c>
    </row>
    <row r="20" spans="1:4" x14ac:dyDescent="0.25">
      <c r="A20" t="str">
        <f t="shared" si="2"/>
        <v>Agressivo-HOTELARIA</v>
      </c>
      <c r="B20" t="s">
        <v>18</v>
      </c>
      <c r="C20" s="1" t="s">
        <v>31</v>
      </c>
      <c r="D20" s="6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de Investimentos</vt:lpstr>
      <vt:lpstr>Planilha1</vt:lpstr>
      <vt:lpstr>aporte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Rodrigues</cp:lastModifiedBy>
  <dcterms:created xsi:type="dcterms:W3CDTF">2025-06-29T17:55:09Z</dcterms:created>
  <dcterms:modified xsi:type="dcterms:W3CDTF">2025-06-29T20:30:57Z</dcterms:modified>
</cp:coreProperties>
</file>