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lend\Documents\GitHub\Field-methods-\Data\"/>
    </mc:Choice>
  </mc:AlternateContent>
  <xr:revisionPtr revIDLastSave="0" documentId="13_ncr:1_{0E8F6658-14BF-4864-B203-8653D653FD8D}" xr6:coauthVersionLast="47" xr6:coauthVersionMax="47" xr10:uidLastSave="{00000000-0000-0000-0000-000000000000}"/>
  <bookViews>
    <workbookView xWindow="-105" yWindow="0" windowWidth="10455" windowHeight="10905" activeTab="3" xr2:uid="{00000000-000D-0000-FFFF-FFFF00000000}"/>
  </bookViews>
  <sheets>
    <sheet name="Infiltration Rates" sheetId="1" r:id="rId1"/>
    <sheet name="Soil WeightDensity" sheetId="2" r:id="rId2"/>
    <sheet name="Vegetation Survey" sheetId="3" r:id="rId3"/>
    <sheet name="Soil Respiration" sheetId="4" r:id="rId4"/>
    <sheet name="Dissolved gas in wat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4" l="1"/>
  <c r="O27" i="4"/>
  <c r="P27" i="4"/>
  <c r="Q27" i="4"/>
  <c r="R27" i="4"/>
  <c r="M27" i="4"/>
  <c r="N25" i="4"/>
  <c r="O25" i="4"/>
  <c r="P25" i="4"/>
  <c r="Q25" i="4"/>
  <c r="R25" i="4"/>
  <c r="M25" i="4"/>
  <c r="N24" i="4"/>
  <c r="O24" i="4"/>
  <c r="P24" i="4"/>
  <c r="Q24" i="4"/>
  <c r="R24" i="4"/>
  <c r="M24" i="4"/>
  <c r="N23" i="4"/>
  <c r="O23" i="4"/>
  <c r="P23" i="4"/>
  <c r="Q23" i="4"/>
  <c r="R23" i="4"/>
  <c r="M23" i="4"/>
  <c r="N17" i="5"/>
  <c r="M17" i="5"/>
  <c r="L17" i="5"/>
  <c r="K17" i="5"/>
  <c r="N16" i="5"/>
  <c r="M16" i="5"/>
  <c r="L16" i="5"/>
  <c r="K16" i="5"/>
  <c r="N15" i="5"/>
  <c r="M15" i="5"/>
  <c r="L15" i="5"/>
  <c r="K15" i="5"/>
  <c r="N14" i="5"/>
  <c r="M14" i="5"/>
  <c r="L14" i="5"/>
  <c r="K14" i="5"/>
  <c r="N13" i="5"/>
  <c r="M13" i="5"/>
  <c r="L13" i="5"/>
  <c r="K13" i="5"/>
  <c r="N12" i="5"/>
  <c r="M12" i="5"/>
  <c r="L12" i="5"/>
  <c r="K12" i="5"/>
  <c r="N11" i="5"/>
  <c r="M11" i="5"/>
  <c r="L11" i="5"/>
  <c r="K11" i="5"/>
  <c r="N10" i="5"/>
  <c r="M10" i="5"/>
  <c r="L10" i="5"/>
  <c r="K10" i="5"/>
  <c r="N9" i="5"/>
  <c r="M9" i="5"/>
  <c r="L9" i="5"/>
  <c r="K9" i="5"/>
  <c r="N8" i="5"/>
  <c r="M8" i="5"/>
  <c r="L8" i="5"/>
  <c r="K8" i="5"/>
  <c r="N7" i="5"/>
  <c r="M7" i="5"/>
  <c r="L7" i="5"/>
  <c r="K7" i="5"/>
  <c r="N6" i="5"/>
  <c r="M6" i="5"/>
  <c r="L6" i="5"/>
  <c r="K6" i="5"/>
  <c r="N5" i="5"/>
  <c r="M5" i="5"/>
  <c r="L5" i="5"/>
  <c r="K5" i="5"/>
  <c r="N4" i="5"/>
  <c r="M4" i="5"/>
  <c r="L4" i="5"/>
  <c r="K4" i="5"/>
  <c r="N3" i="5"/>
  <c r="M3" i="5"/>
  <c r="L3" i="5"/>
  <c r="K3" i="5"/>
  <c r="N2" i="5"/>
  <c r="M2" i="5"/>
  <c r="L2" i="5"/>
  <c r="K2" i="5"/>
  <c r="S17" i="4"/>
  <c r="R17" i="4"/>
  <c r="U16" i="4"/>
  <c r="T16" i="4"/>
  <c r="V16" i="4" s="1"/>
  <c r="S16" i="4"/>
  <c r="R16" i="4"/>
  <c r="U14" i="4"/>
  <c r="T14" i="4"/>
  <c r="V14" i="4" s="1"/>
  <c r="S14" i="4"/>
  <c r="R14" i="4"/>
  <c r="S12" i="4"/>
  <c r="R12" i="4"/>
  <c r="S11" i="4"/>
  <c r="R11" i="4"/>
  <c r="S10" i="4"/>
  <c r="R10" i="4"/>
  <c r="V9" i="4"/>
  <c r="U9" i="4"/>
  <c r="T9" i="4"/>
  <c r="S9" i="4"/>
  <c r="R9" i="4"/>
  <c r="S5" i="4"/>
  <c r="R5" i="4"/>
  <c r="S4" i="4"/>
  <c r="R4" i="4"/>
  <c r="S3" i="4"/>
  <c r="R3" i="4"/>
  <c r="X2" i="4"/>
  <c r="R2" i="3"/>
  <c r="Q2" i="3"/>
  <c r="P2" i="3"/>
  <c r="F21" i="2"/>
  <c r="F10" i="2" s="1"/>
  <c r="S20" i="2"/>
  <c r="R20" i="2"/>
  <c r="L20" i="2"/>
  <c r="K20" i="2"/>
  <c r="J20" i="2"/>
  <c r="M20" i="2" s="1"/>
  <c r="R19" i="2"/>
  <c r="S19" i="2" s="1"/>
  <c r="K19" i="2"/>
  <c r="J19" i="2"/>
  <c r="M19" i="2" s="1"/>
  <c r="S18" i="2"/>
  <c r="R18" i="2"/>
  <c r="L18" i="2"/>
  <c r="K18" i="2"/>
  <c r="J18" i="2"/>
  <c r="M18" i="2" s="1"/>
  <c r="R17" i="2"/>
  <c r="S17" i="2" s="1"/>
  <c r="J17" i="2"/>
  <c r="H17" i="2"/>
  <c r="K17" i="2" s="1"/>
  <c r="S16" i="2"/>
  <c r="R16" i="2"/>
  <c r="L16" i="2"/>
  <c r="J16" i="2"/>
  <c r="H16" i="2"/>
  <c r="K16" i="2" s="1"/>
  <c r="M16" i="2" s="1"/>
  <c r="S15" i="2"/>
  <c r="R15" i="2"/>
  <c r="L15" i="2"/>
  <c r="K15" i="2"/>
  <c r="J15" i="2"/>
  <c r="M15" i="2" s="1"/>
  <c r="H15" i="2"/>
  <c r="S14" i="2"/>
  <c r="R14" i="2"/>
  <c r="K14" i="2"/>
  <c r="J14" i="2"/>
  <c r="L14" i="2" s="1"/>
  <c r="S13" i="2"/>
  <c r="R13" i="2"/>
  <c r="M13" i="2"/>
  <c r="L13" i="2"/>
  <c r="K13" i="2"/>
  <c r="J13" i="2"/>
  <c r="S12" i="2"/>
  <c r="R12" i="2"/>
  <c r="K12" i="2"/>
  <c r="J12" i="2"/>
  <c r="L12" i="2" s="1"/>
  <c r="S11" i="2"/>
  <c r="R11" i="2"/>
  <c r="F11" i="2"/>
  <c r="J11" i="2" s="1"/>
  <c r="R8" i="2"/>
  <c r="S8" i="2" s="1"/>
  <c r="K8" i="2"/>
  <c r="J8" i="2"/>
  <c r="M8" i="2" s="1"/>
  <c r="S7" i="2"/>
  <c r="R7" i="2"/>
  <c r="L7" i="2"/>
  <c r="K7" i="2"/>
  <c r="J7" i="2"/>
  <c r="M7" i="2" s="1"/>
  <c r="R6" i="2"/>
  <c r="S6" i="2" s="1"/>
  <c r="K6" i="2"/>
  <c r="J6" i="2"/>
  <c r="M6" i="2" s="1"/>
  <c r="S5" i="2"/>
  <c r="R5" i="2"/>
  <c r="L5" i="2"/>
  <c r="K5" i="2"/>
  <c r="J5" i="2"/>
  <c r="M5" i="2" s="1"/>
  <c r="R4" i="2"/>
  <c r="S4" i="2" s="1"/>
  <c r="L4" i="2"/>
  <c r="K4" i="2"/>
  <c r="J4" i="2"/>
  <c r="S3" i="2"/>
  <c r="R3" i="2"/>
  <c r="K3" i="2"/>
  <c r="J3" i="2"/>
  <c r="L3" i="2" s="1"/>
  <c r="I19" i="1"/>
  <c r="L19" i="1" s="1"/>
  <c r="H19" i="1"/>
  <c r="K19" i="1" s="1"/>
  <c r="M19" i="1" s="1"/>
  <c r="L18" i="1"/>
  <c r="I18" i="1"/>
  <c r="H18" i="1"/>
  <c r="K18" i="1" s="1"/>
  <c r="M18" i="1" s="1"/>
  <c r="I17" i="1"/>
  <c r="L17" i="1" s="1"/>
  <c r="H17" i="1"/>
  <c r="K17" i="1" s="1"/>
  <c r="K16" i="1"/>
  <c r="M16" i="1" s="1"/>
  <c r="I16" i="1"/>
  <c r="L16" i="1" s="1"/>
  <c r="H16" i="1"/>
  <c r="L15" i="1"/>
  <c r="K15" i="1"/>
  <c r="M15" i="1" s="1"/>
  <c r="I15" i="1"/>
  <c r="H15" i="1"/>
  <c r="K14" i="1"/>
  <c r="M14" i="1" s="1"/>
  <c r="H14" i="1"/>
  <c r="H13" i="1"/>
  <c r="K13" i="1" s="1"/>
  <c r="M13" i="1" s="1"/>
  <c r="H12" i="1"/>
  <c r="K12" i="1" s="1"/>
  <c r="M12" i="1" s="1"/>
  <c r="I11" i="1"/>
  <c r="L11" i="1" s="1"/>
  <c r="H11" i="1"/>
  <c r="K11" i="1" s="1"/>
  <c r="M11" i="1" s="1"/>
  <c r="H10" i="1"/>
  <c r="K10" i="1" s="1"/>
  <c r="M10" i="1" s="1"/>
  <c r="H9" i="1"/>
  <c r="K9" i="1" s="1"/>
  <c r="M9" i="1" s="1"/>
  <c r="K8" i="1"/>
  <c r="M8" i="1" s="1"/>
  <c r="H8" i="1"/>
  <c r="H7" i="1"/>
  <c r="K7" i="1" s="1"/>
  <c r="M7" i="1" s="1"/>
  <c r="H6" i="1"/>
  <c r="K6" i="1" s="1"/>
  <c r="M6" i="1" s="1"/>
  <c r="H5" i="1"/>
  <c r="K5" i="1" s="1"/>
  <c r="M5" i="1" s="1"/>
  <c r="K4" i="1"/>
  <c r="M4" i="1" s="1"/>
  <c r="H4" i="1"/>
  <c r="L3" i="1"/>
  <c r="K3" i="1"/>
  <c r="M3" i="1" s="1"/>
  <c r="I3" i="1"/>
  <c r="H3" i="1"/>
  <c r="L2" i="1"/>
  <c r="I2" i="1"/>
  <c r="H2" i="1"/>
  <c r="K2" i="1" s="1"/>
  <c r="M2" i="1" s="1"/>
  <c r="M17" i="1" l="1"/>
  <c r="M17" i="2"/>
  <c r="L11" i="2"/>
  <c r="M11" i="2"/>
  <c r="K10" i="2"/>
  <c r="J10" i="2"/>
  <c r="M3" i="2"/>
  <c r="L6" i="2"/>
  <c r="L8" i="2"/>
  <c r="F9" i="2"/>
  <c r="K11" i="2"/>
  <c r="M12" i="2"/>
  <c r="M14" i="2"/>
  <c r="L17" i="2"/>
  <c r="L19" i="2"/>
  <c r="J9" i="2" l="1"/>
  <c r="K9" i="2"/>
  <c r="M10" i="2"/>
  <c r="L10" i="2"/>
  <c r="L9" i="2" l="1"/>
  <c r="M9" i="2"/>
</calcChain>
</file>

<file path=xl/sharedStrings.xml><?xml version="1.0" encoding="utf-8"?>
<sst xmlns="http://schemas.openxmlformats.org/spreadsheetml/2006/main" count="827" uniqueCount="233">
  <si>
    <t xml:space="preserve">  </t>
  </si>
  <si>
    <t>Maintenance Lvl</t>
  </si>
  <si>
    <t>Site</t>
  </si>
  <si>
    <t>Type</t>
  </si>
  <si>
    <t>Replicate</t>
  </si>
  <si>
    <t>Time 1 (s)</t>
  </si>
  <si>
    <t>Time 2 (s)</t>
  </si>
  <si>
    <t>Time 1 (hr)</t>
  </si>
  <si>
    <t>Time 2 (hr)</t>
  </si>
  <si>
    <t>Rainfall depth (in)</t>
  </si>
  <si>
    <t>Infiltration rate 1 (in/hr)</t>
  </si>
  <si>
    <t>Infiltration rate 2 (in/hr)</t>
  </si>
  <si>
    <t>Avg. rate (in/hr)</t>
  </si>
  <si>
    <t>Notes</t>
  </si>
  <si>
    <t>Unmaintained</t>
  </si>
  <si>
    <t>Discovery Hall</t>
  </si>
  <si>
    <t>Swale</t>
  </si>
  <si>
    <t>West</t>
  </si>
  <si>
    <t xml:space="preserve">didnt pack soil down for first time </t>
  </si>
  <si>
    <t>Middle</t>
  </si>
  <si>
    <t>East</t>
  </si>
  <si>
    <t>NA</t>
  </si>
  <si>
    <t>soil was saturated before measurements taken</t>
  </si>
  <si>
    <t xml:space="preserve">Maintained </t>
  </si>
  <si>
    <t>mulched site</t>
  </si>
  <si>
    <t>Maintained</t>
  </si>
  <si>
    <t>Control</t>
  </si>
  <si>
    <t>Marsh</t>
  </si>
  <si>
    <t>Natural Control</t>
  </si>
  <si>
    <t>North</t>
  </si>
  <si>
    <t>Soil was saturated , not enough time to do second test</t>
  </si>
  <si>
    <t>South</t>
  </si>
  <si>
    <t>Not enough time to do 2nd test</t>
  </si>
  <si>
    <t>Robinson</t>
  </si>
  <si>
    <t>Rain Garden</t>
  </si>
  <si>
    <t xml:space="preserve">vegetation </t>
  </si>
  <si>
    <r>
      <rPr>
        <sz val="10"/>
        <color rgb="FF000000"/>
        <rFont val="Arial"/>
      </rPr>
      <t>Unmaintained</t>
    </r>
  </si>
  <si>
    <r>
      <rPr>
        <sz val="10"/>
        <color rgb="FF000000"/>
        <rFont val="Arial"/>
      </rPr>
      <t>Unmaintained</t>
    </r>
  </si>
  <si>
    <t>less vegetation</t>
  </si>
  <si>
    <t xml:space="preserve">Wilson </t>
  </si>
  <si>
    <t>compacted soil, and saturated</t>
  </si>
  <si>
    <t>Esby</t>
  </si>
  <si>
    <t>Managed Control</t>
  </si>
  <si>
    <t>compacted, dry soil</t>
  </si>
  <si>
    <t>Tin Measurements</t>
  </si>
  <si>
    <t>Bulk Density Measurements</t>
  </si>
  <si>
    <t>Date</t>
  </si>
  <si>
    <t>Tin Weight (g)</t>
  </si>
  <si>
    <t>Dry Weight (soil + tin) (g)</t>
  </si>
  <si>
    <t>Combusted Weight (soil + tin) (g)</t>
  </si>
  <si>
    <t>Wet Weight (soil only) (g)</t>
  </si>
  <si>
    <t>Dry Weight (soil only) (g)</t>
  </si>
  <si>
    <t>Combusted Weight (soil only) (g)</t>
  </si>
  <si>
    <t>Soil Moisture</t>
  </si>
  <si>
    <t>Loss on Ignition (%)</t>
  </si>
  <si>
    <t>Volume (cm3)</t>
  </si>
  <si>
    <t>Tube Weight (g)</t>
  </si>
  <si>
    <t>Core Weight (soil only) (g)</t>
  </si>
  <si>
    <t>Dry Weight (soil + tube) (g)</t>
  </si>
  <si>
    <t>Dry Weight (soil only (g)</t>
  </si>
  <si>
    <t>Bulk Density</t>
  </si>
  <si>
    <t>N</t>
  </si>
  <si>
    <t>average tin weight used</t>
  </si>
  <si>
    <t>M</t>
  </si>
  <si>
    <t>S</t>
  </si>
  <si>
    <t>W</t>
  </si>
  <si>
    <r>
      <rPr>
        <sz val="10"/>
        <color rgb="FF000000"/>
        <rFont val="Arial"/>
      </rPr>
      <t>Unmaintained</t>
    </r>
  </si>
  <si>
    <r>
      <rPr>
        <sz val="10"/>
        <color rgb="FF000000"/>
        <rFont val="Arial"/>
      </rPr>
      <t>Unmaintained</t>
    </r>
  </si>
  <si>
    <t>E</t>
  </si>
  <si>
    <t>Transect Distance (meters)</t>
  </si>
  <si>
    <t>Q1</t>
  </si>
  <si>
    <t>Q2</t>
  </si>
  <si>
    <t xml:space="preserve">Q3 </t>
  </si>
  <si>
    <t>Q4</t>
  </si>
  <si>
    <t>Q5</t>
  </si>
  <si>
    <t>Q6</t>
  </si>
  <si>
    <t>Q7</t>
  </si>
  <si>
    <t>Random Throw</t>
  </si>
  <si>
    <t>Richness</t>
  </si>
  <si>
    <t>Mean</t>
  </si>
  <si>
    <t>Median</t>
  </si>
  <si>
    <t>Mode</t>
  </si>
  <si>
    <t>N/A, 50% coverage</t>
  </si>
  <si>
    <t>N/A</t>
  </si>
  <si>
    <t>goldenrods (Solidago) x3. Trumpet vines (Campsis radicans) x2</t>
  </si>
  <si>
    <t>poison ivy (Toxicodendron radicans) x1, Virginia creepers (Parthenocissus quinquefolia) x2</t>
  </si>
  <si>
    <t>Bristile grass (Setaria) x1, Loosestrife (Lythrum) x4, Eastern black nightshade (Solanum ptychanthum) x1</t>
  </si>
  <si>
    <t>-</t>
  </si>
  <si>
    <t>goldenrods (Solidago) x1. Trumpet vines (Campsis radicans) x1</t>
  </si>
  <si>
    <t xml:space="preserve">0 species </t>
  </si>
  <si>
    <t xml:space="preserve">2x hooked brissle grass </t>
  </si>
  <si>
    <t xml:space="preserve">30% Grass Coverage </t>
  </si>
  <si>
    <t>1x brissle grass, 1x rice cut grass</t>
  </si>
  <si>
    <t>Bonesets, sweet potato, unknown grass #1, false strawberry, ground ivy, unknown #1 (10% coverage)</t>
  </si>
  <si>
    <t>Birch</t>
  </si>
  <si>
    <t>Honeysuckle</t>
  </si>
  <si>
    <t>Willow oak</t>
  </si>
  <si>
    <t>southern arrow wood, blue mist flower, unknown grass #2, mugwort, false strawberry, toothed white topped aster (20% coverage)</t>
  </si>
  <si>
    <t>Holly, Boneset, Greater Plantain (15% coverage)</t>
  </si>
  <si>
    <t>1x sapling</t>
  </si>
  <si>
    <t>1x clover, 1x sweet pepper bush</t>
  </si>
  <si>
    <t>1x sweet pepper bush</t>
  </si>
  <si>
    <t xml:space="preserve">Mulch  0% coverage </t>
  </si>
  <si>
    <t xml:space="preserve">sweet pepper bush (Clethra alnifolia) x2 , 50% coverage </t>
  </si>
  <si>
    <t>ribwort plantain (1% coverage)</t>
  </si>
  <si>
    <t xml:space="preserve">sweet pepperbush (clethra alnifolia)x 2, 30 % coverage </t>
  </si>
  <si>
    <r>
      <rPr>
        <sz val="10"/>
        <color theme="1"/>
        <rFont val="Arial"/>
      </rPr>
      <t>Birch Tree (</t>
    </r>
    <r>
      <rPr>
        <i/>
        <sz val="10"/>
        <color theme="1"/>
        <rFont val="Arial"/>
      </rPr>
      <t>Betula</t>
    </r>
    <r>
      <rPr>
        <sz val="10"/>
        <color theme="1"/>
        <rFont val="Arial"/>
      </rPr>
      <t>)</t>
    </r>
  </si>
  <si>
    <t>Honeysuckle (Lonicera) x1</t>
  </si>
  <si>
    <r>
      <rPr>
        <sz val="10"/>
        <color theme="1"/>
        <rFont val="Arial"/>
      </rPr>
      <t>Willow Oak (</t>
    </r>
    <r>
      <rPr>
        <i/>
        <sz val="10"/>
        <color theme="1"/>
        <rFont val="Arial"/>
      </rPr>
      <t>Quercus phellos</t>
    </r>
    <r>
      <rPr>
        <sz val="10"/>
        <color theme="1"/>
        <rFont val="Arial"/>
      </rPr>
      <t>) x1</t>
    </r>
  </si>
  <si>
    <r>
      <rPr>
        <sz val="10"/>
        <color theme="1"/>
        <rFont val="Arial"/>
      </rPr>
      <t>japanese stiltgrass (</t>
    </r>
    <r>
      <rPr>
        <i/>
        <sz val="10"/>
        <color theme="1"/>
        <rFont val="Arial"/>
      </rPr>
      <t>Microstegium vimineum</t>
    </r>
    <r>
      <rPr>
        <sz val="10"/>
        <color theme="1"/>
        <rFont val="Arial"/>
      </rPr>
      <t>) 10 clumps, ground ivy (</t>
    </r>
    <r>
      <rPr>
        <i/>
        <sz val="10"/>
        <color theme="1"/>
        <rFont val="Arial"/>
      </rPr>
      <t>Glechoma hederacea</t>
    </r>
    <r>
      <rPr>
        <sz val="10"/>
        <color theme="1"/>
        <rFont val="Arial"/>
      </rPr>
      <t xml:space="preserve">) x1, 50% coverage </t>
    </r>
  </si>
  <si>
    <r>
      <rPr>
        <sz val="10"/>
        <color rgb="FF000000"/>
        <rFont val="Arial"/>
      </rPr>
      <t xml:space="preserve">ground ivy (Glechoma hederacea) x12, </t>
    </r>
    <r>
      <rPr>
        <sz val="10"/>
        <color rgb="FFFF0000"/>
        <rFont val="Arial"/>
      </rPr>
      <t>grass 1</t>
    </r>
    <r>
      <rPr>
        <sz val="10"/>
        <color rgb="FF000000"/>
        <rFont val="Arial"/>
      </rPr>
      <t xml:space="preserve"> x6 clumps, </t>
    </r>
    <r>
      <rPr>
        <sz val="10"/>
        <color rgb="FFFF0000"/>
        <rFont val="Arial"/>
      </rPr>
      <t>grass 2</t>
    </r>
    <r>
      <rPr>
        <sz val="10"/>
        <color rgb="FF000000"/>
        <rFont val="Arial"/>
      </rPr>
      <t>, 50% coverage</t>
    </r>
  </si>
  <si>
    <r>
      <rPr>
        <sz val="10"/>
        <color rgb="FF000000"/>
        <rFont val="Arial"/>
      </rPr>
      <t>ground ivy (</t>
    </r>
    <r>
      <rPr>
        <i/>
        <sz val="10"/>
        <color rgb="FF000000"/>
        <rFont val="Arial"/>
      </rPr>
      <t>Glechoma hederacea</t>
    </r>
    <r>
      <rPr>
        <sz val="10"/>
        <color rgb="FF000000"/>
        <rFont val="Arial"/>
      </rPr>
      <t>) x12, short-leaf spikesedge (</t>
    </r>
    <r>
      <rPr>
        <i/>
        <sz val="10"/>
        <color rgb="FF000000"/>
        <rFont val="Arial"/>
      </rPr>
      <t>Kyllinga brevifolia</t>
    </r>
    <r>
      <rPr>
        <sz val="10"/>
        <color rgb="FF000000"/>
        <rFont val="Arial"/>
      </rPr>
      <t>), 2 phragmites, true sedge (</t>
    </r>
    <r>
      <rPr>
        <i/>
        <sz val="10"/>
        <color rgb="FF000000"/>
        <rFont val="Arial"/>
      </rPr>
      <t>Carex</t>
    </r>
    <r>
      <rPr>
        <sz val="10"/>
        <color rgb="FF000000"/>
        <rFont val="Arial"/>
      </rPr>
      <t>), water horehound (</t>
    </r>
    <r>
      <rPr>
        <i/>
        <sz val="10"/>
        <color rgb="FF000000"/>
        <rFont val="Arial"/>
      </rPr>
      <t>Lycopus americanus</t>
    </r>
    <r>
      <rPr>
        <sz val="10"/>
        <color rgb="FF000000"/>
        <rFont val="Arial"/>
      </rPr>
      <t>) x3, yellow screwstem (</t>
    </r>
    <r>
      <rPr>
        <i/>
        <sz val="10"/>
        <color rgb="FF000000"/>
        <rFont val="Arial"/>
      </rPr>
      <t>Bartonia virginica</t>
    </r>
    <r>
      <rPr>
        <sz val="10"/>
        <color rgb="FF000000"/>
        <rFont val="Arial"/>
      </rPr>
      <t xml:space="preserve">), </t>
    </r>
    <r>
      <rPr>
        <sz val="10"/>
        <color rgb="FFFF0000"/>
        <rFont val="Arial"/>
      </rPr>
      <t>grass 2</t>
    </r>
    <r>
      <rPr>
        <sz val="10"/>
        <color rgb="FF000000"/>
        <rFont val="Arial"/>
      </rPr>
      <t>, 50% coverage</t>
    </r>
  </si>
  <si>
    <t xml:space="preserve">Ground ivy (Glechoma hederaccea)-7 True sedges 1 (Genus Carex)-Red Clover (Trifolium pratense)- Grass 1x6 -Grass 2  - 50% coverage </t>
  </si>
  <si>
    <t xml:space="preserve">ground ivy (Glechoma hederaccea) -2 Phragmites(Common Reed )- 3 Mock strawberry((Duchesnea indica)-1 Grass 2  ,Grass 1 50 % coverge  </t>
  </si>
  <si>
    <t xml:space="preserve">Ground ivy (Glechoma hederacea)-5 japanese stiltgrass (Microstegium vimineum) -6,short-leaf spikesedge (Kyllinga brevifolia) 25% Coverage </t>
  </si>
  <si>
    <t xml:space="preserve">ground ivy (Glechoma hederacea)-20 ,Grass 2 , 50 % coverage </t>
  </si>
  <si>
    <r>
      <rPr>
        <sz val="10"/>
        <color theme="1"/>
        <rFont val="Arial"/>
      </rPr>
      <t>Poison Ivy (</t>
    </r>
    <r>
      <rPr>
        <i/>
        <sz val="10"/>
        <color theme="1"/>
        <rFont val="Arial"/>
      </rPr>
      <t>Toxicodendron radicans</t>
    </r>
    <r>
      <rPr>
        <sz val="10"/>
        <color theme="1"/>
        <rFont val="Arial"/>
      </rPr>
      <t xml:space="preserve">) x8 | </t>
    </r>
    <r>
      <rPr>
        <sz val="10"/>
        <color rgb="FFFF0000"/>
        <rFont val="Arial"/>
      </rPr>
      <t>Grass 1 20% coverage</t>
    </r>
  </si>
  <si>
    <t>Grass 2 30% coverage</t>
  </si>
  <si>
    <t>Grass 3 40% coverage</t>
  </si>
  <si>
    <t>Grass 3 30% coverage</t>
  </si>
  <si>
    <t>Grass 3 5% coverage</t>
  </si>
  <si>
    <r>
      <rPr>
        <sz val="10"/>
        <color rgb="FFFF0000"/>
        <rFont val="Arial"/>
      </rPr>
      <t>Grass 2 5% coverage</t>
    </r>
    <r>
      <rPr>
        <sz val="10"/>
        <color rgb="FF000000"/>
        <rFont val="Arial"/>
      </rPr>
      <t xml:space="preserve"> | Ground ivy (</t>
    </r>
    <r>
      <rPr>
        <i/>
        <sz val="10"/>
        <color rgb="FF000000"/>
        <rFont val="Arial"/>
      </rPr>
      <t>Glechoma hederacea</t>
    </r>
    <r>
      <rPr>
        <sz val="10"/>
        <color rgb="FF000000"/>
        <rFont val="Arial"/>
      </rPr>
      <t xml:space="preserve">) 3% coverage | </t>
    </r>
    <r>
      <rPr>
        <i/>
        <sz val="10"/>
        <color rgb="FF000000"/>
        <rFont val="Arial"/>
      </rPr>
      <t xml:space="preserve">Eclipta prostrata </t>
    </r>
    <r>
      <rPr>
        <sz val="10"/>
        <color rgb="FF000000"/>
        <rFont val="Arial"/>
      </rPr>
      <t>x2</t>
    </r>
  </si>
  <si>
    <r>
      <rPr>
        <sz val="10"/>
        <color theme="1"/>
        <rFont val="Arial"/>
      </rPr>
      <t>Canada clearweed (</t>
    </r>
    <r>
      <rPr>
        <i/>
        <sz val="10"/>
        <color theme="1"/>
        <rFont val="Arial"/>
      </rPr>
      <t>Pilea pumila</t>
    </r>
    <r>
      <rPr>
        <sz val="10"/>
        <color theme="1"/>
        <rFont val="Arial"/>
      </rPr>
      <t xml:space="preserve">) x1 | </t>
    </r>
    <r>
      <rPr>
        <sz val="10"/>
        <color rgb="FFFF0000"/>
        <rFont val="Arial"/>
      </rPr>
      <t>Grass 3 30% coverage</t>
    </r>
  </si>
  <si>
    <r>
      <rPr>
        <sz val="10"/>
        <color theme="1"/>
        <rFont val="Arial"/>
      </rPr>
      <t>Poison Ivy (</t>
    </r>
    <r>
      <rPr>
        <i/>
        <sz val="10"/>
        <color theme="1"/>
        <rFont val="Arial"/>
      </rPr>
      <t>Toxicodendron radicans</t>
    </r>
    <r>
      <rPr>
        <sz val="10"/>
        <color theme="1"/>
        <rFont val="Arial"/>
      </rPr>
      <t>) x1, Common Blue violet (Viola sororia) x1, Orchard 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>) 40% coverage</t>
    </r>
  </si>
  <si>
    <r>
      <rPr>
        <sz val="10"/>
        <color theme="1"/>
        <rFont val="Arial"/>
      </rPr>
      <t>Yellow Foxtail (</t>
    </r>
    <r>
      <rPr>
        <i/>
        <sz val="10"/>
        <color theme="1"/>
        <rFont val="Arial"/>
      </rPr>
      <t>Setaria pumila</t>
    </r>
    <r>
      <rPr>
        <sz val="10"/>
        <color theme="1"/>
        <rFont val="Arial"/>
      </rPr>
      <t>)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>x3, White Clover (</t>
    </r>
    <r>
      <rPr>
        <i/>
        <sz val="10"/>
        <color theme="1"/>
        <rFont val="Arial"/>
      </rPr>
      <t>Trifolium repens</t>
    </r>
    <r>
      <rPr>
        <sz val="10"/>
        <color theme="1"/>
        <rFont val="Arial"/>
      </rPr>
      <t>) x6, Orchard 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>) 50% coverage</t>
    </r>
  </si>
  <si>
    <r>
      <rPr>
        <sz val="10"/>
        <color theme="1"/>
        <rFont val="Arial"/>
      </rPr>
      <t>Orchard grass (</t>
    </r>
    <r>
      <rPr>
        <i/>
        <sz val="10"/>
        <color theme="1"/>
        <rFont val="Arial"/>
      </rPr>
      <t>Dactylis glomerata) 5</t>
    </r>
    <r>
      <rPr>
        <sz val="10"/>
        <color theme="1"/>
        <rFont val="Arial"/>
      </rPr>
      <t>0% coverage, Onion grass (</t>
    </r>
    <r>
      <rPr>
        <i/>
        <sz val="10"/>
        <color theme="1"/>
        <rFont val="Arial"/>
      </rPr>
      <t>Allium vineale</t>
    </r>
    <r>
      <rPr>
        <sz val="10"/>
        <color theme="1"/>
        <rFont val="Arial"/>
      </rPr>
      <t>) x2 Clumps</t>
    </r>
  </si>
  <si>
    <r>
      <rPr>
        <sz val="10"/>
        <color theme="1"/>
        <rFont val="Arial"/>
      </rPr>
      <t>Bristly Sedge (</t>
    </r>
    <r>
      <rPr>
        <i/>
        <sz val="10"/>
        <color theme="1"/>
        <rFont val="Arial"/>
      </rPr>
      <t>Carex comosa</t>
    </r>
    <r>
      <rPr>
        <sz val="10"/>
        <color theme="1"/>
        <rFont val="Arial"/>
      </rPr>
      <t>) x2, Deer tongue (</t>
    </r>
    <r>
      <rPr>
        <i/>
        <sz val="10"/>
        <color theme="1"/>
        <rFont val="Arial"/>
      </rPr>
      <t>Dichanthelium clandestinum</t>
    </r>
    <r>
      <rPr>
        <sz val="10"/>
        <color theme="1"/>
        <rFont val="Arial"/>
      </rPr>
      <t>) x3, Poison Ivy (</t>
    </r>
    <r>
      <rPr>
        <i/>
        <sz val="10"/>
        <color theme="1"/>
        <rFont val="Arial"/>
      </rPr>
      <t>Toxicodendron radicans</t>
    </r>
    <r>
      <rPr>
        <sz val="10"/>
        <color theme="1"/>
        <rFont val="Arial"/>
      </rPr>
      <t>) x1</t>
    </r>
  </si>
  <si>
    <r>
      <rPr>
        <sz val="10"/>
        <color theme="1"/>
        <rFont val="Arial"/>
      </rPr>
      <t>Poison Ivy (</t>
    </r>
    <r>
      <rPr>
        <i/>
        <sz val="10"/>
        <color theme="1"/>
        <rFont val="Arial"/>
      </rPr>
      <t>Toxicodendron radicans</t>
    </r>
    <r>
      <rPr>
        <sz val="10"/>
        <color theme="1"/>
        <rFont val="Arial"/>
      </rPr>
      <t>) x1, Ground Ivy (</t>
    </r>
    <r>
      <rPr>
        <i/>
        <sz val="10"/>
        <color theme="1"/>
        <rFont val="Arial"/>
      </rPr>
      <t>Glechoma hederacea</t>
    </r>
    <r>
      <rPr>
        <sz val="10"/>
        <color theme="1"/>
        <rFont val="Arial"/>
      </rPr>
      <t>) x8</t>
    </r>
  </si>
  <si>
    <r>
      <rPr>
        <sz val="10"/>
        <color theme="1"/>
        <rFont val="Arial"/>
      </rPr>
      <t>Ground Ivy (</t>
    </r>
    <r>
      <rPr>
        <i/>
        <sz val="10"/>
        <color theme="1"/>
        <rFont val="Arial"/>
      </rPr>
      <t>Glechoma hederacea</t>
    </r>
    <r>
      <rPr>
        <sz val="10"/>
        <color theme="1"/>
        <rFont val="Arial"/>
      </rPr>
      <t>) x3, Poison Ivy (</t>
    </r>
    <r>
      <rPr>
        <i/>
        <sz val="10"/>
        <color theme="1"/>
        <rFont val="Arial"/>
      </rPr>
      <t>Toxicodendron radicans</t>
    </r>
    <r>
      <rPr>
        <sz val="10"/>
        <color theme="1"/>
        <rFont val="Arial"/>
      </rPr>
      <t>) x1, Mock Strawberry (</t>
    </r>
    <r>
      <rPr>
        <i/>
        <sz val="10"/>
        <color theme="1"/>
        <rFont val="Arial"/>
      </rPr>
      <t>Potentilla indica</t>
    </r>
    <r>
      <rPr>
        <sz val="10"/>
        <color theme="1"/>
        <rFont val="Arial"/>
      </rPr>
      <t>) x1</t>
    </r>
  </si>
  <si>
    <r>
      <rPr>
        <sz val="10"/>
        <color theme="1"/>
        <rFont val="Arial"/>
      </rPr>
      <t>Ground Ivy (</t>
    </r>
    <r>
      <rPr>
        <i/>
        <sz val="10"/>
        <color theme="1"/>
        <rFont val="Arial"/>
      </rPr>
      <t>Glechoma hederacea</t>
    </r>
    <r>
      <rPr>
        <sz val="10"/>
        <color theme="1"/>
        <rFont val="Arial"/>
      </rPr>
      <t>) x1, Mock Strawberry (</t>
    </r>
    <r>
      <rPr>
        <i/>
        <sz val="10"/>
        <color theme="1"/>
        <rFont val="Arial"/>
      </rPr>
      <t>Potentilla indica</t>
    </r>
    <r>
      <rPr>
        <sz val="10"/>
        <color theme="1"/>
        <rFont val="Arial"/>
      </rPr>
      <t>) x4, American Jumpseed (</t>
    </r>
    <r>
      <rPr>
        <i/>
        <sz val="10"/>
        <color theme="1"/>
        <rFont val="Arial"/>
      </rPr>
      <t>Persicaria virginiana</t>
    </r>
    <r>
      <rPr>
        <sz val="10"/>
        <color theme="1"/>
        <rFont val="Arial"/>
      </rPr>
      <t>) x1, Phragmites (</t>
    </r>
    <r>
      <rPr>
        <i/>
        <sz val="10"/>
        <color theme="1"/>
        <rFont val="Arial"/>
      </rPr>
      <t xml:space="preserve">Phragmites) </t>
    </r>
    <r>
      <rPr>
        <sz val="10"/>
        <color theme="1"/>
        <rFont val="Arial"/>
      </rPr>
      <t>x1</t>
    </r>
  </si>
  <si>
    <r>
      <rPr>
        <sz val="10"/>
        <color theme="1"/>
        <rFont val="Arial"/>
      </rPr>
      <t>white snakeroot (</t>
    </r>
    <r>
      <rPr>
        <i/>
        <sz val="10"/>
        <color theme="1"/>
        <rFont val="Arial"/>
      </rPr>
      <t>Ageratina altissima</t>
    </r>
    <r>
      <rPr>
        <sz val="10"/>
        <color theme="1"/>
        <rFont val="Arial"/>
      </rPr>
      <t>) x15, 15% coverage</t>
    </r>
  </si>
  <si>
    <t>N/A, 0% coverage</t>
  </si>
  <si>
    <r>
      <rPr>
        <sz val="10"/>
        <color theme="1"/>
        <rFont val="Arial"/>
      </rPr>
      <t>bristly sedge (</t>
    </r>
    <r>
      <rPr>
        <i/>
        <sz val="10"/>
        <color theme="1"/>
        <rFont val="Arial"/>
      </rPr>
      <t>carex comosa</t>
    </r>
    <r>
      <rPr>
        <sz val="10"/>
        <color theme="1"/>
        <rFont val="Arial"/>
      </rPr>
      <t xml:space="preserve">) 1 clump, 25% coverage </t>
    </r>
  </si>
  <si>
    <r>
      <rPr>
        <sz val="10"/>
        <color theme="1"/>
        <rFont val="Arial"/>
      </rPr>
      <t>white snakeroot (</t>
    </r>
    <r>
      <rPr>
        <i/>
        <sz val="10"/>
        <color theme="1"/>
        <rFont val="Arial"/>
      </rPr>
      <t>Ageratina altissima</t>
    </r>
    <r>
      <rPr>
        <sz val="10"/>
        <color theme="1"/>
        <rFont val="Arial"/>
      </rPr>
      <t>) x2,, unkown x1, 10% coverage</t>
    </r>
  </si>
  <si>
    <r>
      <rPr>
        <sz val="10"/>
        <color rgb="FF000000"/>
        <rFont val="Arial"/>
      </rPr>
      <t>Unmaintained</t>
    </r>
  </si>
  <si>
    <r>
      <rPr>
        <sz val="10"/>
        <color theme="1"/>
        <rFont val="Arial"/>
      </rPr>
      <t>Hairy ruella (</t>
    </r>
    <r>
      <rPr>
        <i/>
        <sz val="10"/>
        <color theme="1"/>
        <rFont val="Arial"/>
      </rPr>
      <t>Ruellia humilis</t>
    </r>
    <r>
      <rPr>
        <sz val="10"/>
        <color theme="1"/>
        <rFont val="Arial"/>
      </rPr>
      <t>) x4 | Grass 1 3 clumps</t>
    </r>
  </si>
  <si>
    <r>
      <rPr>
        <sz val="10"/>
        <color theme="1"/>
        <rFont val="Arial"/>
      </rPr>
      <t>Late boneset (</t>
    </r>
    <r>
      <rPr>
        <i/>
        <sz val="10"/>
        <color theme="1"/>
        <rFont val="Arial"/>
      </rPr>
      <t>Eupatorium serotinum</t>
    </r>
    <r>
      <rPr>
        <sz val="10"/>
        <color theme="1"/>
        <rFont val="Arial"/>
      </rPr>
      <t>) x1</t>
    </r>
  </si>
  <si>
    <r>
      <rPr>
        <sz val="10"/>
        <color theme="1"/>
        <rFont val="Arial"/>
      </rPr>
      <t>Broadleaf cattail (</t>
    </r>
    <r>
      <rPr>
        <i/>
        <sz val="10"/>
        <color theme="1"/>
        <rFont val="Arial"/>
      </rPr>
      <t>Typha latifolia</t>
    </r>
    <r>
      <rPr>
        <sz val="10"/>
        <color theme="1"/>
        <rFont val="Arial"/>
      </rPr>
      <t>) x2</t>
    </r>
  </si>
  <si>
    <r>
      <rPr>
        <sz val="10"/>
        <color rgb="FF1F1F1F"/>
        <rFont val="Arial"/>
      </rPr>
      <t>Late boneset (</t>
    </r>
    <r>
      <rPr>
        <i/>
        <sz val="10"/>
        <color rgb="FF1F1F1F"/>
        <rFont val="Arial"/>
      </rPr>
      <t>Eupatorium serotinum</t>
    </r>
    <r>
      <rPr>
        <sz val="10"/>
        <color rgb="FF1F1F1F"/>
        <rFont val="Arial"/>
      </rPr>
      <t>) x1 | Bluestem Grass (</t>
    </r>
    <r>
      <rPr>
        <i/>
        <sz val="10"/>
        <color rgb="FF1F1F1F"/>
        <rFont val="Arial"/>
      </rPr>
      <t>Andropogon</t>
    </r>
    <r>
      <rPr>
        <sz val="10"/>
        <color rgb="FF1F1F1F"/>
        <rFont val="Arial"/>
      </rPr>
      <t>) x1</t>
    </r>
  </si>
  <si>
    <r>
      <rPr>
        <sz val="10"/>
        <color theme="1"/>
        <rFont val="Arial"/>
      </rPr>
      <t>Crabgrass (</t>
    </r>
    <r>
      <rPr>
        <i/>
        <sz val="10"/>
        <color theme="1"/>
        <rFont val="Arial"/>
      </rPr>
      <t>Digitaria</t>
    </r>
    <r>
      <rPr>
        <sz val="10"/>
        <color theme="1"/>
        <rFont val="Arial"/>
      </rPr>
      <t>) x1</t>
    </r>
  </si>
  <si>
    <r>
      <rPr>
        <sz val="10"/>
        <color rgb="FF000000"/>
        <rFont val="Arial"/>
      </rPr>
      <t>Unmaintained</t>
    </r>
  </si>
  <si>
    <t>Hairy crabweed (Fatoua villosa) x1. Common ragweed (Ambrosia artemisiifolia) x1. White snakeroot (Ageratina altissima) x1. Common blue violet (Viola sororia) x1</t>
  </si>
  <si>
    <t>Carolina horsenettle (Solanum carolinense) x1. Small white aster (Symphyotrichum lateriflorum) x5</t>
  </si>
  <si>
    <t>Goldenrod (Solidago) x1. Carolina horse nettle (Solanum carolinense) x1</t>
  </si>
  <si>
    <t>Small white aster (Symphyotrichum lateriflorum) x1. Lilyturf (Liriope) x1. Carolina horsenettle (Solanum carolinense) x1</t>
  </si>
  <si>
    <r>
      <rPr>
        <sz val="10"/>
        <color theme="1"/>
        <rFont val="Arial"/>
      </rPr>
      <t>soft rush (</t>
    </r>
    <r>
      <rPr>
        <i/>
        <sz val="10"/>
        <color theme="1"/>
        <rFont val="Arial"/>
      </rPr>
      <t>Juncus effusus</t>
    </r>
    <r>
      <rPr>
        <sz val="10"/>
        <color theme="1"/>
        <rFont val="Arial"/>
      </rPr>
      <t xml:space="preserve">) 1 clump, 50% coverage </t>
    </r>
  </si>
  <si>
    <r>
      <rPr>
        <sz val="10"/>
        <color theme="1"/>
        <rFont val="Arial"/>
      </rPr>
      <t>bristly sedge (</t>
    </r>
    <r>
      <rPr>
        <i/>
        <sz val="10"/>
        <color theme="1"/>
        <rFont val="Arial"/>
      </rPr>
      <t>carex comosa</t>
    </r>
    <r>
      <rPr>
        <sz val="10"/>
        <color theme="1"/>
        <rFont val="Arial"/>
      </rPr>
      <t xml:space="preserve">) 1 clump, 50% coverage </t>
    </r>
  </si>
  <si>
    <t xml:space="preserve">N/A, 0% coverage </t>
  </si>
  <si>
    <r>
      <rPr>
        <sz val="10"/>
        <color rgb="FF000000"/>
        <rFont val="Arial"/>
      </rPr>
      <t>soft rush (</t>
    </r>
    <r>
      <rPr>
        <i/>
        <sz val="10"/>
        <color rgb="FF000000"/>
        <rFont val="Arial"/>
      </rPr>
      <t>Juncus effusus</t>
    </r>
    <r>
      <rPr>
        <sz val="10"/>
        <color rgb="FF000000"/>
        <rFont val="Arial"/>
      </rPr>
      <t>) 1 clump, 25% coverage</t>
    </r>
  </si>
  <si>
    <r>
      <rPr>
        <sz val="10"/>
        <color theme="1"/>
        <rFont val="Arial"/>
      </rPr>
      <t>black chokberry (</t>
    </r>
    <r>
      <rPr>
        <i/>
        <sz val="10"/>
        <color theme="1"/>
        <rFont val="Arial"/>
      </rPr>
      <t>Aronia melanocarpa</t>
    </r>
    <r>
      <rPr>
        <sz val="10"/>
        <color theme="1"/>
        <rFont val="Arial"/>
      </rPr>
      <t>) 1 plant, common dandeion (T</t>
    </r>
    <r>
      <rPr>
        <i/>
        <sz val="10"/>
        <color theme="1"/>
        <rFont val="Arial"/>
      </rPr>
      <t>araxacum officinale</t>
    </r>
    <r>
      <rPr>
        <sz val="10"/>
        <color theme="1"/>
        <rFont val="Arial"/>
      </rPr>
      <t>) 1 plant, 20% coverage</t>
    </r>
  </si>
  <si>
    <r>
      <rPr>
        <sz val="10"/>
        <color theme="1"/>
        <rFont val="Arial"/>
      </rPr>
      <t>Soft rush (</t>
    </r>
    <r>
      <rPr>
        <i/>
        <sz val="10"/>
        <color theme="1"/>
        <rFont val="Arial"/>
      </rPr>
      <t>Juncus effuses</t>
    </r>
    <r>
      <rPr>
        <sz val="10"/>
        <color theme="1"/>
        <rFont val="Arial"/>
      </rPr>
      <t>) 1 clump</t>
    </r>
  </si>
  <si>
    <r>
      <rPr>
        <sz val="10"/>
        <color theme="1"/>
        <rFont val="Arial"/>
      </rPr>
      <t>Bristly sedge (</t>
    </r>
    <r>
      <rPr>
        <i/>
        <sz val="10"/>
        <color theme="1"/>
        <rFont val="Arial"/>
      </rPr>
      <t>carex comosa</t>
    </r>
    <r>
      <rPr>
        <sz val="10"/>
        <color theme="1"/>
        <rFont val="Arial"/>
      </rPr>
      <t>) 1 clump</t>
    </r>
  </si>
  <si>
    <r>
      <rPr>
        <sz val="10"/>
        <color theme="1"/>
        <rFont val="Arial"/>
      </rPr>
      <t>Bristly sedge (</t>
    </r>
    <r>
      <rPr>
        <i/>
        <sz val="10"/>
        <color theme="1"/>
        <rFont val="Arial"/>
      </rPr>
      <t>carex comosa</t>
    </r>
    <r>
      <rPr>
        <sz val="10"/>
        <color theme="1"/>
        <rFont val="Arial"/>
      </rPr>
      <t>) 2 clumps</t>
    </r>
  </si>
  <si>
    <t>Little blue stem (Schizachyrium scoparium) x1</t>
  </si>
  <si>
    <t>Spreading rush (Juncus patens) x1</t>
  </si>
  <si>
    <t>Hibiscus (Hibiscus syriacus) x1</t>
  </si>
  <si>
    <t>wood sorrel, grass #1, grass #2 (30% coverage)</t>
  </si>
  <si>
    <t>prostrate knotweed, grass #1 (35% coverage)</t>
  </si>
  <si>
    <t>Grass #1, Grass #2 (50% coverage)</t>
  </si>
  <si>
    <t>Grass #1 (20% coverage)</t>
  </si>
  <si>
    <t>spurges (5% coverage)</t>
  </si>
  <si>
    <t>Grass #1 (35%)</t>
  </si>
  <si>
    <t>Unknown grass #1 (15% coverage)</t>
  </si>
  <si>
    <t>grass #1 (50% coverage)</t>
  </si>
  <si>
    <t>grass #1 (45% coverage)</t>
  </si>
  <si>
    <t>grass #1 (40% coverage)</t>
  </si>
  <si>
    <t>grass 1, 50% coverage</t>
  </si>
  <si>
    <r>
      <rPr>
        <sz val="10"/>
        <color theme="1"/>
        <rFont val="Arial"/>
      </rPr>
      <t>grass 1, creeping woodsorrel (</t>
    </r>
    <r>
      <rPr>
        <i/>
        <sz val="10"/>
        <color theme="1"/>
        <rFont val="Arial"/>
      </rPr>
      <t>Oxalis corniculata</t>
    </r>
    <r>
      <rPr>
        <sz val="10"/>
        <color theme="1"/>
        <rFont val="Arial"/>
      </rPr>
      <t>), common purslane (</t>
    </r>
    <r>
      <rPr>
        <i/>
        <sz val="10"/>
        <color theme="1"/>
        <rFont val="Arial"/>
      </rPr>
      <t>Portulaca oleracea</t>
    </r>
    <r>
      <rPr>
        <sz val="10"/>
        <color theme="1"/>
        <rFont val="Arial"/>
      </rPr>
      <t xml:space="preserve">), 50% coverage </t>
    </r>
  </si>
  <si>
    <t xml:space="preserve">unknown, 30% coverage </t>
  </si>
  <si>
    <t>grass 1, 40%</t>
  </si>
  <si>
    <t>CO2 ppm (1 min)</t>
  </si>
  <si>
    <t>CO2 ppm (2 min)</t>
  </si>
  <si>
    <t>CO2 ppm (3 min)</t>
  </si>
  <si>
    <t>CO2 ppm (4 min)</t>
  </si>
  <si>
    <t>CO2 ppm (5 min)</t>
  </si>
  <si>
    <t>CO2 ppm (6 min)</t>
  </si>
  <si>
    <t>CH4 ppb (1 min)</t>
  </si>
  <si>
    <t>CH4 ppb (2 min)</t>
  </si>
  <si>
    <t>CH4 ppb (3 min)</t>
  </si>
  <si>
    <t>CH4 ppb (4 min)</t>
  </si>
  <si>
    <t>CH4 ppb (5 min)</t>
  </si>
  <si>
    <t>CH4 ppb (6 min)</t>
  </si>
  <si>
    <t>CO2 Flux (ppm/ min)</t>
  </si>
  <si>
    <t>CO2 R2</t>
  </si>
  <si>
    <t>CH4 Flux (ppb/min)</t>
  </si>
  <si>
    <t>CH4 R2</t>
  </si>
  <si>
    <t>CH4 Flux (ppm/min)</t>
  </si>
  <si>
    <t>Area (m2)</t>
  </si>
  <si>
    <t xml:space="preserve">stan dev maintained </t>
  </si>
  <si>
    <t>unmainted</t>
  </si>
  <si>
    <r>
      <rPr>
        <sz val="10"/>
        <color rgb="FF000000"/>
        <rFont val="Arial"/>
      </rPr>
      <t>Unmaintained</t>
    </r>
  </si>
  <si>
    <r>
      <rPr>
        <sz val="10"/>
        <color rgb="FF000000"/>
        <rFont val="Arial"/>
      </rPr>
      <t>Unmaintained</t>
    </r>
  </si>
  <si>
    <t>Time (min)</t>
  </si>
  <si>
    <t>\</t>
  </si>
  <si>
    <t>Equilibrium N2 (mg/L)</t>
  </si>
  <si>
    <t>Equilibrium O2 (mg/L)</t>
  </si>
  <si>
    <t>Equilibrium Ar (mg/L)</t>
  </si>
  <si>
    <t>Equillibrium N2/Ar</t>
  </si>
  <si>
    <t>Temp C</t>
  </si>
  <si>
    <t>Dissolved Ar (mg/L)</t>
  </si>
  <si>
    <t>N2/Ar</t>
  </si>
  <si>
    <t>O2/Ar</t>
  </si>
  <si>
    <t>Calculated N2 (mg/L)</t>
  </si>
  <si>
    <t>Calculated O2 (mg/L)</t>
  </si>
  <si>
    <t>N2 Excess</t>
  </si>
  <si>
    <t>O2 Excess</t>
  </si>
  <si>
    <t>Dissolved O2 %</t>
  </si>
  <si>
    <t>Dissolved O2 mg/L</t>
  </si>
  <si>
    <t xml:space="preserve">Notes </t>
  </si>
  <si>
    <t>Engineering Pond Stairs (1)</t>
  </si>
  <si>
    <t>Engineering Pond Stairs (2)</t>
  </si>
  <si>
    <t>Engineering Pond Stairs (3)</t>
  </si>
  <si>
    <t>Engineering Pond Middle (1)</t>
  </si>
  <si>
    <t>Engineering Pond Middle (2)</t>
  </si>
  <si>
    <t>Engineering Pond Middle (3)</t>
  </si>
  <si>
    <t>Engineering Pond Upstream (1)</t>
  </si>
  <si>
    <t>upstream, shallow, still flows</t>
  </si>
  <si>
    <t>Engineering Pond Upstream (2)</t>
  </si>
  <si>
    <t>Engineering Pond Upstream (3)</t>
  </si>
  <si>
    <t>Wetland Stream (1)</t>
  </si>
  <si>
    <t>Wetland Stream (2)</t>
  </si>
  <si>
    <t>Wetland Stream (3)</t>
  </si>
  <si>
    <t>Abbotts Pond A</t>
  </si>
  <si>
    <t>Abbotts Pond B</t>
  </si>
  <si>
    <t>Abbotts Pond C</t>
  </si>
  <si>
    <t>U Discovery Hall</t>
  </si>
  <si>
    <t>U Robinson</t>
  </si>
  <si>
    <t>U Marsh</t>
  </si>
  <si>
    <t>M Discovery Hall</t>
  </si>
  <si>
    <t>M Wilson</t>
  </si>
  <si>
    <t>M Esby</t>
  </si>
  <si>
    <t>Averages</t>
  </si>
  <si>
    <t>M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</si>
</sst>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9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1F1F1F"/>
      <name val="Arial"/>
      <scheme val="minor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i/>
      <sz val="10"/>
      <color theme="1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0"/>
      <color rgb="FF1F1F1F"/>
      <name val="Arial"/>
    </font>
    <font>
      <i/>
      <sz val="10"/>
      <color rgb="FF1F1F1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164" fontId="2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" fillId="0" borderId="4" xfId="0" applyFont="1" applyBorder="1"/>
    <xf numFmtId="0" fontId="8" fillId="3" borderId="0" xfId="0" applyFont="1" applyFill="1" applyAlignment="1">
      <alignment horizontal="left"/>
    </xf>
    <xf numFmtId="0" fontId="1" fillId="2" borderId="0" xfId="0" applyFont="1" applyFill="1"/>
    <xf numFmtId="164" fontId="4" fillId="3" borderId="0" xfId="0" applyNumberFormat="1" applyFont="1" applyFill="1" applyAlignment="1">
      <alignment horizontal="left"/>
    </xf>
    <xf numFmtId="0" fontId="2" fillId="0" borderId="4" xfId="0" applyFont="1" applyBorder="1"/>
    <xf numFmtId="164" fontId="4" fillId="4" borderId="0" xfId="0" applyNumberFormat="1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4" xfId="0" applyFont="1" applyFill="1" applyBorder="1"/>
    <xf numFmtId="0" fontId="4" fillId="3" borderId="0" xfId="0" applyFont="1" applyFill="1" applyAlignment="1">
      <alignment horizontal="left"/>
    </xf>
    <xf numFmtId="1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1" fontId="1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workbookViewId="0"/>
  </sheetViews>
  <sheetFormatPr defaultColWidth="12.5703125" defaultRowHeight="15.75" customHeight="1" x14ac:dyDescent="0.2"/>
  <cols>
    <col min="2" max="2" width="13.85546875" customWidth="1"/>
    <col min="4" max="4" width="15.140625" customWidth="1"/>
    <col min="10" max="10" width="14.42578125" customWidth="1"/>
    <col min="13" max="13" width="14" customWidth="1"/>
    <col min="14" max="14" width="41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2">
      <c r="A2" s="4">
        <v>45548</v>
      </c>
      <c r="B2" s="5" t="s">
        <v>14</v>
      </c>
      <c r="C2" s="5" t="s">
        <v>15</v>
      </c>
      <c r="D2" s="5" t="s">
        <v>16</v>
      </c>
      <c r="E2" s="5" t="s">
        <v>17</v>
      </c>
      <c r="F2" s="5">
        <v>20</v>
      </c>
      <c r="G2" s="5">
        <v>131</v>
      </c>
      <c r="H2" s="5">
        <f t="shared" ref="H2:I2" si="0">F2/3600</f>
        <v>5.5555555555555558E-3</v>
      </c>
      <c r="I2" s="5">
        <f t="shared" si="0"/>
        <v>3.6388888888888887E-2</v>
      </c>
      <c r="J2" s="5">
        <v>1</v>
      </c>
      <c r="K2" s="5">
        <f t="shared" ref="K2:K19" si="1">J2/H2</f>
        <v>180</v>
      </c>
      <c r="L2" s="5">
        <f>J2/I2</f>
        <v>27.480916030534353</v>
      </c>
      <c r="M2" s="5">
        <f t="shared" ref="M2:M3" si="2">AVERAGE(K2:L2)</f>
        <v>103.74045801526718</v>
      </c>
      <c r="N2" s="6" t="s">
        <v>18</v>
      </c>
    </row>
    <row r="3" spans="1:14" x14ac:dyDescent="0.2">
      <c r="A3" s="4">
        <v>45548</v>
      </c>
      <c r="B3" s="5" t="s">
        <v>14</v>
      </c>
      <c r="C3" s="5" t="s">
        <v>15</v>
      </c>
      <c r="D3" s="5" t="s">
        <v>16</v>
      </c>
      <c r="E3" s="5" t="s">
        <v>19</v>
      </c>
      <c r="F3" s="5">
        <v>126</v>
      </c>
      <c r="G3" s="5">
        <v>234</v>
      </c>
      <c r="H3" s="5">
        <f t="shared" ref="H3:I3" si="3">F3/3600</f>
        <v>3.5000000000000003E-2</v>
      </c>
      <c r="I3" s="5">
        <f t="shared" si="3"/>
        <v>6.5000000000000002E-2</v>
      </c>
      <c r="J3" s="5">
        <v>1</v>
      </c>
      <c r="K3" s="5">
        <f t="shared" si="1"/>
        <v>28.571428571428569</v>
      </c>
      <c r="L3" s="5">
        <f>J2/I3</f>
        <v>15.384615384615383</v>
      </c>
      <c r="M3" s="5">
        <f t="shared" si="2"/>
        <v>21.978021978021978</v>
      </c>
      <c r="N3" s="7"/>
    </row>
    <row r="4" spans="1:14" x14ac:dyDescent="0.2">
      <c r="A4" s="4">
        <v>45548</v>
      </c>
      <c r="B4" s="5" t="s">
        <v>14</v>
      </c>
      <c r="C4" s="5" t="s">
        <v>15</v>
      </c>
      <c r="D4" s="5" t="s">
        <v>16</v>
      </c>
      <c r="E4" s="5" t="s">
        <v>20</v>
      </c>
      <c r="F4" s="5">
        <v>2443</v>
      </c>
      <c r="G4" s="8" t="s">
        <v>21</v>
      </c>
      <c r="H4" s="5">
        <f t="shared" ref="H4:H19" si="4">F4/3600</f>
        <v>0.67861111111111116</v>
      </c>
      <c r="I4" s="8" t="s">
        <v>21</v>
      </c>
      <c r="J4" s="5">
        <v>1</v>
      </c>
      <c r="K4" s="5">
        <f t="shared" si="1"/>
        <v>1.4735980352026197</v>
      </c>
      <c r="L4" s="5" t="s">
        <v>21</v>
      </c>
      <c r="M4" s="8">
        <f t="shared" ref="M4:M5" si="5">K4</f>
        <v>1.4735980352026197</v>
      </c>
      <c r="N4" s="7" t="s">
        <v>22</v>
      </c>
    </row>
    <row r="5" spans="1:14" x14ac:dyDescent="0.2">
      <c r="A5" s="4">
        <v>45548</v>
      </c>
      <c r="B5" s="5" t="s">
        <v>23</v>
      </c>
      <c r="C5" s="5" t="s">
        <v>15</v>
      </c>
      <c r="D5" s="5" t="s">
        <v>16</v>
      </c>
      <c r="E5" s="5" t="s">
        <v>17</v>
      </c>
      <c r="F5" s="5">
        <v>13</v>
      </c>
      <c r="G5" s="8" t="s">
        <v>21</v>
      </c>
      <c r="H5" s="5">
        <f t="shared" si="4"/>
        <v>3.6111111111111109E-3</v>
      </c>
      <c r="I5" s="5" t="s">
        <v>21</v>
      </c>
      <c r="J5" s="5">
        <v>1</v>
      </c>
      <c r="K5" s="5">
        <f t="shared" si="1"/>
        <v>276.92307692307696</v>
      </c>
      <c r="L5" s="5" t="s">
        <v>21</v>
      </c>
      <c r="M5" s="8">
        <f t="shared" si="5"/>
        <v>276.92307692307696</v>
      </c>
      <c r="N5" s="7" t="s">
        <v>24</v>
      </c>
    </row>
    <row r="6" spans="1:14" x14ac:dyDescent="0.2">
      <c r="A6" s="4">
        <v>45548</v>
      </c>
      <c r="B6" s="5" t="s">
        <v>25</v>
      </c>
      <c r="C6" s="5" t="s">
        <v>15</v>
      </c>
      <c r="D6" s="5" t="s">
        <v>16</v>
      </c>
      <c r="E6" s="5" t="s">
        <v>19</v>
      </c>
      <c r="F6" s="5">
        <v>12</v>
      </c>
      <c r="G6" s="8">
        <v>22</v>
      </c>
      <c r="H6" s="5">
        <f t="shared" si="4"/>
        <v>3.3333333333333335E-3</v>
      </c>
      <c r="I6" s="8">
        <v>6.1111100000000003E-3</v>
      </c>
      <c r="J6" s="5">
        <v>1</v>
      </c>
      <c r="K6" s="5">
        <f t="shared" si="1"/>
        <v>300</v>
      </c>
      <c r="L6" s="8" t="s">
        <v>21</v>
      </c>
      <c r="M6" s="5">
        <f t="shared" ref="M6:M19" si="6">AVERAGE(K6:L6)</f>
        <v>300</v>
      </c>
      <c r="N6" s="7" t="s">
        <v>24</v>
      </c>
    </row>
    <row r="7" spans="1:14" x14ac:dyDescent="0.2">
      <c r="A7" s="4">
        <v>45548</v>
      </c>
      <c r="B7" s="5" t="s">
        <v>25</v>
      </c>
      <c r="C7" s="5" t="s">
        <v>15</v>
      </c>
      <c r="D7" s="5" t="s">
        <v>16</v>
      </c>
      <c r="E7" s="5" t="s">
        <v>20</v>
      </c>
      <c r="F7" s="5">
        <v>14</v>
      </c>
      <c r="G7" s="8" t="s">
        <v>21</v>
      </c>
      <c r="H7" s="5">
        <f t="shared" si="4"/>
        <v>3.8888888888888888E-3</v>
      </c>
      <c r="I7" s="8" t="s">
        <v>21</v>
      </c>
      <c r="J7" s="5">
        <v>1</v>
      </c>
      <c r="K7" s="5">
        <f t="shared" si="1"/>
        <v>257.14285714285717</v>
      </c>
      <c r="L7" s="8" t="s">
        <v>21</v>
      </c>
      <c r="M7" s="5">
        <f t="shared" si="6"/>
        <v>257.14285714285717</v>
      </c>
      <c r="N7" s="7" t="s">
        <v>24</v>
      </c>
    </row>
    <row r="8" spans="1:14" x14ac:dyDescent="0.2">
      <c r="A8" s="4">
        <v>45548</v>
      </c>
      <c r="B8" s="5" t="s">
        <v>26</v>
      </c>
      <c r="C8" s="5" t="s">
        <v>27</v>
      </c>
      <c r="D8" s="5" t="s">
        <v>28</v>
      </c>
      <c r="E8" s="5" t="s">
        <v>29</v>
      </c>
      <c r="F8" s="5">
        <v>3600</v>
      </c>
      <c r="G8" s="8" t="s">
        <v>21</v>
      </c>
      <c r="H8" s="5">
        <f t="shared" si="4"/>
        <v>1</v>
      </c>
      <c r="I8" s="8" t="s">
        <v>21</v>
      </c>
      <c r="J8" s="5">
        <v>1</v>
      </c>
      <c r="K8" s="5">
        <f t="shared" si="1"/>
        <v>1</v>
      </c>
      <c r="L8" s="8" t="s">
        <v>21</v>
      </c>
      <c r="M8" s="5">
        <f t="shared" si="6"/>
        <v>1</v>
      </c>
      <c r="N8" s="7" t="s">
        <v>30</v>
      </c>
    </row>
    <row r="9" spans="1:14" x14ac:dyDescent="0.2">
      <c r="A9" s="4">
        <v>45548</v>
      </c>
      <c r="B9" s="5" t="s">
        <v>26</v>
      </c>
      <c r="C9" s="5" t="s">
        <v>27</v>
      </c>
      <c r="D9" s="5" t="s">
        <v>28</v>
      </c>
      <c r="E9" s="5" t="s">
        <v>19</v>
      </c>
      <c r="F9" s="5">
        <v>3600</v>
      </c>
      <c r="G9" s="8" t="s">
        <v>21</v>
      </c>
      <c r="H9" s="5">
        <f t="shared" si="4"/>
        <v>1</v>
      </c>
      <c r="I9" s="8" t="s">
        <v>21</v>
      </c>
      <c r="J9" s="5">
        <v>1</v>
      </c>
      <c r="K9" s="5">
        <f t="shared" si="1"/>
        <v>1</v>
      </c>
      <c r="L9" s="8" t="s">
        <v>21</v>
      </c>
      <c r="M9" s="5">
        <f t="shared" si="6"/>
        <v>1</v>
      </c>
      <c r="N9" s="7" t="s">
        <v>30</v>
      </c>
    </row>
    <row r="10" spans="1:14" x14ac:dyDescent="0.2">
      <c r="A10" s="4">
        <v>45548</v>
      </c>
      <c r="B10" s="5" t="s">
        <v>26</v>
      </c>
      <c r="C10" s="5" t="s">
        <v>27</v>
      </c>
      <c r="D10" s="5" t="s">
        <v>28</v>
      </c>
      <c r="E10" s="5" t="s">
        <v>31</v>
      </c>
      <c r="F10" s="5">
        <v>1554</v>
      </c>
      <c r="G10" s="8" t="s">
        <v>21</v>
      </c>
      <c r="H10" s="5">
        <f t="shared" si="4"/>
        <v>0.43166666666666664</v>
      </c>
      <c r="I10" s="8" t="s">
        <v>21</v>
      </c>
      <c r="J10" s="5">
        <v>1</v>
      </c>
      <c r="K10" s="5">
        <f t="shared" si="1"/>
        <v>2.3166023166023169</v>
      </c>
      <c r="L10" s="8" t="s">
        <v>21</v>
      </c>
      <c r="M10" s="5">
        <f t="shared" si="6"/>
        <v>2.3166023166023169</v>
      </c>
      <c r="N10" s="7" t="s">
        <v>32</v>
      </c>
    </row>
    <row r="11" spans="1:14" x14ac:dyDescent="0.2">
      <c r="A11" s="4">
        <v>45548</v>
      </c>
      <c r="B11" s="5" t="s">
        <v>14</v>
      </c>
      <c r="C11" s="5" t="s">
        <v>33</v>
      </c>
      <c r="D11" s="5" t="s">
        <v>34</v>
      </c>
      <c r="E11" s="5" t="s">
        <v>29</v>
      </c>
      <c r="F11" s="5">
        <v>62</v>
      </c>
      <c r="G11" s="5">
        <v>51</v>
      </c>
      <c r="H11" s="5">
        <f t="shared" si="4"/>
        <v>1.7222222222222222E-2</v>
      </c>
      <c r="I11" s="5">
        <f>G11/3600</f>
        <v>1.4166666666666666E-2</v>
      </c>
      <c r="J11" s="5">
        <v>1</v>
      </c>
      <c r="K11" s="5">
        <f t="shared" si="1"/>
        <v>58.064516129032256</v>
      </c>
      <c r="L11" s="5">
        <f>J10/I11</f>
        <v>70.588235294117652</v>
      </c>
      <c r="M11" s="5">
        <f t="shared" si="6"/>
        <v>64.326375711574954</v>
      </c>
      <c r="N11" s="7" t="s">
        <v>35</v>
      </c>
    </row>
    <row r="12" spans="1:14" x14ac:dyDescent="0.2">
      <c r="A12" s="4">
        <v>45548</v>
      </c>
      <c r="B12" s="9" t="s">
        <v>36</v>
      </c>
      <c r="C12" s="5" t="s">
        <v>33</v>
      </c>
      <c r="D12" s="5" t="s">
        <v>34</v>
      </c>
      <c r="E12" s="5" t="s">
        <v>19</v>
      </c>
      <c r="F12" s="5">
        <v>28</v>
      </c>
      <c r="G12" s="8" t="s">
        <v>21</v>
      </c>
      <c r="H12" s="5">
        <f t="shared" si="4"/>
        <v>7.7777777777777776E-3</v>
      </c>
      <c r="I12" s="8" t="s">
        <v>21</v>
      </c>
      <c r="J12" s="5">
        <v>1</v>
      </c>
      <c r="K12" s="5">
        <f t="shared" si="1"/>
        <v>128.57142857142858</v>
      </c>
      <c r="L12" s="8" t="s">
        <v>21</v>
      </c>
      <c r="M12" s="5">
        <f t="shared" si="6"/>
        <v>128.57142857142858</v>
      </c>
      <c r="N12" s="7" t="s">
        <v>35</v>
      </c>
    </row>
    <row r="13" spans="1:14" x14ac:dyDescent="0.2">
      <c r="A13" s="4">
        <v>45548</v>
      </c>
      <c r="B13" s="9" t="s">
        <v>37</v>
      </c>
      <c r="C13" s="5" t="s">
        <v>33</v>
      </c>
      <c r="D13" s="5" t="s">
        <v>34</v>
      </c>
      <c r="E13" s="5" t="s">
        <v>31</v>
      </c>
      <c r="F13" s="5">
        <v>28</v>
      </c>
      <c r="G13" s="8" t="s">
        <v>21</v>
      </c>
      <c r="H13" s="5">
        <f t="shared" si="4"/>
        <v>7.7777777777777776E-3</v>
      </c>
      <c r="I13" s="8" t="s">
        <v>21</v>
      </c>
      <c r="J13" s="5">
        <v>1</v>
      </c>
      <c r="K13" s="5">
        <f t="shared" si="1"/>
        <v>128.57142857142858</v>
      </c>
      <c r="L13" s="8" t="s">
        <v>21</v>
      </c>
      <c r="M13" s="5">
        <f t="shared" si="6"/>
        <v>128.57142857142858</v>
      </c>
      <c r="N13" s="7" t="s">
        <v>38</v>
      </c>
    </row>
    <row r="14" spans="1:14" x14ac:dyDescent="0.2">
      <c r="A14" s="4">
        <v>45548</v>
      </c>
      <c r="B14" s="5" t="s">
        <v>25</v>
      </c>
      <c r="C14" s="5" t="s">
        <v>39</v>
      </c>
      <c r="D14" s="5" t="s">
        <v>34</v>
      </c>
      <c r="E14" s="5" t="s">
        <v>19</v>
      </c>
      <c r="F14" s="5">
        <v>3600</v>
      </c>
      <c r="G14" s="8" t="s">
        <v>21</v>
      </c>
      <c r="H14" s="5">
        <f t="shared" si="4"/>
        <v>1</v>
      </c>
      <c r="I14" s="8" t="s">
        <v>21</v>
      </c>
      <c r="J14" s="5">
        <v>1</v>
      </c>
      <c r="K14" s="5">
        <f t="shared" si="1"/>
        <v>1</v>
      </c>
      <c r="L14" s="8" t="s">
        <v>21</v>
      </c>
      <c r="M14" s="5">
        <f t="shared" si="6"/>
        <v>1</v>
      </c>
      <c r="N14" s="7" t="s">
        <v>40</v>
      </c>
    </row>
    <row r="15" spans="1:14" x14ac:dyDescent="0.2">
      <c r="A15" s="4">
        <v>45548</v>
      </c>
      <c r="B15" s="5" t="s">
        <v>25</v>
      </c>
      <c r="C15" s="5" t="s">
        <v>39</v>
      </c>
      <c r="D15" s="5" t="s">
        <v>34</v>
      </c>
      <c r="E15" s="5" t="s">
        <v>31</v>
      </c>
      <c r="F15" s="5">
        <v>374</v>
      </c>
      <c r="G15" s="5">
        <v>716</v>
      </c>
      <c r="H15" s="5">
        <f t="shared" si="4"/>
        <v>0.10388888888888889</v>
      </c>
      <c r="I15" s="5">
        <f t="shared" ref="I15:I19" si="7">G15/3600</f>
        <v>0.19888888888888889</v>
      </c>
      <c r="J15" s="5">
        <v>1</v>
      </c>
      <c r="K15" s="5">
        <f t="shared" si="1"/>
        <v>9.6256684491978604</v>
      </c>
      <c r="L15" s="5">
        <f t="shared" ref="L15:L19" si="8">J14/I15</f>
        <v>5.027932960893855</v>
      </c>
      <c r="M15" s="5">
        <f t="shared" si="6"/>
        <v>7.3268007050458577</v>
      </c>
      <c r="N15" s="7"/>
    </row>
    <row r="16" spans="1:14" x14ac:dyDescent="0.2">
      <c r="A16" s="4">
        <v>45548</v>
      </c>
      <c r="B16" s="5" t="s">
        <v>25</v>
      </c>
      <c r="C16" s="5" t="s">
        <v>39</v>
      </c>
      <c r="D16" s="5" t="s">
        <v>34</v>
      </c>
      <c r="E16" s="5" t="s">
        <v>29</v>
      </c>
      <c r="F16" s="5">
        <v>9</v>
      </c>
      <c r="G16" s="5">
        <v>62</v>
      </c>
      <c r="H16" s="5">
        <f t="shared" si="4"/>
        <v>2.5000000000000001E-3</v>
      </c>
      <c r="I16" s="5">
        <f t="shared" si="7"/>
        <v>1.7222222222222222E-2</v>
      </c>
      <c r="J16" s="5">
        <v>1</v>
      </c>
      <c r="K16" s="5">
        <f t="shared" si="1"/>
        <v>400</v>
      </c>
      <c r="L16" s="5">
        <f t="shared" si="8"/>
        <v>58.064516129032256</v>
      </c>
      <c r="M16" s="5">
        <f t="shared" si="6"/>
        <v>229.03225806451613</v>
      </c>
      <c r="N16" s="7"/>
    </row>
    <row r="17" spans="1:14" x14ac:dyDescent="0.2">
      <c r="A17" s="4">
        <v>45548</v>
      </c>
      <c r="B17" s="5" t="s">
        <v>26</v>
      </c>
      <c r="C17" s="5" t="s">
        <v>41</v>
      </c>
      <c r="D17" s="9" t="s">
        <v>42</v>
      </c>
      <c r="E17" s="5" t="s">
        <v>29</v>
      </c>
      <c r="F17" s="5">
        <v>75</v>
      </c>
      <c r="G17" s="5">
        <v>458</v>
      </c>
      <c r="H17" s="5">
        <f t="shared" si="4"/>
        <v>2.0833333333333332E-2</v>
      </c>
      <c r="I17" s="5">
        <f t="shared" si="7"/>
        <v>0.12722222222222221</v>
      </c>
      <c r="J17" s="5">
        <v>1</v>
      </c>
      <c r="K17" s="5">
        <f t="shared" si="1"/>
        <v>48</v>
      </c>
      <c r="L17" s="5">
        <f t="shared" si="8"/>
        <v>7.860262008733625</v>
      </c>
      <c r="M17" s="5">
        <f t="shared" si="6"/>
        <v>27.930131004366814</v>
      </c>
      <c r="N17" s="7" t="s">
        <v>43</v>
      </c>
    </row>
    <row r="18" spans="1:14" x14ac:dyDescent="0.2">
      <c r="A18" s="4">
        <v>45548</v>
      </c>
      <c r="B18" s="5" t="s">
        <v>26</v>
      </c>
      <c r="C18" s="5" t="s">
        <v>41</v>
      </c>
      <c r="D18" s="9" t="s">
        <v>42</v>
      </c>
      <c r="E18" s="5" t="s">
        <v>19</v>
      </c>
      <c r="F18" s="5">
        <v>81</v>
      </c>
      <c r="G18" s="5">
        <v>197</v>
      </c>
      <c r="H18" s="5">
        <f t="shared" si="4"/>
        <v>2.2499999999999999E-2</v>
      </c>
      <c r="I18" s="5">
        <f t="shared" si="7"/>
        <v>5.4722222222222221E-2</v>
      </c>
      <c r="J18" s="5">
        <v>1</v>
      </c>
      <c r="K18" s="5">
        <f t="shared" si="1"/>
        <v>44.444444444444443</v>
      </c>
      <c r="L18" s="5">
        <f t="shared" si="8"/>
        <v>18.274111675126903</v>
      </c>
      <c r="M18" s="5">
        <f t="shared" si="6"/>
        <v>31.359278059785673</v>
      </c>
      <c r="N18" s="7" t="s">
        <v>43</v>
      </c>
    </row>
    <row r="19" spans="1:14" x14ac:dyDescent="0.2">
      <c r="A19" s="4">
        <v>45548</v>
      </c>
      <c r="B19" s="5" t="s">
        <v>26</v>
      </c>
      <c r="C19" s="5" t="s">
        <v>41</v>
      </c>
      <c r="D19" s="9" t="s">
        <v>42</v>
      </c>
      <c r="E19" s="5" t="s">
        <v>31</v>
      </c>
      <c r="F19" s="5">
        <v>131</v>
      </c>
      <c r="G19" s="5">
        <v>142</v>
      </c>
      <c r="H19" s="5">
        <f t="shared" si="4"/>
        <v>3.6388888888888887E-2</v>
      </c>
      <c r="I19" s="5">
        <f t="shared" si="7"/>
        <v>3.9444444444444442E-2</v>
      </c>
      <c r="J19" s="5">
        <v>1</v>
      </c>
      <c r="K19" s="5">
        <f t="shared" si="1"/>
        <v>27.480916030534353</v>
      </c>
      <c r="L19" s="5">
        <f t="shared" si="8"/>
        <v>25.35211267605634</v>
      </c>
      <c r="M19" s="5">
        <f t="shared" si="6"/>
        <v>26.416514353295348</v>
      </c>
      <c r="N19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2"/>
  <sheetViews>
    <sheetView workbookViewId="0"/>
  </sheetViews>
  <sheetFormatPr defaultColWidth="12.5703125" defaultRowHeight="15.75" customHeight="1" x14ac:dyDescent="0.2"/>
  <cols>
    <col min="2" max="2" width="13.85546875" customWidth="1"/>
    <col min="4" max="4" width="15.140625" customWidth="1"/>
    <col min="7" max="7" width="20.7109375" customWidth="1"/>
    <col min="8" max="8" width="27.140625" customWidth="1"/>
    <col min="9" max="9" width="21" customWidth="1"/>
    <col min="10" max="10" width="18.7109375" customWidth="1"/>
    <col min="11" max="11" width="24.42578125" customWidth="1"/>
    <col min="13" max="13" width="15" customWidth="1"/>
    <col min="14" max="14" width="23.28515625" customWidth="1"/>
    <col min="15" max="15" width="13.42578125" customWidth="1"/>
    <col min="16" max="16" width="21.7109375" customWidth="1"/>
    <col min="17" max="17" width="22.28515625" customWidth="1"/>
    <col min="18" max="18" width="20.140625" customWidth="1"/>
  </cols>
  <sheetData>
    <row r="1" spans="1:20" x14ac:dyDescent="0.2">
      <c r="A1" s="5"/>
      <c r="B1" s="1"/>
      <c r="C1" s="1"/>
      <c r="D1" s="1"/>
      <c r="E1" s="1"/>
      <c r="F1" s="10"/>
      <c r="G1" s="38" t="s">
        <v>44</v>
      </c>
      <c r="H1" s="39"/>
      <c r="I1" s="39"/>
      <c r="J1" s="39"/>
      <c r="K1" s="39"/>
      <c r="L1" s="39"/>
      <c r="M1" s="39"/>
      <c r="N1" s="38" t="s">
        <v>45</v>
      </c>
      <c r="O1" s="39"/>
      <c r="P1" s="39"/>
      <c r="Q1" s="39"/>
      <c r="R1" s="39"/>
      <c r="S1" s="39"/>
    </row>
    <row r="2" spans="1:20" x14ac:dyDescent="0.2">
      <c r="A2" s="5" t="s">
        <v>46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47</v>
      </c>
      <c r="G2" s="1" t="s">
        <v>48</v>
      </c>
      <c r="H2" s="1" t="s">
        <v>49</v>
      </c>
      <c r="I2" s="1" t="s">
        <v>50</v>
      </c>
      <c r="J2" s="11" t="s">
        <v>51</v>
      </c>
      <c r="K2" s="11" t="s">
        <v>52</v>
      </c>
      <c r="L2" s="11" t="s">
        <v>53</v>
      </c>
      <c r="M2" s="12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13</v>
      </c>
    </row>
    <row r="3" spans="1:20" x14ac:dyDescent="0.2">
      <c r="A3" s="4">
        <v>45555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1.01</v>
      </c>
      <c r="G3" s="5">
        <v>8.67</v>
      </c>
      <c r="H3" s="5">
        <v>3.72</v>
      </c>
      <c r="I3" s="5">
        <v>10</v>
      </c>
      <c r="J3" s="13">
        <f t="shared" ref="J3:J20" si="0">(G3-F3)</f>
        <v>7.66</v>
      </c>
      <c r="K3" s="13">
        <f t="shared" ref="K3:K20" si="1">H3-F3</f>
        <v>2.71</v>
      </c>
      <c r="L3" s="13">
        <f t="shared" ref="L3:L20" si="2">(I3/J3)/J3</f>
        <v>0.17042859382775805</v>
      </c>
      <c r="M3" s="14">
        <f>((J3-K3)/J3)*100</f>
        <v>64.621409921671031</v>
      </c>
      <c r="N3" s="5">
        <v>31.86</v>
      </c>
      <c r="O3" s="5">
        <v>11.33</v>
      </c>
      <c r="P3" s="5">
        <v>33.92</v>
      </c>
      <c r="Q3" s="5">
        <v>25.65</v>
      </c>
      <c r="R3" s="5">
        <f t="shared" ref="R3:R8" si="3">Q3-O3</f>
        <v>14.319999999999999</v>
      </c>
      <c r="S3" s="5">
        <f t="shared" ref="S3:S8" si="4">R3/N3</f>
        <v>0.44946641556811046</v>
      </c>
    </row>
    <row r="4" spans="1:20" x14ac:dyDescent="0.2">
      <c r="A4" s="4">
        <v>45555</v>
      </c>
      <c r="B4" s="5" t="s">
        <v>14</v>
      </c>
      <c r="C4" s="5" t="s">
        <v>15</v>
      </c>
      <c r="D4" s="5" t="s">
        <v>16</v>
      </c>
      <c r="E4" s="5" t="s">
        <v>19</v>
      </c>
      <c r="F4" s="5">
        <v>1</v>
      </c>
      <c r="G4" s="5">
        <v>5.94</v>
      </c>
      <c r="H4" s="5">
        <v>6.91</v>
      </c>
      <c r="I4" s="5">
        <v>10</v>
      </c>
      <c r="J4" s="13">
        <f t="shared" si="0"/>
        <v>4.9400000000000004</v>
      </c>
      <c r="K4" s="13">
        <f t="shared" si="1"/>
        <v>5.91</v>
      </c>
      <c r="L4" s="13">
        <f t="shared" si="2"/>
        <v>0.40977560687767378</v>
      </c>
      <c r="M4" s="14" t="s">
        <v>21</v>
      </c>
      <c r="N4" s="5">
        <v>31.86</v>
      </c>
      <c r="O4" s="5">
        <v>11.26</v>
      </c>
      <c r="P4" s="5">
        <v>35.57</v>
      </c>
      <c r="Q4" s="5">
        <v>23.14</v>
      </c>
      <c r="R4" s="5">
        <f t="shared" si="3"/>
        <v>11.88</v>
      </c>
      <c r="S4" s="5">
        <f t="shared" si="4"/>
        <v>0.3728813559322034</v>
      </c>
    </row>
    <row r="5" spans="1:20" x14ac:dyDescent="0.2">
      <c r="A5" s="4">
        <v>45555</v>
      </c>
      <c r="B5" s="5" t="s">
        <v>14</v>
      </c>
      <c r="C5" s="5" t="s">
        <v>15</v>
      </c>
      <c r="D5" s="5" t="s">
        <v>16</v>
      </c>
      <c r="E5" s="5" t="s">
        <v>20</v>
      </c>
      <c r="F5" s="5">
        <v>1.02</v>
      </c>
      <c r="G5" s="5">
        <v>5.97</v>
      </c>
      <c r="H5" s="5">
        <v>4.01</v>
      </c>
      <c r="I5" s="5">
        <v>10</v>
      </c>
      <c r="J5" s="13">
        <f t="shared" si="0"/>
        <v>4.9499999999999993</v>
      </c>
      <c r="K5" s="13">
        <f t="shared" si="1"/>
        <v>2.9899999999999998</v>
      </c>
      <c r="L5" s="13">
        <f t="shared" si="2"/>
        <v>0.40812162024283244</v>
      </c>
      <c r="M5" s="14">
        <f t="shared" ref="M5:M20" si="5">((J5-K5)/J5)*100</f>
        <v>39.595959595959592</v>
      </c>
      <c r="N5" s="5">
        <v>31.86</v>
      </c>
      <c r="O5" s="5">
        <v>11.26</v>
      </c>
      <c r="P5" s="5">
        <v>42.46</v>
      </c>
      <c r="Q5" s="5">
        <v>27.14</v>
      </c>
      <c r="R5" s="5">
        <f t="shared" si="3"/>
        <v>15.88</v>
      </c>
      <c r="S5" s="5">
        <f t="shared" si="4"/>
        <v>0.4984306340238544</v>
      </c>
    </row>
    <row r="6" spans="1:20" x14ac:dyDescent="0.2">
      <c r="A6" s="4">
        <v>45555</v>
      </c>
      <c r="B6" s="5" t="s">
        <v>23</v>
      </c>
      <c r="C6" s="5" t="s">
        <v>15</v>
      </c>
      <c r="D6" s="5" t="s">
        <v>16</v>
      </c>
      <c r="E6" s="5" t="s">
        <v>17</v>
      </c>
      <c r="F6" s="5">
        <v>1.02</v>
      </c>
      <c r="G6" s="5">
        <v>10.119999999999999</v>
      </c>
      <c r="H6" s="5">
        <v>8.44</v>
      </c>
      <c r="I6" s="5">
        <v>10</v>
      </c>
      <c r="J6" s="13">
        <f t="shared" si="0"/>
        <v>9.1</v>
      </c>
      <c r="K6" s="13">
        <f t="shared" si="1"/>
        <v>7.42</v>
      </c>
      <c r="L6" s="13">
        <f t="shared" si="2"/>
        <v>0.1207583625166043</v>
      </c>
      <c r="M6" s="14">
        <f t="shared" si="5"/>
        <v>18.46153846153846</v>
      </c>
      <c r="N6" s="5">
        <v>31.86</v>
      </c>
      <c r="O6" s="5">
        <v>11.29</v>
      </c>
      <c r="P6" s="5">
        <v>35.83</v>
      </c>
      <c r="Q6" s="5">
        <v>33.74</v>
      </c>
      <c r="R6" s="5">
        <f t="shared" si="3"/>
        <v>22.450000000000003</v>
      </c>
      <c r="S6" s="5">
        <f t="shared" si="4"/>
        <v>0.70464532328939122</v>
      </c>
    </row>
    <row r="7" spans="1:20" x14ac:dyDescent="0.2">
      <c r="A7" s="4">
        <v>45555</v>
      </c>
      <c r="B7" s="5" t="s">
        <v>25</v>
      </c>
      <c r="C7" s="5" t="s">
        <v>15</v>
      </c>
      <c r="D7" s="5" t="s">
        <v>16</v>
      </c>
      <c r="E7" s="5" t="s">
        <v>19</v>
      </c>
      <c r="F7" s="5">
        <v>1.02</v>
      </c>
      <c r="G7" s="5">
        <v>9.91</v>
      </c>
      <c r="H7" s="5">
        <v>8.42</v>
      </c>
      <c r="I7" s="5">
        <v>10</v>
      </c>
      <c r="J7" s="13">
        <f t="shared" si="0"/>
        <v>8.89</v>
      </c>
      <c r="K7" s="13">
        <f t="shared" si="1"/>
        <v>7.4</v>
      </c>
      <c r="L7" s="13">
        <f t="shared" si="2"/>
        <v>0.12653086530662858</v>
      </c>
      <c r="M7" s="14">
        <f t="shared" si="5"/>
        <v>16.760404949381329</v>
      </c>
      <c r="N7" s="5">
        <v>31.86</v>
      </c>
      <c r="O7" s="5">
        <v>11.31</v>
      </c>
      <c r="P7" s="5">
        <v>49.24</v>
      </c>
      <c r="Q7" s="5">
        <v>46.36</v>
      </c>
      <c r="R7" s="5">
        <f t="shared" si="3"/>
        <v>35.049999999999997</v>
      </c>
      <c r="S7" s="5">
        <f t="shared" si="4"/>
        <v>1.1001255492780915</v>
      </c>
    </row>
    <row r="8" spans="1:20" x14ac:dyDescent="0.2">
      <c r="A8" s="4">
        <v>45555</v>
      </c>
      <c r="B8" s="5" t="s">
        <v>25</v>
      </c>
      <c r="C8" s="5" t="s">
        <v>15</v>
      </c>
      <c r="D8" s="5" t="s">
        <v>16</v>
      </c>
      <c r="E8" s="5" t="s">
        <v>20</v>
      </c>
      <c r="F8" s="5">
        <v>1.03</v>
      </c>
      <c r="G8" s="5">
        <v>9.0299999999999994</v>
      </c>
      <c r="H8" s="5">
        <v>7.22</v>
      </c>
      <c r="I8" s="5">
        <v>10.039999999999999</v>
      </c>
      <c r="J8" s="13">
        <f t="shared" si="0"/>
        <v>7.9999999999999991</v>
      </c>
      <c r="K8" s="13">
        <f t="shared" si="1"/>
        <v>6.1899999999999995</v>
      </c>
      <c r="L8" s="13">
        <f t="shared" si="2"/>
        <v>0.15687500000000004</v>
      </c>
      <c r="M8" s="14">
        <f t="shared" si="5"/>
        <v>22.624999999999996</v>
      </c>
      <c r="N8" s="5">
        <v>31.86</v>
      </c>
      <c r="O8" s="5">
        <v>11.23</v>
      </c>
      <c r="P8" s="5">
        <v>44.96</v>
      </c>
      <c r="Q8" s="5">
        <v>39.08</v>
      </c>
      <c r="R8" s="5">
        <f t="shared" si="3"/>
        <v>27.849999999999998</v>
      </c>
      <c r="S8" s="5">
        <f t="shared" si="4"/>
        <v>0.87413684871311981</v>
      </c>
    </row>
    <row r="9" spans="1:20" x14ac:dyDescent="0.2">
      <c r="A9" s="4">
        <v>45555</v>
      </c>
      <c r="B9" s="5" t="s">
        <v>26</v>
      </c>
      <c r="C9" s="5" t="s">
        <v>27</v>
      </c>
      <c r="D9" s="5" t="s">
        <v>28</v>
      </c>
      <c r="E9" s="5" t="s">
        <v>61</v>
      </c>
      <c r="F9" s="15">
        <f>F21</f>
        <v>1.014</v>
      </c>
      <c r="G9" s="5">
        <v>5.12</v>
      </c>
      <c r="H9" s="5">
        <v>3.21</v>
      </c>
      <c r="I9" s="5">
        <v>10.3</v>
      </c>
      <c r="J9" s="13">
        <f t="shared" si="0"/>
        <v>4.1059999999999999</v>
      </c>
      <c r="K9" s="13">
        <f t="shared" si="1"/>
        <v>2.1959999999999997</v>
      </c>
      <c r="L9" s="13">
        <f t="shared" si="2"/>
        <v>0.61094108890818066</v>
      </c>
      <c r="M9" s="14">
        <f t="shared" si="5"/>
        <v>46.51729176814419</v>
      </c>
      <c r="N9" s="5">
        <v>31.86</v>
      </c>
      <c r="O9" s="5">
        <v>11.38</v>
      </c>
      <c r="P9" s="5">
        <v>46.8</v>
      </c>
      <c r="Q9" s="5" t="s">
        <v>21</v>
      </c>
      <c r="R9" s="5" t="s">
        <v>21</v>
      </c>
      <c r="S9" s="5" t="s">
        <v>21</v>
      </c>
      <c r="T9" s="5" t="s">
        <v>62</v>
      </c>
    </row>
    <row r="10" spans="1:20" x14ac:dyDescent="0.2">
      <c r="A10" s="4">
        <v>45555</v>
      </c>
      <c r="B10" s="5" t="s">
        <v>26</v>
      </c>
      <c r="C10" s="5" t="s">
        <v>27</v>
      </c>
      <c r="D10" s="5" t="s">
        <v>28</v>
      </c>
      <c r="E10" s="5" t="s">
        <v>63</v>
      </c>
      <c r="F10" s="15">
        <f>F21</f>
        <v>1.014</v>
      </c>
      <c r="G10" s="5">
        <v>6.09</v>
      </c>
      <c r="H10" s="5">
        <v>4.24</v>
      </c>
      <c r="I10" s="5">
        <v>10.1</v>
      </c>
      <c r="J10" s="13">
        <f t="shared" si="0"/>
        <v>5.0759999999999996</v>
      </c>
      <c r="K10" s="13">
        <f t="shared" si="1"/>
        <v>3.226</v>
      </c>
      <c r="L10" s="13">
        <f t="shared" si="2"/>
        <v>0.39199285129235001</v>
      </c>
      <c r="M10" s="14">
        <f t="shared" si="5"/>
        <v>36.44602048857368</v>
      </c>
      <c r="N10" s="5">
        <v>31.86</v>
      </c>
      <c r="O10" s="5">
        <v>11.26</v>
      </c>
      <c r="P10" s="5">
        <v>50.44</v>
      </c>
      <c r="Q10" s="5" t="s">
        <v>21</v>
      </c>
      <c r="R10" s="5" t="s">
        <v>21</v>
      </c>
      <c r="S10" s="5" t="s">
        <v>21</v>
      </c>
      <c r="T10" s="5" t="s">
        <v>62</v>
      </c>
    </row>
    <row r="11" spans="1:20" x14ac:dyDescent="0.2">
      <c r="A11" s="4">
        <v>45555</v>
      </c>
      <c r="B11" s="5" t="s">
        <v>26</v>
      </c>
      <c r="C11" s="5" t="s">
        <v>27</v>
      </c>
      <c r="D11" s="5" t="s">
        <v>28</v>
      </c>
      <c r="E11" s="5" t="s">
        <v>64</v>
      </c>
      <c r="F11" s="15">
        <f>F21</f>
        <v>1.014</v>
      </c>
      <c r="G11" s="5">
        <v>5.83</v>
      </c>
      <c r="H11" s="5">
        <v>4</v>
      </c>
      <c r="I11" s="5">
        <v>10</v>
      </c>
      <c r="J11" s="13">
        <f t="shared" si="0"/>
        <v>4.8159999999999998</v>
      </c>
      <c r="K11" s="13">
        <f t="shared" si="1"/>
        <v>2.9859999999999998</v>
      </c>
      <c r="L11" s="13">
        <f t="shared" si="2"/>
        <v>0.43114866281829117</v>
      </c>
      <c r="M11" s="14">
        <f t="shared" si="5"/>
        <v>37.998338870431894</v>
      </c>
      <c r="N11" s="5">
        <v>31.86</v>
      </c>
      <c r="O11" s="5">
        <v>11.21</v>
      </c>
      <c r="P11" s="5">
        <v>51.9</v>
      </c>
      <c r="Q11" s="5">
        <v>31.47</v>
      </c>
      <c r="R11" s="5">
        <f t="shared" ref="R11:R20" si="6">Q11-O11</f>
        <v>20.259999999999998</v>
      </c>
      <c r="S11" s="5">
        <f t="shared" ref="S11:S20" si="7">R11/N11</f>
        <v>0.63590709353421215</v>
      </c>
      <c r="T11" s="5" t="s">
        <v>62</v>
      </c>
    </row>
    <row r="12" spans="1:20" x14ac:dyDescent="0.2">
      <c r="A12" s="4">
        <v>45555</v>
      </c>
      <c r="B12" s="5" t="s">
        <v>14</v>
      </c>
      <c r="C12" s="5" t="s">
        <v>33</v>
      </c>
      <c r="D12" s="5" t="s">
        <v>34</v>
      </c>
      <c r="E12" s="5" t="s">
        <v>65</v>
      </c>
      <c r="F12" s="5">
        <v>0.98</v>
      </c>
      <c r="G12" s="5">
        <v>9.85</v>
      </c>
      <c r="H12" s="5">
        <v>7.86</v>
      </c>
      <c r="I12" s="5">
        <v>10.029999999999999</v>
      </c>
      <c r="J12" s="13">
        <f t="shared" si="0"/>
        <v>8.8699999999999992</v>
      </c>
      <c r="K12" s="13">
        <f t="shared" si="1"/>
        <v>6.8800000000000008</v>
      </c>
      <c r="L12" s="13">
        <f t="shared" si="2"/>
        <v>0.12748341635219487</v>
      </c>
      <c r="M12" s="14">
        <f t="shared" si="5"/>
        <v>22.435174746335949</v>
      </c>
      <c r="N12" s="5">
        <v>31.86</v>
      </c>
      <c r="O12" s="5">
        <v>11.32</v>
      </c>
      <c r="P12" s="5">
        <v>34.340000000000003</v>
      </c>
      <c r="Q12" s="5">
        <v>37.54</v>
      </c>
      <c r="R12" s="5">
        <f t="shared" si="6"/>
        <v>26.22</v>
      </c>
      <c r="S12" s="5">
        <f t="shared" si="7"/>
        <v>0.82297551789077206</v>
      </c>
    </row>
    <row r="13" spans="1:20" x14ac:dyDescent="0.2">
      <c r="A13" s="4">
        <v>45555</v>
      </c>
      <c r="B13" s="9" t="s">
        <v>66</v>
      </c>
      <c r="C13" s="5" t="s">
        <v>33</v>
      </c>
      <c r="D13" s="5" t="s">
        <v>34</v>
      </c>
      <c r="E13" s="5" t="s">
        <v>63</v>
      </c>
      <c r="F13" s="5">
        <v>0.98</v>
      </c>
      <c r="G13" s="5">
        <v>9.92</v>
      </c>
      <c r="H13" s="5">
        <v>8.1</v>
      </c>
      <c r="I13" s="5">
        <v>9.9600000000000009</v>
      </c>
      <c r="J13" s="13">
        <f t="shared" si="0"/>
        <v>8.94</v>
      </c>
      <c r="K13" s="13">
        <f t="shared" si="1"/>
        <v>7.1199999999999992</v>
      </c>
      <c r="L13" s="13">
        <f t="shared" si="2"/>
        <v>0.12461901115565367</v>
      </c>
      <c r="M13" s="14">
        <f t="shared" si="5"/>
        <v>20.357941834451907</v>
      </c>
      <c r="N13" s="5">
        <v>31.86</v>
      </c>
      <c r="O13" s="5">
        <v>11.32</v>
      </c>
      <c r="P13" s="5">
        <v>35.549999999999997</v>
      </c>
      <c r="Q13" s="5">
        <v>44.56</v>
      </c>
      <c r="R13" s="5">
        <f t="shared" si="6"/>
        <v>33.24</v>
      </c>
      <c r="S13" s="5">
        <f t="shared" si="7"/>
        <v>1.0433145009416196</v>
      </c>
    </row>
    <row r="14" spans="1:20" x14ac:dyDescent="0.2">
      <c r="A14" s="4">
        <v>45555</v>
      </c>
      <c r="B14" s="9" t="s">
        <v>67</v>
      </c>
      <c r="C14" s="5" t="s">
        <v>33</v>
      </c>
      <c r="D14" s="5" t="s">
        <v>34</v>
      </c>
      <c r="E14" s="5" t="s">
        <v>68</v>
      </c>
      <c r="F14" s="5">
        <v>1.02</v>
      </c>
      <c r="G14" s="5">
        <v>9.3699999999999992</v>
      </c>
      <c r="H14" s="5">
        <v>7.31</v>
      </c>
      <c r="I14" s="5">
        <v>10.02</v>
      </c>
      <c r="J14" s="13">
        <f t="shared" si="0"/>
        <v>8.35</v>
      </c>
      <c r="K14" s="13">
        <f t="shared" si="1"/>
        <v>6.2899999999999991</v>
      </c>
      <c r="L14" s="13">
        <f t="shared" si="2"/>
        <v>0.1437125748502994</v>
      </c>
      <c r="M14" s="14">
        <f t="shared" si="5"/>
        <v>24.670658682634738</v>
      </c>
      <c r="N14" s="5">
        <v>31.86</v>
      </c>
      <c r="O14" s="5">
        <v>11.32</v>
      </c>
      <c r="P14" s="5">
        <v>34.35</v>
      </c>
      <c r="Q14" s="5">
        <v>41.69</v>
      </c>
      <c r="R14" s="5">
        <f t="shared" si="6"/>
        <v>30.369999999999997</v>
      </c>
      <c r="S14" s="5">
        <f t="shared" si="7"/>
        <v>0.95323289391085997</v>
      </c>
    </row>
    <row r="15" spans="1:20" x14ac:dyDescent="0.2">
      <c r="A15" s="4">
        <v>45555</v>
      </c>
      <c r="B15" s="5" t="s">
        <v>25</v>
      </c>
      <c r="C15" s="5" t="s">
        <v>39</v>
      </c>
      <c r="D15" s="5" t="s">
        <v>34</v>
      </c>
      <c r="E15" s="5" t="s">
        <v>63</v>
      </c>
      <c r="F15" s="14">
        <v>1.01</v>
      </c>
      <c r="G15" s="14">
        <v>7.9489000000000001</v>
      </c>
      <c r="H15" s="5">
        <f>7.34-1</f>
        <v>6.34</v>
      </c>
      <c r="I15" s="5">
        <v>10.1</v>
      </c>
      <c r="J15" s="13">
        <f t="shared" si="0"/>
        <v>6.9389000000000003</v>
      </c>
      <c r="K15" s="13">
        <f t="shared" si="1"/>
        <v>5.33</v>
      </c>
      <c r="L15" s="13">
        <f t="shared" si="2"/>
        <v>0.20976842450492791</v>
      </c>
      <c r="M15" s="14">
        <f t="shared" si="5"/>
        <v>23.186672239115712</v>
      </c>
      <c r="N15" s="5">
        <v>31.86</v>
      </c>
      <c r="O15" s="5">
        <v>11.28</v>
      </c>
      <c r="P15" s="5">
        <v>65.64</v>
      </c>
      <c r="Q15" s="5">
        <v>23.25</v>
      </c>
      <c r="R15" s="5">
        <f t="shared" si="6"/>
        <v>11.97</v>
      </c>
      <c r="S15" s="5">
        <f t="shared" si="7"/>
        <v>0.37570621468926557</v>
      </c>
    </row>
    <row r="16" spans="1:20" x14ac:dyDescent="0.2">
      <c r="A16" s="4">
        <v>45555</v>
      </c>
      <c r="B16" s="5" t="s">
        <v>25</v>
      </c>
      <c r="C16" s="5" t="s">
        <v>39</v>
      </c>
      <c r="D16" s="5" t="s">
        <v>34</v>
      </c>
      <c r="E16" s="5" t="s">
        <v>64</v>
      </c>
      <c r="F16" s="14">
        <v>1</v>
      </c>
      <c r="G16" s="14">
        <v>8.5248000000000008</v>
      </c>
      <c r="H16" s="5">
        <f>7.94-1.01</f>
        <v>6.9300000000000006</v>
      </c>
      <c r="I16" s="5">
        <v>10.050000000000001</v>
      </c>
      <c r="J16" s="13">
        <f t="shared" si="0"/>
        <v>7.5248000000000008</v>
      </c>
      <c r="K16" s="13">
        <f t="shared" si="1"/>
        <v>5.9300000000000006</v>
      </c>
      <c r="L16" s="13">
        <f t="shared" si="2"/>
        <v>0.17749091935970038</v>
      </c>
      <c r="M16" s="14">
        <f t="shared" si="5"/>
        <v>21.193918775249841</v>
      </c>
      <c r="N16" s="5">
        <v>31.86</v>
      </c>
      <c r="O16" s="5">
        <v>11.25</v>
      </c>
      <c r="P16" s="5">
        <v>58.53</v>
      </c>
      <c r="Q16" s="5">
        <v>48.4</v>
      </c>
      <c r="R16" s="5">
        <f t="shared" si="6"/>
        <v>37.15</v>
      </c>
      <c r="S16" s="5">
        <f t="shared" si="7"/>
        <v>1.1660389202762085</v>
      </c>
    </row>
    <row r="17" spans="1:19" x14ac:dyDescent="0.2">
      <c r="A17" s="4">
        <v>45555</v>
      </c>
      <c r="B17" s="5" t="s">
        <v>25</v>
      </c>
      <c r="C17" s="5" t="s">
        <v>39</v>
      </c>
      <c r="D17" s="5" t="s">
        <v>34</v>
      </c>
      <c r="E17" s="5" t="s">
        <v>61</v>
      </c>
      <c r="F17" s="14">
        <v>1</v>
      </c>
      <c r="G17" s="14">
        <v>7.5613999999999999</v>
      </c>
      <c r="H17" s="5">
        <f>6.75-1</f>
        <v>5.75</v>
      </c>
      <c r="I17" s="5">
        <v>10.039999999999999</v>
      </c>
      <c r="J17" s="13">
        <f t="shared" si="0"/>
        <v>6.5613999999999999</v>
      </c>
      <c r="K17" s="13">
        <f t="shared" si="1"/>
        <v>4.75</v>
      </c>
      <c r="L17" s="13">
        <f t="shared" si="2"/>
        <v>0.23320651782783133</v>
      </c>
      <c r="M17" s="14">
        <f t="shared" si="5"/>
        <v>27.60691315877709</v>
      </c>
      <c r="N17" s="5">
        <v>31.86</v>
      </c>
      <c r="O17" s="5">
        <v>11.3</v>
      </c>
      <c r="P17" s="5">
        <v>43.42</v>
      </c>
      <c r="Q17" s="5">
        <v>29.15</v>
      </c>
      <c r="R17" s="5">
        <f t="shared" si="6"/>
        <v>17.849999999999998</v>
      </c>
      <c r="S17" s="5">
        <f t="shared" si="7"/>
        <v>0.56026365348399243</v>
      </c>
    </row>
    <row r="18" spans="1:19" x14ac:dyDescent="0.2">
      <c r="A18" s="4">
        <v>45555</v>
      </c>
      <c r="B18" s="5" t="s">
        <v>26</v>
      </c>
      <c r="C18" s="5" t="s">
        <v>41</v>
      </c>
      <c r="D18" s="9" t="s">
        <v>42</v>
      </c>
      <c r="E18" s="5" t="s">
        <v>61</v>
      </c>
      <c r="F18" s="5">
        <v>1.0900000000000001</v>
      </c>
      <c r="G18" s="5">
        <v>10.23</v>
      </c>
      <c r="H18" s="5">
        <v>8.76</v>
      </c>
      <c r="I18" s="5">
        <v>11.23</v>
      </c>
      <c r="J18" s="13">
        <f t="shared" si="0"/>
        <v>9.14</v>
      </c>
      <c r="K18" s="13">
        <f t="shared" si="1"/>
        <v>7.67</v>
      </c>
      <c r="L18" s="13">
        <f t="shared" si="2"/>
        <v>0.13442726563210738</v>
      </c>
      <c r="M18" s="14">
        <f t="shared" si="5"/>
        <v>16.083150984682721</v>
      </c>
      <c r="N18" s="5">
        <v>31.86</v>
      </c>
      <c r="O18" s="5">
        <v>11.16</v>
      </c>
      <c r="P18" s="5">
        <v>49.7</v>
      </c>
      <c r="Q18" s="5">
        <v>47.09</v>
      </c>
      <c r="R18" s="5">
        <f t="shared" si="6"/>
        <v>35.930000000000007</v>
      </c>
      <c r="S18" s="5">
        <f t="shared" si="7"/>
        <v>1.1277463904582552</v>
      </c>
    </row>
    <row r="19" spans="1:19" x14ac:dyDescent="0.2">
      <c r="A19" s="4">
        <v>45555</v>
      </c>
      <c r="B19" s="5" t="s">
        <v>26</v>
      </c>
      <c r="C19" s="5" t="s">
        <v>41</v>
      </c>
      <c r="D19" s="9" t="s">
        <v>42</v>
      </c>
      <c r="E19" s="5" t="s">
        <v>63</v>
      </c>
      <c r="F19" s="5">
        <v>1.03</v>
      </c>
      <c r="G19" s="5">
        <v>10.220000000000001</v>
      </c>
      <c r="H19" s="5">
        <v>8.56</v>
      </c>
      <c r="I19" s="5">
        <v>11.31</v>
      </c>
      <c r="J19" s="13">
        <f t="shared" si="0"/>
        <v>9.1900000000000013</v>
      </c>
      <c r="K19" s="13">
        <f t="shared" si="1"/>
        <v>7.53</v>
      </c>
      <c r="L19" s="13">
        <f t="shared" si="2"/>
        <v>0.13391572663194248</v>
      </c>
      <c r="M19" s="14">
        <f t="shared" si="5"/>
        <v>18.063112078346037</v>
      </c>
      <c r="N19" s="5">
        <v>31.86</v>
      </c>
      <c r="O19" s="5">
        <v>11.28</v>
      </c>
      <c r="P19" s="5">
        <v>54.7</v>
      </c>
      <c r="Q19" s="5">
        <v>51.97</v>
      </c>
      <c r="R19" s="5">
        <f t="shared" si="6"/>
        <v>40.69</v>
      </c>
      <c r="S19" s="5">
        <f t="shared" si="7"/>
        <v>1.2771500313873194</v>
      </c>
    </row>
    <row r="20" spans="1:19" x14ac:dyDescent="0.2">
      <c r="A20" s="4">
        <v>45555</v>
      </c>
      <c r="B20" s="5" t="s">
        <v>26</v>
      </c>
      <c r="C20" s="5" t="s">
        <v>41</v>
      </c>
      <c r="D20" s="9" t="s">
        <v>42</v>
      </c>
      <c r="E20" s="5" t="s">
        <v>64</v>
      </c>
      <c r="F20" s="5">
        <v>1</v>
      </c>
      <c r="G20" s="5">
        <v>10.029999999999999</v>
      </c>
      <c r="H20" s="5">
        <v>7.89</v>
      </c>
      <c r="I20" s="5">
        <v>11.36</v>
      </c>
      <c r="J20" s="13">
        <f t="shared" si="0"/>
        <v>9.0299999999999994</v>
      </c>
      <c r="K20" s="13">
        <f t="shared" si="1"/>
        <v>6.89</v>
      </c>
      <c r="L20" s="13">
        <f t="shared" si="2"/>
        <v>0.13931658836240463</v>
      </c>
      <c r="M20" s="14">
        <f t="shared" si="5"/>
        <v>23.698781838316719</v>
      </c>
      <c r="N20" s="5">
        <v>31.86</v>
      </c>
      <c r="O20" s="5">
        <v>11.26</v>
      </c>
      <c r="P20" s="5">
        <v>39.590000000000003</v>
      </c>
      <c r="Q20" s="5">
        <v>37.28</v>
      </c>
      <c r="R20" s="5">
        <f t="shared" si="6"/>
        <v>26.020000000000003</v>
      </c>
      <c r="S20" s="5">
        <f t="shared" si="7"/>
        <v>0.81669805398618966</v>
      </c>
    </row>
    <row r="21" spans="1:19" x14ac:dyDescent="0.2">
      <c r="F21" s="15">
        <f>AVERAGE(F2:F8,F12:F20)</f>
        <v>1.014</v>
      </c>
      <c r="M21" s="14"/>
    </row>
    <row r="22" spans="1:19" x14ac:dyDescent="0.2">
      <c r="M22" s="14"/>
    </row>
    <row r="23" spans="1:19" x14ac:dyDescent="0.2">
      <c r="M23" s="14"/>
    </row>
    <row r="24" spans="1:19" x14ac:dyDescent="0.2">
      <c r="M24" s="14"/>
    </row>
    <row r="25" spans="1:19" x14ac:dyDescent="0.2">
      <c r="M25" s="14"/>
    </row>
    <row r="26" spans="1:19" x14ac:dyDescent="0.2">
      <c r="M26" s="14"/>
    </row>
    <row r="27" spans="1:19" x14ac:dyDescent="0.2">
      <c r="M27" s="14"/>
    </row>
    <row r="28" spans="1:19" x14ac:dyDescent="0.2">
      <c r="H28" s="5"/>
      <c r="M28" s="14"/>
    </row>
    <row r="29" spans="1:19" x14ac:dyDescent="0.2">
      <c r="M29" s="14"/>
    </row>
    <row r="30" spans="1:19" x14ac:dyDescent="0.2">
      <c r="M30" s="14"/>
    </row>
    <row r="31" spans="1:19" x14ac:dyDescent="0.2">
      <c r="M31" s="14"/>
    </row>
    <row r="32" spans="1:19" x14ac:dyDescent="0.2">
      <c r="M32" s="14"/>
    </row>
    <row r="33" spans="13:13" x14ac:dyDescent="0.2">
      <c r="M33" s="14"/>
    </row>
    <row r="34" spans="13:13" x14ac:dyDescent="0.2">
      <c r="M34" s="14"/>
    </row>
    <row r="35" spans="13:13" x14ac:dyDescent="0.2">
      <c r="M35" s="14"/>
    </row>
    <row r="36" spans="13:13" x14ac:dyDescent="0.2">
      <c r="M36" s="14"/>
    </row>
    <row r="37" spans="13:13" x14ac:dyDescent="0.2">
      <c r="M37" s="14"/>
    </row>
    <row r="38" spans="13:13" x14ac:dyDescent="0.2">
      <c r="M38" s="14"/>
    </row>
    <row r="39" spans="13:13" x14ac:dyDescent="0.2">
      <c r="M39" s="14"/>
    </row>
    <row r="40" spans="13:13" x14ac:dyDescent="0.2">
      <c r="M40" s="14"/>
    </row>
    <row r="41" spans="13:13" x14ac:dyDescent="0.2">
      <c r="M41" s="14"/>
    </row>
    <row r="42" spans="13:13" x14ac:dyDescent="0.2">
      <c r="M42" s="14"/>
    </row>
    <row r="43" spans="13:13" x14ac:dyDescent="0.2">
      <c r="M43" s="14"/>
    </row>
    <row r="44" spans="13:13" x14ac:dyDescent="0.2">
      <c r="M44" s="14"/>
    </row>
    <row r="45" spans="13:13" x14ac:dyDescent="0.2">
      <c r="M45" s="14"/>
    </row>
    <row r="46" spans="13:13" x14ac:dyDescent="0.2">
      <c r="M46" s="14"/>
    </row>
    <row r="47" spans="13:13" x14ac:dyDescent="0.2">
      <c r="M47" s="14"/>
    </row>
    <row r="48" spans="13:13" x14ac:dyDescent="0.2">
      <c r="M48" s="14"/>
    </row>
    <row r="49" spans="13:13" x14ac:dyDescent="0.2">
      <c r="M49" s="14"/>
    </row>
    <row r="50" spans="13:13" x14ac:dyDescent="0.2">
      <c r="M50" s="14"/>
    </row>
    <row r="51" spans="13:13" x14ac:dyDescent="0.2">
      <c r="M51" s="14"/>
    </row>
    <row r="52" spans="13:13" x14ac:dyDescent="0.2">
      <c r="M52" s="14"/>
    </row>
    <row r="53" spans="13:13" x14ac:dyDescent="0.2">
      <c r="M53" s="14"/>
    </row>
    <row r="54" spans="13:13" x14ac:dyDescent="0.2">
      <c r="M54" s="14"/>
    </row>
    <row r="55" spans="13:13" x14ac:dyDescent="0.2">
      <c r="M55" s="14"/>
    </row>
    <row r="56" spans="13:13" x14ac:dyDescent="0.2">
      <c r="M56" s="14"/>
    </row>
    <row r="57" spans="13:13" x14ac:dyDescent="0.2">
      <c r="M57" s="14"/>
    </row>
    <row r="58" spans="13:13" x14ac:dyDescent="0.2">
      <c r="M58" s="14"/>
    </row>
    <row r="59" spans="13:13" x14ac:dyDescent="0.2">
      <c r="M59" s="14"/>
    </row>
    <row r="60" spans="13:13" x14ac:dyDescent="0.2">
      <c r="M60" s="14"/>
    </row>
    <row r="61" spans="13:13" x14ac:dyDescent="0.2">
      <c r="M61" s="14"/>
    </row>
    <row r="62" spans="13:13" x14ac:dyDescent="0.2">
      <c r="M62" s="14"/>
    </row>
    <row r="63" spans="13:13" x14ac:dyDescent="0.2">
      <c r="M63" s="14"/>
    </row>
    <row r="64" spans="13:13" x14ac:dyDescent="0.2">
      <c r="M64" s="14"/>
    </row>
    <row r="65" spans="13:13" x14ac:dyDescent="0.2">
      <c r="M65" s="14"/>
    </row>
    <row r="66" spans="13:13" x14ac:dyDescent="0.2">
      <c r="M66" s="14"/>
    </row>
    <row r="67" spans="13:13" x14ac:dyDescent="0.2">
      <c r="M67" s="14"/>
    </row>
    <row r="68" spans="13:13" x14ac:dyDescent="0.2">
      <c r="M68" s="14"/>
    </row>
    <row r="69" spans="13:13" x14ac:dyDescent="0.2">
      <c r="M69" s="14"/>
    </row>
    <row r="70" spans="13:13" x14ac:dyDescent="0.2">
      <c r="M70" s="14"/>
    </row>
    <row r="71" spans="13:13" x14ac:dyDescent="0.2">
      <c r="M71" s="14"/>
    </row>
    <row r="72" spans="13:13" x14ac:dyDescent="0.2">
      <c r="M72" s="14"/>
    </row>
    <row r="73" spans="13:13" x14ac:dyDescent="0.2">
      <c r="M73" s="14"/>
    </row>
    <row r="74" spans="13:13" x14ac:dyDescent="0.2">
      <c r="M74" s="14"/>
    </row>
    <row r="75" spans="13:13" x14ac:dyDescent="0.2">
      <c r="M75" s="14"/>
    </row>
    <row r="76" spans="13:13" x14ac:dyDescent="0.2">
      <c r="M76" s="14"/>
    </row>
    <row r="77" spans="13:13" x14ac:dyDescent="0.2">
      <c r="M77" s="14"/>
    </row>
    <row r="78" spans="13:13" x14ac:dyDescent="0.2">
      <c r="M78" s="14"/>
    </row>
    <row r="79" spans="13:13" x14ac:dyDescent="0.2">
      <c r="M79" s="14"/>
    </row>
    <row r="80" spans="13:13" x14ac:dyDescent="0.2">
      <c r="M80" s="14"/>
    </row>
    <row r="81" spans="13:13" x14ac:dyDescent="0.2">
      <c r="M81" s="14"/>
    </row>
    <row r="82" spans="13:13" x14ac:dyDescent="0.2">
      <c r="M82" s="14"/>
    </row>
    <row r="83" spans="13:13" x14ac:dyDescent="0.2">
      <c r="M83" s="14"/>
    </row>
    <row r="84" spans="13:13" x14ac:dyDescent="0.2">
      <c r="M84" s="14"/>
    </row>
    <row r="85" spans="13:13" x14ac:dyDescent="0.2">
      <c r="M85" s="14"/>
    </row>
    <row r="86" spans="13:13" x14ac:dyDescent="0.2">
      <c r="M86" s="14"/>
    </row>
    <row r="87" spans="13:13" x14ac:dyDescent="0.2">
      <c r="M87" s="14"/>
    </row>
    <row r="88" spans="13:13" x14ac:dyDescent="0.2">
      <c r="M88" s="14"/>
    </row>
    <row r="89" spans="13:13" x14ac:dyDescent="0.2">
      <c r="M89" s="14"/>
    </row>
    <row r="90" spans="13:13" x14ac:dyDescent="0.2">
      <c r="M90" s="14"/>
    </row>
    <row r="91" spans="13:13" x14ac:dyDescent="0.2">
      <c r="M91" s="14"/>
    </row>
    <row r="92" spans="13:13" x14ac:dyDescent="0.2">
      <c r="M92" s="14"/>
    </row>
    <row r="93" spans="13:13" x14ac:dyDescent="0.2">
      <c r="M93" s="14"/>
    </row>
    <row r="94" spans="13:13" x14ac:dyDescent="0.2">
      <c r="M94" s="14"/>
    </row>
    <row r="95" spans="13:13" x14ac:dyDescent="0.2">
      <c r="M95" s="14"/>
    </row>
    <row r="96" spans="13:13" x14ac:dyDescent="0.2">
      <c r="M96" s="14"/>
    </row>
    <row r="97" spans="13:13" x14ac:dyDescent="0.2">
      <c r="M97" s="14"/>
    </row>
    <row r="98" spans="13:13" x14ac:dyDescent="0.2">
      <c r="M98" s="14"/>
    </row>
    <row r="99" spans="13:13" x14ac:dyDescent="0.2">
      <c r="M99" s="14"/>
    </row>
    <row r="100" spans="13:13" x14ac:dyDescent="0.2">
      <c r="M100" s="14"/>
    </row>
    <row r="101" spans="13:13" x14ac:dyDescent="0.2">
      <c r="M101" s="14"/>
    </row>
    <row r="102" spans="13:13" x14ac:dyDescent="0.2">
      <c r="M102" s="14"/>
    </row>
    <row r="103" spans="13:13" x14ac:dyDescent="0.2">
      <c r="M103" s="14"/>
    </row>
    <row r="104" spans="13:13" x14ac:dyDescent="0.2">
      <c r="M104" s="14"/>
    </row>
    <row r="105" spans="13:13" x14ac:dyDescent="0.2">
      <c r="M105" s="14"/>
    </row>
    <row r="106" spans="13:13" x14ac:dyDescent="0.2">
      <c r="M106" s="14"/>
    </row>
    <row r="107" spans="13:13" x14ac:dyDescent="0.2">
      <c r="M107" s="14"/>
    </row>
    <row r="108" spans="13:13" x14ac:dyDescent="0.2">
      <c r="M108" s="14"/>
    </row>
    <row r="109" spans="13:13" x14ac:dyDescent="0.2">
      <c r="M109" s="14"/>
    </row>
    <row r="110" spans="13:13" x14ac:dyDescent="0.2">
      <c r="M110" s="14"/>
    </row>
    <row r="111" spans="13:13" x14ac:dyDescent="0.2">
      <c r="M111" s="14"/>
    </row>
    <row r="112" spans="13:13" x14ac:dyDescent="0.2">
      <c r="M112" s="14"/>
    </row>
    <row r="113" spans="13:13" x14ac:dyDescent="0.2">
      <c r="M113" s="14"/>
    </row>
    <row r="114" spans="13:13" x14ac:dyDescent="0.2">
      <c r="M114" s="14"/>
    </row>
    <row r="115" spans="13:13" x14ac:dyDescent="0.2">
      <c r="M115" s="14"/>
    </row>
    <row r="116" spans="13:13" x14ac:dyDescent="0.2">
      <c r="M116" s="14"/>
    </row>
    <row r="117" spans="13:13" x14ac:dyDescent="0.2">
      <c r="M117" s="14"/>
    </row>
    <row r="118" spans="13:13" x14ac:dyDescent="0.2">
      <c r="M118" s="14"/>
    </row>
    <row r="119" spans="13:13" x14ac:dyDescent="0.2">
      <c r="M119" s="14"/>
    </row>
    <row r="120" spans="13:13" x14ac:dyDescent="0.2">
      <c r="M120" s="14"/>
    </row>
    <row r="121" spans="13:13" x14ac:dyDescent="0.2">
      <c r="M121" s="14"/>
    </row>
    <row r="122" spans="13:13" x14ac:dyDescent="0.2">
      <c r="M122" s="14"/>
    </row>
    <row r="123" spans="13:13" x14ac:dyDescent="0.2">
      <c r="M123" s="14"/>
    </row>
    <row r="124" spans="13:13" x14ac:dyDescent="0.2">
      <c r="M124" s="14"/>
    </row>
    <row r="125" spans="13:13" x14ac:dyDescent="0.2">
      <c r="M125" s="14"/>
    </row>
    <row r="126" spans="13:13" x14ac:dyDescent="0.2">
      <c r="M126" s="14"/>
    </row>
    <row r="127" spans="13:13" x14ac:dyDescent="0.2">
      <c r="M127" s="14"/>
    </row>
    <row r="128" spans="13:13" x14ac:dyDescent="0.2">
      <c r="M128" s="14"/>
    </row>
    <row r="129" spans="13:13" x14ac:dyDescent="0.2">
      <c r="M129" s="14"/>
    </row>
    <row r="130" spans="13:13" x14ac:dyDescent="0.2">
      <c r="M130" s="14"/>
    </row>
    <row r="131" spans="13:13" x14ac:dyDescent="0.2">
      <c r="M131" s="14"/>
    </row>
    <row r="132" spans="13:13" x14ac:dyDescent="0.2">
      <c r="M132" s="14"/>
    </row>
    <row r="133" spans="13:13" x14ac:dyDescent="0.2">
      <c r="M133" s="14"/>
    </row>
    <row r="134" spans="13:13" x14ac:dyDescent="0.2">
      <c r="M134" s="14"/>
    </row>
    <row r="135" spans="13:13" x14ac:dyDescent="0.2">
      <c r="M135" s="14"/>
    </row>
    <row r="136" spans="13:13" x14ac:dyDescent="0.2">
      <c r="M136" s="14"/>
    </row>
    <row r="137" spans="13:13" x14ac:dyDescent="0.2">
      <c r="M137" s="14"/>
    </row>
    <row r="138" spans="13:13" x14ac:dyDescent="0.2">
      <c r="M138" s="14"/>
    </row>
    <row r="139" spans="13:13" x14ac:dyDescent="0.2">
      <c r="M139" s="14"/>
    </row>
    <row r="140" spans="13:13" x14ac:dyDescent="0.2">
      <c r="M140" s="14"/>
    </row>
    <row r="141" spans="13:13" x14ac:dyDescent="0.2">
      <c r="M141" s="14"/>
    </row>
    <row r="142" spans="13:13" x14ac:dyDescent="0.2">
      <c r="M142" s="14"/>
    </row>
    <row r="143" spans="13:13" x14ac:dyDescent="0.2">
      <c r="M143" s="14"/>
    </row>
    <row r="144" spans="13:13" x14ac:dyDescent="0.2">
      <c r="M144" s="14"/>
    </row>
    <row r="145" spans="13:13" x14ac:dyDescent="0.2">
      <c r="M145" s="14"/>
    </row>
    <row r="146" spans="13:13" x14ac:dyDescent="0.2">
      <c r="M146" s="14"/>
    </row>
    <row r="147" spans="13:13" x14ac:dyDescent="0.2">
      <c r="M147" s="14"/>
    </row>
    <row r="148" spans="13:13" x14ac:dyDescent="0.2">
      <c r="M148" s="14"/>
    </row>
    <row r="149" spans="13:13" x14ac:dyDescent="0.2">
      <c r="M149" s="14"/>
    </row>
    <row r="150" spans="13:13" x14ac:dyDescent="0.2">
      <c r="M150" s="14"/>
    </row>
    <row r="151" spans="13:13" x14ac:dyDescent="0.2">
      <c r="M151" s="14"/>
    </row>
    <row r="152" spans="13:13" x14ac:dyDescent="0.2">
      <c r="M152" s="14"/>
    </row>
    <row r="153" spans="13:13" x14ac:dyDescent="0.2">
      <c r="M153" s="14"/>
    </row>
    <row r="154" spans="13:13" x14ac:dyDescent="0.2">
      <c r="M154" s="14"/>
    </row>
    <row r="155" spans="13:13" x14ac:dyDescent="0.2">
      <c r="M155" s="14"/>
    </row>
    <row r="156" spans="13:13" x14ac:dyDescent="0.2">
      <c r="M156" s="14"/>
    </row>
    <row r="157" spans="13:13" x14ac:dyDescent="0.2">
      <c r="M157" s="14"/>
    </row>
    <row r="158" spans="13:13" x14ac:dyDescent="0.2">
      <c r="M158" s="14"/>
    </row>
    <row r="159" spans="13:13" x14ac:dyDescent="0.2">
      <c r="M159" s="14"/>
    </row>
    <row r="160" spans="13:13" x14ac:dyDescent="0.2">
      <c r="M160" s="14"/>
    </row>
    <row r="161" spans="13:13" x14ac:dyDescent="0.2">
      <c r="M161" s="14"/>
    </row>
    <row r="162" spans="13:13" x14ac:dyDescent="0.2">
      <c r="M162" s="14"/>
    </row>
    <row r="163" spans="13:13" x14ac:dyDescent="0.2">
      <c r="M163" s="14"/>
    </row>
    <row r="164" spans="13:13" x14ac:dyDescent="0.2">
      <c r="M164" s="14"/>
    </row>
    <row r="165" spans="13:13" x14ac:dyDescent="0.2">
      <c r="M165" s="14"/>
    </row>
    <row r="166" spans="13:13" x14ac:dyDescent="0.2">
      <c r="M166" s="14"/>
    </row>
    <row r="167" spans="13:13" x14ac:dyDescent="0.2">
      <c r="M167" s="14"/>
    </row>
    <row r="168" spans="13:13" x14ac:dyDescent="0.2">
      <c r="M168" s="14"/>
    </row>
    <row r="169" spans="13:13" x14ac:dyDescent="0.2">
      <c r="M169" s="14"/>
    </row>
    <row r="170" spans="13:13" x14ac:dyDescent="0.2">
      <c r="M170" s="14"/>
    </row>
    <row r="171" spans="13:13" x14ac:dyDescent="0.2">
      <c r="M171" s="14"/>
    </row>
    <row r="172" spans="13:13" x14ac:dyDescent="0.2">
      <c r="M172" s="14"/>
    </row>
    <row r="173" spans="13:13" x14ac:dyDescent="0.2">
      <c r="M173" s="14"/>
    </row>
    <row r="174" spans="13:13" x14ac:dyDescent="0.2">
      <c r="M174" s="14"/>
    </row>
    <row r="175" spans="13:13" x14ac:dyDescent="0.2">
      <c r="M175" s="14"/>
    </row>
    <row r="176" spans="13:13" x14ac:dyDescent="0.2">
      <c r="M176" s="14"/>
    </row>
    <row r="177" spans="13:13" x14ac:dyDescent="0.2">
      <c r="M177" s="14"/>
    </row>
    <row r="178" spans="13:13" x14ac:dyDescent="0.2">
      <c r="M178" s="14"/>
    </row>
    <row r="179" spans="13:13" x14ac:dyDescent="0.2">
      <c r="M179" s="14"/>
    </row>
    <row r="180" spans="13:13" x14ac:dyDescent="0.2">
      <c r="M180" s="14"/>
    </row>
    <row r="181" spans="13:13" x14ac:dyDescent="0.2">
      <c r="M181" s="14"/>
    </row>
    <row r="182" spans="13:13" x14ac:dyDescent="0.2">
      <c r="M182" s="14"/>
    </row>
    <row r="183" spans="13:13" x14ac:dyDescent="0.2">
      <c r="M183" s="14"/>
    </row>
    <row r="184" spans="13:13" x14ac:dyDescent="0.2">
      <c r="M184" s="14"/>
    </row>
    <row r="185" spans="13:13" x14ac:dyDescent="0.2">
      <c r="M185" s="14"/>
    </row>
    <row r="186" spans="13:13" x14ac:dyDescent="0.2">
      <c r="M186" s="14"/>
    </row>
    <row r="187" spans="13:13" x14ac:dyDescent="0.2">
      <c r="M187" s="14"/>
    </row>
    <row r="188" spans="13:13" x14ac:dyDescent="0.2">
      <c r="M188" s="14"/>
    </row>
    <row r="189" spans="13:13" x14ac:dyDescent="0.2">
      <c r="M189" s="14"/>
    </row>
    <row r="190" spans="13:13" x14ac:dyDescent="0.2">
      <c r="M190" s="14"/>
    </row>
    <row r="191" spans="13:13" x14ac:dyDescent="0.2">
      <c r="M191" s="14"/>
    </row>
    <row r="192" spans="13:13" x14ac:dyDescent="0.2">
      <c r="M192" s="14"/>
    </row>
    <row r="193" spans="13:13" x14ac:dyDescent="0.2">
      <c r="M193" s="14"/>
    </row>
    <row r="194" spans="13:13" x14ac:dyDescent="0.2">
      <c r="M194" s="14"/>
    </row>
    <row r="195" spans="13:13" x14ac:dyDescent="0.2">
      <c r="M195" s="14"/>
    </row>
    <row r="196" spans="13:13" x14ac:dyDescent="0.2">
      <c r="M196" s="14"/>
    </row>
    <row r="197" spans="13:13" x14ac:dyDescent="0.2">
      <c r="M197" s="14"/>
    </row>
    <row r="198" spans="13:13" x14ac:dyDescent="0.2">
      <c r="M198" s="14"/>
    </row>
    <row r="199" spans="13:13" x14ac:dyDescent="0.2">
      <c r="M199" s="14"/>
    </row>
    <row r="200" spans="13:13" x14ac:dyDescent="0.2">
      <c r="M200" s="14"/>
    </row>
    <row r="201" spans="13:13" x14ac:dyDescent="0.2">
      <c r="M201" s="14"/>
    </row>
    <row r="202" spans="13:13" x14ac:dyDescent="0.2">
      <c r="M202" s="14"/>
    </row>
    <row r="203" spans="13:13" x14ac:dyDescent="0.2">
      <c r="M203" s="14"/>
    </row>
    <row r="204" spans="13:13" x14ac:dyDescent="0.2">
      <c r="M204" s="14"/>
    </row>
    <row r="205" spans="13:13" x14ac:dyDescent="0.2">
      <c r="M205" s="14"/>
    </row>
    <row r="206" spans="13:13" x14ac:dyDescent="0.2">
      <c r="M206" s="14"/>
    </row>
    <row r="207" spans="13:13" x14ac:dyDescent="0.2">
      <c r="M207" s="14"/>
    </row>
    <row r="208" spans="13:13" x14ac:dyDescent="0.2">
      <c r="M208" s="14"/>
    </row>
    <row r="209" spans="13:13" x14ac:dyDescent="0.2">
      <c r="M209" s="14"/>
    </row>
    <row r="210" spans="13:13" x14ac:dyDescent="0.2">
      <c r="M210" s="14"/>
    </row>
    <row r="211" spans="13:13" x14ac:dyDescent="0.2">
      <c r="M211" s="14"/>
    </row>
    <row r="212" spans="13:13" x14ac:dyDescent="0.2">
      <c r="M212" s="14"/>
    </row>
    <row r="213" spans="13:13" x14ac:dyDescent="0.2">
      <c r="M213" s="14"/>
    </row>
    <row r="214" spans="13:13" x14ac:dyDescent="0.2">
      <c r="M214" s="14"/>
    </row>
    <row r="215" spans="13:13" x14ac:dyDescent="0.2">
      <c r="M215" s="14"/>
    </row>
    <row r="216" spans="13:13" x14ac:dyDescent="0.2">
      <c r="M216" s="14"/>
    </row>
    <row r="217" spans="13:13" x14ac:dyDescent="0.2">
      <c r="M217" s="14"/>
    </row>
    <row r="218" spans="13:13" x14ac:dyDescent="0.2">
      <c r="M218" s="14"/>
    </row>
    <row r="219" spans="13:13" x14ac:dyDescent="0.2">
      <c r="M219" s="14"/>
    </row>
    <row r="220" spans="13:13" x14ac:dyDescent="0.2">
      <c r="M220" s="14"/>
    </row>
    <row r="221" spans="13:13" x14ac:dyDescent="0.2">
      <c r="M221" s="14"/>
    </row>
    <row r="222" spans="13:13" x14ac:dyDescent="0.2">
      <c r="M222" s="14"/>
    </row>
    <row r="223" spans="13:13" x14ac:dyDescent="0.2">
      <c r="M223" s="14"/>
    </row>
    <row r="224" spans="13:13" x14ac:dyDescent="0.2">
      <c r="M224" s="14"/>
    </row>
    <row r="225" spans="13:13" x14ac:dyDescent="0.2">
      <c r="M225" s="14"/>
    </row>
    <row r="226" spans="13:13" x14ac:dyDescent="0.2">
      <c r="M226" s="14"/>
    </row>
    <row r="227" spans="13:13" x14ac:dyDescent="0.2">
      <c r="M227" s="14"/>
    </row>
    <row r="228" spans="13:13" x14ac:dyDescent="0.2">
      <c r="M228" s="14"/>
    </row>
    <row r="229" spans="13:13" x14ac:dyDescent="0.2">
      <c r="M229" s="14"/>
    </row>
    <row r="230" spans="13:13" x14ac:dyDescent="0.2">
      <c r="M230" s="14"/>
    </row>
    <row r="231" spans="13:13" x14ac:dyDescent="0.2">
      <c r="M231" s="14"/>
    </row>
    <row r="232" spans="13:13" x14ac:dyDescent="0.2">
      <c r="M232" s="14"/>
    </row>
    <row r="233" spans="13:13" x14ac:dyDescent="0.2">
      <c r="M233" s="14"/>
    </row>
    <row r="234" spans="13:13" x14ac:dyDescent="0.2">
      <c r="M234" s="14"/>
    </row>
    <row r="235" spans="13:13" x14ac:dyDescent="0.2">
      <c r="M235" s="14"/>
    </row>
    <row r="236" spans="13:13" x14ac:dyDescent="0.2">
      <c r="M236" s="14"/>
    </row>
    <row r="237" spans="13:13" x14ac:dyDescent="0.2">
      <c r="M237" s="14"/>
    </row>
    <row r="238" spans="13:13" x14ac:dyDescent="0.2">
      <c r="M238" s="14"/>
    </row>
    <row r="239" spans="13:13" x14ac:dyDescent="0.2">
      <c r="M239" s="14"/>
    </row>
    <row r="240" spans="13:13" x14ac:dyDescent="0.2">
      <c r="M240" s="14"/>
    </row>
    <row r="241" spans="13:13" x14ac:dyDescent="0.2">
      <c r="M241" s="14"/>
    </row>
    <row r="242" spans="13:13" x14ac:dyDescent="0.2">
      <c r="M242" s="14"/>
    </row>
    <row r="243" spans="13:13" x14ac:dyDescent="0.2">
      <c r="M243" s="14"/>
    </row>
    <row r="244" spans="13:13" x14ac:dyDescent="0.2">
      <c r="M244" s="14"/>
    </row>
    <row r="245" spans="13:13" x14ac:dyDescent="0.2">
      <c r="M245" s="14"/>
    </row>
    <row r="246" spans="13:13" x14ac:dyDescent="0.2">
      <c r="M246" s="14"/>
    </row>
    <row r="247" spans="13:13" x14ac:dyDescent="0.2">
      <c r="M247" s="14"/>
    </row>
    <row r="248" spans="13:13" x14ac:dyDescent="0.2">
      <c r="M248" s="14"/>
    </row>
    <row r="249" spans="13:13" x14ac:dyDescent="0.2">
      <c r="M249" s="14"/>
    </row>
    <row r="250" spans="13:13" x14ac:dyDescent="0.2">
      <c r="M250" s="14"/>
    </row>
    <row r="251" spans="13:13" x14ac:dyDescent="0.2">
      <c r="M251" s="14"/>
    </row>
    <row r="252" spans="13:13" x14ac:dyDescent="0.2">
      <c r="M252" s="14"/>
    </row>
    <row r="253" spans="13:13" x14ac:dyDescent="0.2">
      <c r="M253" s="14"/>
    </row>
    <row r="254" spans="13:13" x14ac:dyDescent="0.2">
      <c r="M254" s="14"/>
    </row>
    <row r="255" spans="13:13" x14ac:dyDescent="0.2">
      <c r="M255" s="14"/>
    </row>
    <row r="256" spans="13:13" x14ac:dyDescent="0.2">
      <c r="M256" s="14"/>
    </row>
    <row r="257" spans="13:13" x14ac:dyDescent="0.2">
      <c r="M257" s="14"/>
    </row>
    <row r="258" spans="13:13" x14ac:dyDescent="0.2">
      <c r="M258" s="14"/>
    </row>
    <row r="259" spans="13:13" x14ac:dyDescent="0.2">
      <c r="M259" s="14"/>
    </row>
    <row r="260" spans="13:13" x14ac:dyDescent="0.2">
      <c r="M260" s="14"/>
    </row>
    <row r="261" spans="13:13" x14ac:dyDescent="0.2">
      <c r="M261" s="14"/>
    </row>
    <row r="262" spans="13:13" x14ac:dyDescent="0.2">
      <c r="M262" s="14"/>
    </row>
    <row r="263" spans="13:13" x14ac:dyDescent="0.2">
      <c r="M263" s="14"/>
    </row>
    <row r="264" spans="13:13" x14ac:dyDescent="0.2">
      <c r="M264" s="14"/>
    </row>
    <row r="265" spans="13:13" x14ac:dyDescent="0.2">
      <c r="M265" s="14"/>
    </row>
    <row r="266" spans="13:13" x14ac:dyDescent="0.2">
      <c r="M266" s="14"/>
    </row>
    <row r="267" spans="13:13" x14ac:dyDescent="0.2">
      <c r="M267" s="14"/>
    </row>
    <row r="268" spans="13:13" x14ac:dyDescent="0.2">
      <c r="M268" s="14"/>
    </row>
    <row r="269" spans="13:13" x14ac:dyDescent="0.2">
      <c r="M269" s="14"/>
    </row>
    <row r="270" spans="13:13" x14ac:dyDescent="0.2">
      <c r="M270" s="14"/>
    </row>
    <row r="271" spans="13:13" x14ac:dyDescent="0.2">
      <c r="M271" s="14"/>
    </row>
    <row r="272" spans="13:13" x14ac:dyDescent="0.2">
      <c r="M272" s="14"/>
    </row>
    <row r="273" spans="13:13" x14ac:dyDescent="0.2">
      <c r="M273" s="14"/>
    </row>
    <row r="274" spans="13:13" x14ac:dyDescent="0.2">
      <c r="M274" s="14"/>
    </row>
    <row r="275" spans="13:13" x14ac:dyDescent="0.2">
      <c r="M275" s="14"/>
    </row>
    <row r="276" spans="13:13" x14ac:dyDescent="0.2">
      <c r="M276" s="14"/>
    </row>
    <row r="277" spans="13:13" x14ac:dyDescent="0.2">
      <c r="M277" s="14"/>
    </row>
    <row r="278" spans="13:13" x14ac:dyDescent="0.2">
      <c r="M278" s="14"/>
    </row>
    <row r="279" spans="13:13" x14ac:dyDescent="0.2">
      <c r="M279" s="14"/>
    </row>
    <row r="280" spans="13:13" x14ac:dyDescent="0.2">
      <c r="M280" s="14"/>
    </row>
    <row r="281" spans="13:13" x14ac:dyDescent="0.2">
      <c r="M281" s="14"/>
    </row>
    <row r="282" spans="13:13" x14ac:dyDescent="0.2">
      <c r="M282" s="14"/>
    </row>
    <row r="283" spans="13:13" x14ac:dyDescent="0.2">
      <c r="M283" s="14"/>
    </row>
    <row r="284" spans="13:13" x14ac:dyDescent="0.2">
      <c r="M284" s="14"/>
    </row>
    <row r="285" spans="13:13" x14ac:dyDescent="0.2">
      <c r="M285" s="14"/>
    </row>
    <row r="286" spans="13:13" x14ac:dyDescent="0.2">
      <c r="M286" s="14"/>
    </row>
    <row r="287" spans="13:13" x14ac:dyDescent="0.2">
      <c r="M287" s="14"/>
    </row>
    <row r="288" spans="13:13" x14ac:dyDescent="0.2">
      <c r="M288" s="14"/>
    </row>
    <row r="289" spans="13:13" x14ac:dyDescent="0.2">
      <c r="M289" s="14"/>
    </row>
    <row r="290" spans="13:13" x14ac:dyDescent="0.2">
      <c r="M290" s="14"/>
    </row>
    <row r="291" spans="13:13" x14ac:dyDescent="0.2">
      <c r="M291" s="14"/>
    </row>
    <row r="292" spans="13:13" x14ac:dyDescent="0.2">
      <c r="M292" s="14"/>
    </row>
    <row r="293" spans="13:13" x14ac:dyDescent="0.2">
      <c r="M293" s="14"/>
    </row>
    <row r="294" spans="13:13" x14ac:dyDescent="0.2">
      <c r="M294" s="14"/>
    </row>
    <row r="295" spans="13:13" x14ac:dyDescent="0.2">
      <c r="M295" s="14"/>
    </row>
    <row r="296" spans="13:13" x14ac:dyDescent="0.2">
      <c r="M296" s="14"/>
    </row>
    <row r="297" spans="13:13" x14ac:dyDescent="0.2">
      <c r="M297" s="14"/>
    </row>
    <row r="298" spans="13:13" x14ac:dyDescent="0.2">
      <c r="M298" s="14"/>
    </row>
    <row r="299" spans="13:13" x14ac:dyDescent="0.2">
      <c r="M299" s="14"/>
    </row>
    <row r="300" spans="13:13" x14ac:dyDescent="0.2">
      <c r="M300" s="14"/>
    </row>
    <row r="301" spans="13:13" x14ac:dyDescent="0.2">
      <c r="M301" s="14"/>
    </row>
    <row r="302" spans="13:13" x14ac:dyDescent="0.2">
      <c r="M302" s="14"/>
    </row>
    <row r="303" spans="13:13" x14ac:dyDescent="0.2">
      <c r="M303" s="14"/>
    </row>
    <row r="304" spans="13:13" x14ac:dyDescent="0.2">
      <c r="M304" s="14"/>
    </row>
    <row r="305" spans="13:13" x14ac:dyDescent="0.2">
      <c r="M305" s="14"/>
    </row>
    <row r="306" spans="13:13" x14ac:dyDescent="0.2">
      <c r="M306" s="14"/>
    </row>
    <row r="307" spans="13:13" x14ac:dyDescent="0.2">
      <c r="M307" s="14"/>
    </row>
    <row r="308" spans="13:13" x14ac:dyDescent="0.2">
      <c r="M308" s="14"/>
    </row>
    <row r="309" spans="13:13" x14ac:dyDescent="0.2">
      <c r="M309" s="14"/>
    </row>
    <row r="310" spans="13:13" x14ac:dyDescent="0.2">
      <c r="M310" s="14"/>
    </row>
    <row r="311" spans="13:13" x14ac:dyDescent="0.2">
      <c r="M311" s="14"/>
    </row>
    <row r="312" spans="13:13" x14ac:dyDescent="0.2">
      <c r="M312" s="14"/>
    </row>
    <row r="313" spans="13:13" x14ac:dyDescent="0.2">
      <c r="M313" s="14"/>
    </row>
    <row r="314" spans="13:13" x14ac:dyDescent="0.2">
      <c r="M314" s="14"/>
    </row>
    <row r="315" spans="13:13" x14ac:dyDescent="0.2">
      <c r="M315" s="14"/>
    </row>
    <row r="316" spans="13:13" x14ac:dyDescent="0.2">
      <c r="M316" s="14"/>
    </row>
    <row r="317" spans="13:13" x14ac:dyDescent="0.2">
      <c r="M317" s="14"/>
    </row>
    <row r="318" spans="13:13" x14ac:dyDescent="0.2">
      <c r="M318" s="14"/>
    </row>
    <row r="319" spans="13:13" x14ac:dyDescent="0.2">
      <c r="M319" s="14"/>
    </row>
    <row r="320" spans="13:13" x14ac:dyDescent="0.2">
      <c r="M320" s="14"/>
    </row>
    <row r="321" spans="13:13" x14ac:dyDescent="0.2">
      <c r="M321" s="14"/>
    </row>
    <row r="322" spans="13:13" x14ac:dyDescent="0.2">
      <c r="M322" s="14"/>
    </row>
    <row r="323" spans="13:13" x14ac:dyDescent="0.2">
      <c r="M323" s="14"/>
    </row>
    <row r="324" spans="13:13" x14ac:dyDescent="0.2">
      <c r="M324" s="14"/>
    </row>
    <row r="325" spans="13:13" x14ac:dyDescent="0.2">
      <c r="M325" s="14"/>
    </row>
    <row r="326" spans="13:13" x14ac:dyDescent="0.2">
      <c r="M326" s="14"/>
    </row>
    <row r="327" spans="13:13" x14ac:dyDescent="0.2">
      <c r="M327" s="14"/>
    </row>
    <row r="328" spans="13:13" x14ac:dyDescent="0.2">
      <c r="M328" s="14"/>
    </row>
    <row r="329" spans="13:13" x14ac:dyDescent="0.2">
      <c r="M329" s="14"/>
    </row>
    <row r="330" spans="13:13" x14ac:dyDescent="0.2">
      <c r="M330" s="14"/>
    </row>
    <row r="331" spans="13:13" x14ac:dyDescent="0.2">
      <c r="M331" s="14"/>
    </row>
    <row r="332" spans="13:13" x14ac:dyDescent="0.2">
      <c r="M332" s="14"/>
    </row>
    <row r="333" spans="13:13" x14ac:dyDescent="0.2">
      <c r="M333" s="14"/>
    </row>
    <row r="334" spans="13:13" x14ac:dyDescent="0.2">
      <c r="M334" s="14"/>
    </row>
    <row r="335" spans="13:13" x14ac:dyDescent="0.2">
      <c r="M335" s="14"/>
    </row>
    <row r="336" spans="13:13" x14ac:dyDescent="0.2">
      <c r="M336" s="14"/>
    </row>
    <row r="337" spans="13:13" x14ac:dyDescent="0.2">
      <c r="M337" s="14"/>
    </row>
    <row r="338" spans="13:13" x14ac:dyDescent="0.2">
      <c r="M338" s="14"/>
    </row>
    <row r="339" spans="13:13" x14ac:dyDescent="0.2">
      <c r="M339" s="14"/>
    </row>
    <row r="340" spans="13:13" x14ac:dyDescent="0.2">
      <c r="M340" s="14"/>
    </row>
    <row r="341" spans="13:13" x14ac:dyDescent="0.2">
      <c r="M341" s="14"/>
    </row>
    <row r="342" spans="13:13" x14ac:dyDescent="0.2">
      <c r="M342" s="14"/>
    </row>
    <row r="343" spans="13:13" x14ac:dyDescent="0.2">
      <c r="M343" s="14"/>
    </row>
    <row r="344" spans="13:13" x14ac:dyDescent="0.2">
      <c r="M344" s="14"/>
    </row>
    <row r="345" spans="13:13" x14ac:dyDescent="0.2">
      <c r="M345" s="14"/>
    </row>
    <row r="346" spans="13:13" x14ac:dyDescent="0.2">
      <c r="M346" s="14"/>
    </row>
    <row r="347" spans="13:13" x14ac:dyDescent="0.2">
      <c r="M347" s="14"/>
    </row>
    <row r="348" spans="13:13" x14ac:dyDescent="0.2">
      <c r="M348" s="14"/>
    </row>
    <row r="349" spans="13:13" x14ac:dyDescent="0.2">
      <c r="M349" s="14"/>
    </row>
    <row r="350" spans="13:13" x14ac:dyDescent="0.2">
      <c r="M350" s="14"/>
    </row>
    <row r="351" spans="13:13" x14ac:dyDescent="0.2">
      <c r="M351" s="14"/>
    </row>
    <row r="352" spans="13:13" x14ac:dyDescent="0.2">
      <c r="M352" s="14"/>
    </row>
    <row r="353" spans="13:13" x14ac:dyDescent="0.2">
      <c r="M353" s="14"/>
    </row>
    <row r="354" spans="13:13" x14ac:dyDescent="0.2">
      <c r="M354" s="14"/>
    </row>
    <row r="355" spans="13:13" x14ac:dyDescent="0.2">
      <c r="M355" s="14"/>
    </row>
    <row r="356" spans="13:13" x14ac:dyDescent="0.2">
      <c r="M356" s="14"/>
    </row>
    <row r="357" spans="13:13" x14ac:dyDescent="0.2">
      <c r="M357" s="14"/>
    </row>
    <row r="358" spans="13:13" x14ac:dyDescent="0.2">
      <c r="M358" s="14"/>
    </row>
    <row r="359" spans="13:13" x14ac:dyDescent="0.2">
      <c r="M359" s="14"/>
    </row>
    <row r="360" spans="13:13" x14ac:dyDescent="0.2">
      <c r="M360" s="14"/>
    </row>
    <row r="361" spans="13:13" x14ac:dyDescent="0.2">
      <c r="M361" s="14"/>
    </row>
    <row r="362" spans="13:13" x14ac:dyDescent="0.2">
      <c r="M362" s="14"/>
    </row>
    <row r="363" spans="13:13" x14ac:dyDescent="0.2">
      <c r="M363" s="14"/>
    </row>
    <row r="364" spans="13:13" x14ac:dyDescent="0.2">
      <c r="M364" s="14"/>
    </row>
    <row r="365" spans="13:13" x14ac:dyDescent="0.2">
      <c r="M365" s="14"/>
    </row>
    <row r="366" spans="13:13" x14ac:dyDescent="0.2">
      <c r="M366" s="14"/>
    </row>
    <row r="367" spans="13:13" x14ac:dyDescent="0.2">
      <c r="M367" s="14"/>
    </row>
    <row r="368" spans="13:13" x14ac:dyDescent="0.2">
      <c r="M368" s="14"/>
    </row>
    <row r="369" spans="13:13" x14ac:dyDescent="0.2">
      <c r="M369" s="14"/>
    </row>
    <row r="370" spans="13:13" x14ac:dyDescent="0.2">
      <c r="M370" s="14"/>
    </row>
    <row r="371" spans="13:13" x14ac:dyDescent="0.2">
      <c r="M371" s="14"/>
    </row>
    <row r="372" spans="13:13" x14ac:dyDescent="0.2">
      <c r="M372" s="14"/>
    </row>
    <row r="373" spans="13:13" x14ac:dyDescent="0.2">
      <c r="M373" s="14"/>
    </row>
    <row r="374" spans="13:13" x14ac:dyDescent="0.2">
      <c r="M374" s="14"/>
    </row>
    <row r="375" spans="13:13" x14ac:dyDescent="0.2">
      <c r="M375" s="14"/>
    </row>
    <row r="376" spans="13:13" x14ac:dyDescent="0.2">
      <c r="M376" s="14"/>
    </row>
    <row r="377" spans="13:13" x14ac:dyDescent="0.2">
      <c r="M377" s="14"/>
    </row>
    <row r="378" spans="13:13" x14ac:dyDescent="0.2">
      <c r="M378" s="14"/>
    </row>
    <row r="379" spans="13:13" x14ac:dyDescent="0.2">
      <c r="M379" s="14"/>
    </row>
    <row r="380" spans="13:13" x14ac:dyDescent="0.2">
      <c r="M380" s="14"/>
    </row>
    <row r="381" spans="13:13" x14ac:dyDescent="0.2">
      <c r="M381" s="14"/>
    </row>
    <row r="382" spans="13:13" x14ac:dyDescent="0.2">
      <c r="M382" s="14"/>
    </row>
    <row r="383" spans="13:13" x14ac:dyDescent="0.2">
      <c r="M383" s="14"/>
    </row>
    <row r="384" spans="13:13" x14ac:dyDescent="0.2">
      <c r="M384" s="14"/>
    </row>
    <row r="385" spans="13:13" x14ac:dyDescent="0.2">
      <c r="M385" s="14"/>
    </row>
    <row r="386" spans="13:13" x14ac:dyDescent="0.2">
      <c r="M386" s="14"/>
    </row>
    <row r="387" spans="13:13" x14ac:dyDescent="0.2">
      <c r="M387" s="14"/>
    </row>
    <row r="388" spans="13:13" x14ac:dyDescent="0.2">
      <c r="M388" s="14"/>
    </row>
    <row r="389" spans="13:13" x14ac:dyDescent="0.2">
      <c r="M389" s="14"/>
    </row>
    <row r="390" spans="13:13" x14ac:dyDescent="0.2">
      <c r="M390" s="14"/>
    </row>
    <row r="391" spans="13:13" x14ac:dyDescent="0.2">
      <c r="M391" s="14"/>
    </row>
    <row r="392" spans="13:13" x14ac:dyDescent="0.2">
      <c r="M392" s="14"/>
    </row>
    <row r="393" spans="13:13" x14ac:dyDescent="0.2">
      <c r="M393" s="14"/>
    </row>
    <row r="394" spans="13:13" x14ac:dyDescent="0.2">
      <c r="M394" s="14"/>
    </row>
    <row r="395" spans="13:13" x14ac:dyDescent="0.2">
      <c r="M395" s="14"/>
    </row>
    <row r="396" spans="13:13" x14ac:dyDescent="0.2">
      <c r="M396" s="14"/>
    </row>
    <row r="397" spans="13:13" x14ac:dyDescent="0.2">
      <c r="M397" s="14"/>
    </row>
    <row r="398" spans="13:13" x14ac:dyDescent="0.2">
      <c r="M398" s="14"/>
    </row>
    <row r="399" spans="13:13" x14ac:dyDescent="0.2">
      <c r="M399" s="14"/>
    </row>
    <row r="400" spans="13:13" x14ac:dyDescent="0.2">
      <c r="M400" s="14"/>
    </row>
    <row r="401" spans="13:13" x14ac:dyDescent="0.2">
      <c r="M401" s="14"/>
    </row>
    <row r="402" spans="13:13" x14ac:dyDescent="0.2">
      <c r="M402" s="14"/>
    </row>
    <row r="403" spans="13:13" x14ac:dyDescent="0.2">
      <c r="M403" s="14"/>
    </row>
    <row r="404" spans="13:13" x14ac:dyDescent="0.2">
      <c r="M404" s="14"/>
    </row>
    <row r="405" spans="13:13" x14ac:dyDescent="0.2">
      <c r="M405" s="14"/>
    </row>
    <row r="406" spans="13:13" x14ac:dyDescent="0.2">
      <c r="M406" s="14"/>
    </row>
    <row r="407" spans="13:13" x14ac:dyDescent="0.2">
      <c r="M407" s="14"/>
    </row>
    <row r="408" spans="13:13" x14ac:dyDescent="0.2">
      <c r="M408" s="14"/>
    </row>
    <row r="409" spans="13:13" x14ac:dyDescent="0.2">
      <c r="M409" s="14"/>
    </row>
    <row r="410" spans="13:13" x14ac:dyDescent="0.2">
      <c r="M410" s="14"/>
    </row>
    <row r="411" spans="13:13" x14ac:dyDescent="0.2">
      <c r="M411" s="14"/>
    </row>
    <row r="412" spans="13:13" x14ac:dyDescent="0.2">
      <c r="M412" s="14"/>
    </row>
    <row r="413" spans="13:13" x14ac:dyDescent="0.2">
      <c r="M413" s="14"/>
    </row>
    <row r="414" spans="13:13" x14ac:dyDescent="0.2">
      <c r="M414" s="14"/>
    </row>
    <row r="415" spans="13:13" x14ac:dyDescent="0.2">
      <c r="M415" s="14"/>
    </row>
    <row r="416" spans="13:13" x14ac:dyDescent="0.2">
      <c r="M416" s="14"/>
    </row>
    <row r="417" spans="13:13" x14ac:dyDescent="0.2">
      <c r="M417" s="14"/>
    </row>
    <row r="418" spans="13:13" x14ac:dyDescent="0.2">
      <c r="M418" s="14"/>
    </row>
    <row r="419" spans="13:13" x14ac:dyDescent="0.2">
      <c r="M419" s="14"/>
    </row>
    <row r="420" spans="13:13" x14ac:dyDescent="0.2">
      <c r="M420" s="14"/>
    </row>
    <row r="421" spans="13:13" x14ac:dyDescent="0.2">
      <c r="M421" s="14"/>
    </row>
    <row r="422" spans="13:13" x14ac:dyDescent="0.2">
      <c r="M422" s="14"/>
    </row>
    <row r="423" spans="13:13" x14ac:dyDescent="0.2">
      <c r="M423" s="14"/>
    </row>
    <row r="424" spans="13:13" x14ac:dyDescent="0.2">
      <c r="M424" s="14"/>
    </row>
    <row r="425" spans="13:13" x14ac:dyDescent="0.2">
      <c r="M425" s="14"/>
    </row>
    <row r="426" spans="13:13" x14ac:dyDescent="0.2">
      <c r="M426" s="14"/>
    </row>
    <row r="427" spans="13:13" x14ac:dyDescent="0.2">
      <c r="M427" s="14"/>
    </row>
    <row r="428" spans="13:13" x14ac:dyDescent="0.2">
      <c r="M428" s="14"/>
    </row>
    <row r="429" spans="13:13" x14ac:dyDescent="0.2">
      <c r="M429" s="14"/>
    </row>
    <row r="430" spans="13:13" x14ac:dyDescent="0.2">
      <c r="M430" s="14"/>
    </row>
    <row r="431" spans="13:13" x14ac:dyDescent="0.2">
      <c r="M431" s="14"/>
    </row>
    <row r="432" spans="13:13" x14ac:dyDescent="0.2">
      <c r="M432" s="14"/>
    </row>
    <row r="433" spans="13:13" x14ac:dyDescent="0.2">
      <c r="M433" s="14"/>
    </row>
    <row r="434" spans="13:13" x14ac:dyDescent="0.2">
      <c r="M434" s="14"/>
    </row>
    <row r="435" spans="13:13" x14ac:dyDescent="0.2">
      <c r="M435" s="14"/>
    </row>
    <row r="436" spans="13:13" x14ac:dyDescent="0.2">
      <c r="M436" s="14"/>
    </row>
    <row r="437" spans="13:13" x14ac:dyDescent="0.2">
      <c r="M437" s="14"/>
    </row>
    <row r="438" spans="13:13" x14ac:dyDescent="0.2">
      <c r="M438" s="14"/>
    </row>
    <row r="439" spans="13:13" x14ac:dyDescent="0.2">
      <c r="M439" s="14"/>
    </row>
    <row r="440" spans="13:13" x14ac:dyDescent="0.2">
      <c r="M440" s="14"/>
    </row>
    <row r="441" spans="13:13" x14ac:dyDescent="0.2">
      <c r="M441" s="14"/>
    </row>
    <row r="442" spans="13:13" x14ac:dyDescent="0.2">
      <c r="M442" s="14"/>
    </row>
    <row r="443" spans="13:13" x14ac:dyDescent="0.2">
      <c r="M443" s="14"/>
    </row>
    <row r="444" spans="13:13" x14ac:dyDescent="0.2">
      <c r="M444" s="14"/>
    </row>
    <row r="445" spans="13:13" x14ac:dyDescent="0.2">
      <c r="M445" s="14"/>
    </row>
    <row r="446" spans="13:13" x14ac:dyDescent="0.2">
      <c r="M446" s="14"/>
    </row>
    <row r="447" spans="13:13" x14ac:dyDescent="0.2">
      <c r="M447" s="14"/>
    </row>
    <row r="448" spans="13:13" x14ac:dyDescent="0.2">
      <c r="M448" s="14"/>
    </row>
    <row r="449" spans="13:13" x14ac:dyDescent="0.2">
      <c r="M449" s="14"/>
    </row>
    <row r="450" spans="13:13" x14ac:dyDescent="0.2">
      <c r="M450" s="14"/>
    </row>
    <row r="451" spans="13:13" x14ac:dyDescent="0.2">
      <c r="M451" s="14"/>
    </row>
    <row r="452" spans="13:13" x14ac:dyDescent="0.2">
      <c r="M452" s="14"/>
    </row>
    <row r="453" spans="13:13" x14ac:dyDescent="0.2">
      <c r="M453" s="14"/>
    </row>
    <row r="454" spans="13:13" x14ac:dyDescent="0.2">
      <c r="M454" s="14"/>
    </row>
    <row r="455" spans="13:13" x14ac:dyDescent="0.2">
      <c r="M455" s="14"/>
    </row>
    <row r="456" spans="13:13" x14ac:dyDescent="0.2">
      <c r="M456" s="14"/>
    </row>
    <row r="457" spans="13:13" x14ac:dyDescent="0.2">
      <c r="M457" s="14"/>
    </row>
    <row r="458" spans="13:13" x14ac:dyDescent="0.2">
      <c r="M458" s="14"/>
    </row>
    <row r="459" spans="13:13" x14ac:dyDescent="0.2">
      <c r="M459" s="14"/>
    </row>
    <row r="460" spans="13:13" x14ac:dyDescent="0.2">
      <c r="M460" s="14"/>
    </row>
    <row r="461" spans="13:13" x14ac:dyDescent="0.2">
      <c r="M461" s="14"/>
    </row>
    <row r="462" spans="13:13" x14ac:dyDescent="0.2">
      <c r="M462" s="14"/>
    </row>
    <row r="463" spans="13:13" x14ac:dyDescent="0.2">
      <c r="M463" s="14"/>
    </row>
    <row r="464" spans="13:13" x14ac:dyDescent="0.2">
      <c r="M464" s="14"/>
    </row>
    <row r="465" spans="13:13" x14ac:dyDescent="0.2">
      <c r="M465" s="14"/>
    </row>
    <row r="466" spans="13:13" x14ac:dyDescent="0.2">
      <c r="M466" s="14"/>
    </row>
    <row r="467" spans="13:13" x14ac:dyDescent="0.2">
      <c r="M467" s="14"/>
    </row>
    <row r="468" spans="13:13" x14ac:dyDescent="0.2">
      <c r="M468" s="14"/>
    </row>
    <row r="469" spans="13:13" x14ac:dyDescent="0.2">
      <c r="M469" s="14"/>
    </row>
    <row r="470" spans="13:13" x14ac:dyDescent="0.2">
      <c r="M470" s="14"/>
    </row>
    <row r="471" spans="13:13" x14ac:dyDescent="0.2">
      <c r="M471" s="14"/>
    </row>
    <row r="472" spans="13:13" x14ac:dyDescent="0.2">
      <c r="M472" s="14"/>
    </row>
    <row r="473" spans="13:13" x14ac:dyDescent="0.2">
      <c r="M473" s="14"/>
    </row>
    <row r="474" spans="13:13" x14ac:dyDescent="0.2">
      <c r="M474" s="14"/>
    </row>
    <row r="475" spans="13:13" x14ac:dyDescent="0.2">
      <c r="M475" s="14"/>
    </row>
    <row r="476" spans="13:13" x14ac:dyDescent="0.2">
      <c r="M476" s="14"/>
    </row>
    <row r="477" spans="13:13" x14ac:dyDescent="0.2">
      <c r="M477" s="14"/>
    </row>
    <row r="478" spans="13:13" x14ac:dyDescent="0.2">
      <c r="M478" s="14"/>
    </row>
    <row r="479" spans="13:13" x14ac:dyDescent="0.2">
      <c r="M479" s="14"/>
    </row>
    <row r="480" spans="13:13" x14ac:dyDescent="0.2">
      <c r="M480" s="14"/>
    </row>
    <row r="481" spans="13:13" x14ac:dyDescent="0.2">
      <c r="M481" s="14"/>
    </row>
    <row r="482" spans="13:13" x14ac:dyDescent="0.2">
      <c r="M482" s="14"/>
    </row>
    <row r="483" spans="13:13" x14ac:dyDescent="0.2">
      <c r="M483" s="14"/>
    </row>
    <row r="484" spans="13:13" x14ac:dyDescent="0.2">
      <c r="M484" s="14"/>
    </row>
    <row r="485" spans="13:13" x14ac:dyDescent="0.2">
      <c r="M485" s="14"/>
    </row>
    <row r="486" spans="13:13" x14ac:dyDescent="0.2">
      <c r="M486" s="14"/>
    </row>
    <row r="487" spans="13:13" x14ac:dyDescent="0.2">
      <c r="M487" s="14"/>
    </row>
    <row r="488" spans="13:13" x14ac:dyDescent="0.2">
      <c r="M488" s="14"/>
    </row>
    <row r="489" spans="13:13" x14ac:dyDescent="0.2">
      <c r="M489" s="14"/>
    </row>
    <row r="490" spans="13:13" x14ac:dyDescent="0.2">
      <c r="M490" s="14"/>
    </row>
    <row r="491" spans="13:13" x14ac:dyDescent="0.2">
      <c r="M491" s="14"/>
    </row>
    <row r="492" spans="13:13" x14ac:dyDescent="0.2">
      <c r="M492" s="14"/>
    </row>
    <row r="493" spans="13:13" x14ac:dyDescent="0.2">
      <c r="M493" s="14"/>
    </row>
    <row r="494" spans="13:13" x14ac:dyDescent="0.2">
      <c r="M494" s="14"/>
    </row>
    <row r="495" spans="13:13" x14ac:dyDescent="0.2">
      <c r="M495" s="14"/>
    </row>
    <row r="496" spans="13:13" x14ac:dyDescent="0.2">
      <c r="M496" s="14"/>
    </row>
    <row r="497" spans="13:13" x14ac:dyDescent="0.2">
      <c r="M497" s="14"/>
    </row>
    <row r="498" spans="13:13" x14ac:dyDescent="0.2">
      <c r="M498" s="14"/>
    </row>
    <row r="499" spans="13:13" x14ac:dyDescent="0.2">
      <c r="M499" s="14"/>
    </row>
    <row r="500" spans="13:13" x14ac:dyDescent="0.2">
      <c r="M500" s="14"/>
    </row>
    <row r="501" spans="13:13" x14ac:dyDescent="0.2">
      <c r="M501" s="14"/>
    </row>
    <row r="502" spans="13:13" x14ac:dyDescent="0.2">
      <c r="M502" s="14"/>
    </row>
    <row r="503" spans="13:13" x14ac:dyDescent="0.2">
      <c r="M503" s="14"/>
    </row>
    <row r="504" spans="13:13" x14ac:dyDescent="0.2">
      <c r="M504" s="14"/>
    </row>
    <row r="505" spans="13:13" x14ac:dyDescent="0.2">
      <c r="M505" s="14"/>
    </row>
    <row r="506" spans="13:13" x14ac:dyDescent="0.2">
      <c r="M506" s="14"/>
    </row>
    <row r="507" spans="13:13" x14ac:dyDescent="0.2">
      <c r="M507" s="14"/>
    </row>
    <row r="508" spans="13:13" x14ac:dyDescent="0.2">
      <c r="M508" s="14"/>
    </row>
    <row r="509" spans="13:13" x14ac:dyDescent="0.2">
      <c r="M509" s="14"/>
    </row>
    <row r="510" spans="13:13" x14ac:dyDescent="0.2">
      <c r="M510" s="14"/>
    </row>
    <row r="511" spans="13:13" x14ac:dyDescent="0.2">
      <c r="M511" s="14"/>
    </row>
    <row r="512" spans="13:13" x14ac:dyDescent="0.2">
      <c r="M512" s="14"/>
    </row>
    <row r="513" spans="13:13" x14ac:dyDescent="0.2">
      <c r="M513" s="14"/>
    </row>
    <row r="514" spans="13:13" x14ac:dyDescent="0.2">
      <c r="M514" s="14"/>
    </row>
    <row r="515" spans="13:13" x14ac:dyDescent="0.2">
      <c r="M515" s="14"/>
    </row>
    <row r="516" spans="13:13" x14ac:dyDescent="0.2">
      <c r="M516" s="14"/>
    </row>
    <row r="517" spans="13:13" x14ac:dyDescent="0.2">
      <c r="M517" s="14"/>
    </row>
    <row r="518" spans="13:13" x14ac:dyDescent="0.2">
      <c r="M518" s="14"/>
    </row>
    <row r="519" spans="13:13" x14ac:dyDescent="0.2">
      <c r="M519" s="14"/>
    </row>
    <row r="520" spans="13:13" x14ac:dyDescent="0.2">
      <c r="M520" s="14"/>
    </row>
    <row r="521" spans="13:13" x14ac:dyDescent="0.2">
      <c r="M521" s="14"/>
    </row>
    <row r="522" spans="13:13" x14ac:dyDescent="0.2">
      <c r="M522" s="14"/>
    </row>
    <row r="523" spans="13:13" x14ac:dyDescent="0.2">
      <c r="M523" s="14"/>
    </row>
    <row r="524" spans="13:13" x14ac:dyDescent="0.2">
      <c r="M524" s="14"/>
    </row>
    <row r="525" spans="13:13" x14ac:dyDescent="0.2">
      <c r="M525" s="14"/>
    </row>
    <row r="526" spans="13:13" x14ac:dyDescent="0.2">
      <c r="M526" s="14"/>
    </row>
    <row r="527" spans="13:13" x14ac:dyDescent="0.2">
      <c r="M527" s="14"/>
    </row>
    <row r="528" spans="13:13" x14ac:dyDescent="0.2">
      <c r="M528" s="14"/>
    </row>
    <row r="529" spans="13:13" x14ac:dyDescent="0.2">
      <c r="M529" s="14"/>
    </row>
    <row r="530" spans="13:13" x14ac:dyDescent="0.2">
      <c r="M530" s="14"/>
    </row>
    <row r="531" spans="13:13" x14ac:dyDescent="0.2">
      <c r="M531" s="14"/>
    </row>
    <row r="532" spans="13:13" x14ac:dyDescent="0.2">
      <c r="M532" s="14"/>
    </row>
    <row r="533" spans="13:13" x14ac:dyDescent="0.2">
      <c r="M533" s="14"/>
    </row>
    <row r="534" spans="13:13" x14ac:dyDescent="0.2">
      <c r="M534" s="14"/>
    </row>
    <row r="535" spans="13:13" x14ac:dyDescent="0.2">
      <c r="M535" s="14"/>
    </row>
    <row r="536" spans="13:13" x14ac:dyDescent="0.2">
      <c r="M536" s="14"/>
    </row>
    <row r="537" spans="13:13" x14ac:dyDescent="0.2">
      <c r="M537" s="14"/>
    </row>
    <row r="538" spans="13:13" x14ac:dyDescent="0.2">
      <c r="M538" s="14"/>
    </row>
    <row r="539" spans="13:13" x14ac:dyDescent="0.2">
      <c r="M539" s="14"/>
    </row>
    <row r="540" spans="13:13" x14ac:dyDescent="0.2">
      <c r="M540" s="14"/>
    </row>
    <row r="541" spans="13:13" x14ac:dyDescent="0.2">
      <c r="M541" s="14"/>
    </row>
    <row r="542" spans="13:13" x14ac:dyDescent="0.2">
      <c r="M542" s="14"/>
    </row>
    <row r="543" spans="13:13" x14ac:dyDescent="0.2">
      <c r="M543" s="14"/>
    </row>
    <row r="544" spans="13:13" x14ac:dyDescent="0.2">
      <c r="M544" s="14"/>
    </row>
    <row r="545" spans="13:13" x14ac:dyDescent="0.2">
      <c r="M545" s="14"/>
    </row>
    <row r="546" spans="13:13" x14ac:dyDescent="0.2">
      <c r="M546" s="14"/>
    </row>
    <row r="547" spans="13:13" x14ac:dyDescent="0.2">
      <c r="M547" s="14"/>
    </row>
    <row r="548" spans="13:13" x14ac:dyDescent="0.2">
      <c r="M548" s="14"/>
    </row>
    <row r="549" spans="13:13" x14ac:dyDescent="0.2">
      <c r="M549" s="14"/>
    </row>
    <row r="550" spans="13:13" x14ac:dyDescent="0.2">
      <c r="M550" s="14"/>
    </row>
    <row r="551" spans="13:13" x14ac:dyDescent="0.2">
      <c r="M551" s="14"/>
    </row>
    <row r="552" spans="13:13" x14ac:dyDescent="0.2">
      <c r="M552" s="14"/>
    </row>
    <row r="553" spans="13:13" x14ac:dyDescent="0.2">
      <c r="M553" s="14"/>
    </row>
    <row r="554" spans="13:13" x14ac:dyDescent="0.2">
      <c r="M554" s="14"/>
    </row>
    <row r="555" spans="13:13" x14ac:dyDescent="0.2">
      <c r="M555" s="14"/>
    </row>
    <row r="556" spans="13:13" x14ac:dyDescent="0.2">
      <c r="M556" s="14"/>
    </row>
    <row r="557" spans="13:13" x14ac:dyDescent="0.2">
      <c r="M557" s="14"/>
    </row>
    <row r="558" spans="13:13" x14ac:dyDescent="0.2">
      <c r="M558" s="14"/>
    </row>
    <row r="559" spans="13:13" x14ac:dyDescent="0.2">
      <c r="M559" s="14"/>
    </row>
    <row r="560" spans="13:13" x14ac:dyDescent="0.2">
      <c r="M560" s="14"/>
    </row>
    <row r="561" spans="13:13" x14ac:dyDescent="0.2">
      <c r="M561" s="14"/>
    </row>
    <row r="562" spans="13:13" x14ac:dyDescent="0.2">
      <c r="M562" s="14"/>
    </row>
    <row r="563" spans="13:13" x14ac:dyDescent="0.2">
      <c r="M563" s="14"/>
    </row>
    <row r="564" spans="13:13" x14ac:dyDescent="0.2">
      <c r="M564" s="14"/>
    </row>
    <row r="565" spans="13:13" x14ac:dyDescent="0.2">
      <c r="M565" s="14"/>
    </row>
    <row r="566" spans="13:13" x14ac:dyDescent="0.2">
      <c r="M566" s="14"/>
    </row>
    <row r="567" spans="13:13" x14ac:dyDescent="0.2">
      <c r="M567" s="14"/>
    </row>
    <row r="568" spans="13:13" x14ac:dyDescent="0.2">
      <c r="M568" s="14"/>
    </row>
    <row r="569" spans="13:13" x14ac:dyDescent="0.2">
      <c r="M569" s="14"/>
    </row>
    <row r="570" spans="13:13" x14ac:dyDescent="0.2">
      <c r="M570" s="14"/>
    </row>
    <row r="571" spans="13:13" x14ac:dyDescent="0.2">
      <c r="M571" s="14"/>
    </row>
    <row r="572" spans="13:13" x14ac:dyDescent="0.2">
      <c r="M572" s="14"/>
    </row>
    <row r="573" spans="13:13" x14ac:dyDescent="0.2">
      <c r="M573" s="14"/>
    </row>
    <row r="574" spans="13:13" x14ac:dyDescent="0.2">
      <c r="M574" s="14"/>
    </row>
    <row r="575" spans="13:13" x14ac:dyDescent="0.2">
      <c r="M575" s="14"/>
    </row>
    <row r="576" spans="13:13" x14ac:dyDescent="0.2">
      <c r="M576" s="14"/>
    </row>
    <row r="577" spans="13:13" x14ac:dyDescent="0.2">
      <c r="M577" s="14"/>
    </row>
    <row r="578" spans="13:13" x14ac:dyDescent="0.2">
      <c r="M578" s="14"/>
    </row>
    <row r="579" spans="13:13" x14ac:dyDescent="0.2">
      <c r="M579" s="14"/>
    </row>
    <row r="580" spans="13:13" x14ac:dyDescent="0.2">
      <c r="M580" s="14"/>
    </row>
    <row r="581" spans="13:13" x14ac:dyDescent="0.2">
      <c r="M581" s="14"/>
    </row>
    <row r="582" spans="13:13" x14ac:dyDescent="0.2">
      <c r="M582" s="14"/>
    </row>
    <row r="583" spans="13:13" x14ac:dyDescent="0.2">
      <c r="M583" s="14"/>
    </row>
    <row r="584" spans="13:13" x14ac:dyDescent="0.2">
      <c r="M584" s="14"/>
    </row>
    <row r="585" spans="13:13" x14ac:dyDescent="0.2">
      <c r="M585" s="14"/>
    </row>
    <row r="586" spans="13:13" x14ac:dyDescent="0.2">
      <c r="M586" s="14"/>
    </row>
    <row r="587" spans="13:13" x14ac:dyDescent="0.2">
      <c r="M587" s="14"/>
    </row>
    <row r="588" spans="13:13" x14ac:dyDescent="0.2">
      <c r="M588" s="14"/>
    </row>
    <row r="589" spans="13:13" x14ac:dyDescent="0.2">
      <c r="M589" s="14"/>
    </row>
    <row r="590" spans="13:13" x14ac:dyDescent="0.2">
      <c r="M590" s="14"/>
    </row>
    <row r="591" spans="13:13" x14ac:dyDescent="0.2">
      <c r="M591" s="14"/>
    </row>
    <row r="592" spans="13:13" x14ac:dyDescent="0.2">
      <c r="M592" s="14"/>
    </row>
    <row r="593" spans="13:13" x14ac:dyDescent="0.2">
      <c r="M593" s="14"/>
    </row>
    <row r="594" spans="13:13" x14ac:dyDescent="0.2">
      <c r="M594" s="14"/>
    </row>
    <row r="595" spans="13:13" x14ac:dyDescent="0.2">
      <c r="M595" s="14"/>
    </row>
    <row r="596" spans="13:13" x14ac:dyDescent="0.2">
      <c r="M596" s="14"/>
    </row>
    <row r="597" spans="13:13" x14ac:dyDescent="0.2">
      <c r="M597" s="14"/>
    </row>
    <row r="598" spans="13:13" x14ac:dyDescent="0.2">
      <c r="M598" s="14"/>
    </row>
    <row r="599" spans="13:13" x14ac:dyDescent="0.2">
      <c r="M599" s="14"/>
    </row>
    <row r="600" spans="13:13" x14ac:dyDescent="0.2">
      <c r="M600" s="14"/>
    </row>
    <row r="601" spans="13:13" x14ac:dyDescent="0.2">
      <c r="M601" s="14"/>
    </row>
    <row r="602" spans="13:13" x14ac:dyDescent="0.2">
      <c r="M602" s="14"/>
    </row>
    <row r="603" spans="13:13" x14ac:dyDescent="0.2">
      <c r="M603" s="14"/>
    </row>
    <row r="604" spans="13:13" x14ac:dyDescent="0.2">
      <c r="M604" s="14"/>
    </row>
    <row r="605" spans="13:13" x14ac:dyDescent="0.2">
      <c r="M605" s="14"/>
    </row>
    <row r="606" spans="13:13" x14ac:dyDescent="0.2">
      <c r="M606" s="14"/>
    </row>
    <row r="607" spans="13:13" x14ac:dyDescent="0.2">
      <c r="M607" s="14"/>
    </row>
    <row r="608" spans="13:13" x14ac:dyDescent="0.2">
      <c r="M608" s="14"/>
    </row>
    <row r="609" spans="13:13" x14ac:dyDescent="0.2">
      <c r="M609" s="14"/>
    </row>
    <row r="610" spans="13:13" x14ac:dyDescent="0.2">
      <c r="M610" s="14"/>
    </row>
    <row r="611" spans="13:13" x14ac:dyDescent="0.2">
      <c r="M611" s="14"/>
    </row>
    <row r="612" spans="13:13" x14ac:dyDescent="0.2">
      <c r="M612" s="14"/>
    </row>
    <row r="613" spans="13:13" x14ac:dyDescent="0.2">
      <c r="M613" s="14"/>
    </row>
    <row r="614" spans="13:13" x14ac:dyDescent="0.2">
      <c r="M614" s="14"/>
    </row>
    <row r="615" spans="13:13" x14ac:dyDescent="0.2">
      <c r="M615" s="14"/>
    </row>
    <row r="616" spans="13:13" x14ac:dyDescent="0.2">
      <c r="M616" s="14"/>
    </row>
    <row r="617" spans="13:13" x14ac:dyDescent="0.2">
      <c r="M617" s="14"/>
    </row>
    <row r="618" spans="13:13" x14ac:dyDescent="0.2">
      <c r="M618" s="14"/>
    </row>
    <row r="619" spans="13:13" x14ac:dyDescent="0.2">
      <c r="M619" s="14"/>
    </row>
    <row r="620" spans="13:13" x14ac:dyDescent="0.2">
      <c r="M620" s="14"/>
    </row>
    <row r="621" spans="13:13" x14ac:dyDescent="0.2">
      <c r="M621" s="14"/>
    </row>
    <row r="622" spans="13:13" x14ac:dyDescent="0.2">
      <c r="M622" s="14"/>
    </row>
    <row r="623" spans="13:13" x14ac:dyDescent="0.2">
      <c r="M623" s="14"/>
    </row>
    <row r="624" spans="13:13" x14ac:dyDescent="0.2">
      <c r="M624" s="14"/>
    </row>
    <row r="625" spans="13:13" x14ac:dyDescent="0.2">
      <c r="M625" s="14"/>
    </row>
    <row r="626" spans="13:13" x14ac:dyDescent="0.2">
      <c r="M626" s="14"/>
    </row>
    <row r="627" spans="13:13" x14ac:dyDescent="0.2">
      <c r="M627" s="14"/>
    </row>
    <row r="628" spans="13:13" x14ac:dyDescent="0.2">
      <c r="M628" s="14"/>
    </row>
    <row r="629" spans="13:13" x14ac:dyDescent="0.2">
      <c r="M629" s="14"/>
    </row>
    <row r="630" spans="13:13" x14ac:dyDescent="0.2">
      <c r="M630" s="14"/>
    </row>
    <row r="631" spans="13:13" x14ac:dyDescent="0.2">
      <c r="M631" s="14"/>
    </row>
    <row r="632" spans="13:13" x14ac:dyDescent="0.2">
      <c r="M632" s="14"/>
    </row>
    <row r="633" spans="13:13" x14ac:dyDescent="0.2">
      <c r="M633" s="14"/>
    </row>
    <row r="634" spans="13:13" x14ac:dyDescent="0.2">
      <c r="M634" s="14"/>
    </row>
    <row r="635" spans="13:13" x14ac:dyDescent="0.2">
      <c r="M635" s="14"/>
    </row>
    <row r="636" spans="13:13" x14ac:dyDescent="0.2">
      <c r="M636" s="14"/>
    </row>
    <row r="637" spans="13:13" x14ac:dyDescent="0.2">
      <c r="M637" s="14"/>
    </row>
    <row r="638" spans="13:13" x14ac:dyDescent="0.2">
      <c r="M638" s="14"/>
    </row>
    <row r="639" spans="13:13" x14ac:dyDescent="0.2">
      <c r="M639" s="14"/>
    </row>
    <row r="640" spans="13:13" x14ac:dyDescent="0.2">
      <c r="M640" s="14"/>
    </row>
    <row r="641" spans="13:13" x14ac:dyDescent="0.2">
      <c r="M641" s="14"/>
    </row>
    <row r="642" spans="13:13" x14ac:dyDescent="0.2">
      <c r="M642" s="14"/>
    </row>
    <row r="643" spans="13:13" x14ac:dyDescent="0.2">
      <c r="M643" s="14"/>
    </row>
    <row r="644" spans="13:13" x14ac:dyDescent="0.2">
      <c r="M644" s="14"/>
    </row>
    <row r="645" spans="13:13" x14ac:dyDescent="0.2">
      <c r="M645" s="14"/>
    </row>
    <row r="646" spans="13:13" x14ac:dyDescent="0.2">
      <c r="M646" s="14"/>
    </row>
    <row r="647" spans="13:13" x14ac:dyDescent="0.2">
      <c r="M647" s="14"/>
    </row>
    <row r="648" spans="13:13" x14ac:dyDescent="0.2">
      <c r="M648" s="14"/>
    </row>
    <row r="649" spans="13:13" x14ac:dyDescent="0.2">
      <c r="M649" s="14"/>
    </row>
    <row r="650" spans="13:13" x14ac:dyDescent="0.2">
      <c r="M650" s="14"/>
    </row>
    <row r="651" spans="13:13" x14ac:dyDescent="0.2">
      <c r="M651" s="14"/>
    </row>
    <row r="652" spans="13:13" x14ac:dyDescent="0.2">
      <c r="M652" s="14"/>
    </row>
    <row r="653" spans="13:13" x14ac:dyDescent="0.2">
      <c r="M653" s="14"/>
    </row>
    <row r="654" spans="13:13" x14ac:dyDescent="0.2">
      <c r="M654" s="14"/>
    </row>
    <row r="655" spans="13:13" x14ac:dyDescent="0.2">
      <c r="M655" s="14"/>
    </row>
    <row r="656" spans="13:13" x14ac:dyDescent="0.2">
      <c r="M656" s="14"/>
    </row>
    <row r="657" spans="13:13" x14ac:dyDescent="0.2">
      <c r="M657" s="14"/>
    </row>
    <row r="658" spans="13:13" x14ac:dyDescent="0.2">
      <c r="M658" s="14"/>
    </row>
    <row r="659" spans="13:13" x14ac:dyDescent="0.2">
      <c r="M659" s="14"/>
    </row>
    <row r="660" spans="13:13" x14ac:dyDescent="0.2">
      <c r="M660" s="14"/>
    </row>
    <row r="661" spans="13:13" x14ac:dyDescent="0.2">
      <c r="M661" s="14"/>
    </row>
    <row r="662" spans="13:13" x14ac:dyDescent="0.2">
      <c r="M662" s="14"/>
    </row>
    <row r="663" spans="13:13" x14ac:dyDescent="0.2">
      <c r="M663" s="14"/>
    </row>
    <row r="664" spans="13:13" x14ac:dyDescent="0.2">
      <c r="M664" s="14"/>
    </row>
    <row r="665" spans="13:13" x14ac:dyDescent="0.2">
      <c r="M665" s="14"/>
    </row>
    <row r="666" spans="13:13" x14ac:dyDescent="0.2">
      <c r="M666" s="14"/>
    </row>
    <row r="667" spans="13:13" x14ac:dyDescent="0.2">
      <c r="M667" s="14"/>
    </row>
    <row r="668" spans="13:13" x14ac:dyDescent="0.2">
      <c r="M668" s="14"/>
    </row>
    <row r="669" spans="13:13" x14ac:dyDescent="0.2">
      <c r="M669" s="14"/>
    </row>
    <row r="670" spans="13:13" x14ac:dyDescent="0.2">
      <c r="M670" s="14"/>
    </row>
    <row r="671" spans="13:13" x14ac:dyDescent="0.2">
      <c r="M671" s="14"/>
    </row>
    <row r="672" spans="13:13" x14ac:dyDescent="0.2">
      <c r="M672" s="14"/>
    </row>
    <row r="673" spans="13:13" x14ac:dyDescent="0.2">
      <c r="M673" s="14"/>
    </row>
    <row r="674" spans="13:13" x14ac:dyDescent="0.2">
      <c r="M674" s="14"/>
    </row>
    <row r="675" spans="13:13" x14ac:dyDescent="0.2">
      <c r="M675" s="14"/>
    </row>
    <row r="676" spans="13:13" x14ac:dyDescent="0.2">
      <c r="M676" s="14"/>
    </row>
    <row r="677" spans="13:13" x14ac:dyDescent="0.2">
      <c r="M677" s="14"/>
    </row>
    <row r="678" spans="13:13" x14ac:dyDescent="0.2">
      <c r="M678" s="14"/>
    </row>
    <row r="679" spans="13:13" x14ac:dyDescent="0.2">
      <c r="M679" s="14"/>
    </row>
    <row r="680" spans="13:13" x14ac:dyDescent="0.2">
      <c r="M680" s="14"/>
    </row>
    <row r="681" spans="13:13" x14ac:dyDescent="0.2">
      <c r="M681" s="14"/>
    </row>
    <row r="682" spans="13:13" x14ac:dyDescent="0.2">
      <c r="M682" s="14"/>
    </row>
    <row r="683" spans="13:13" x14ac:dyDescent="0.2">
      <c r="M683" s="14"/>
    </row>
    <row r="684" spans="13:13" x14ac:dyDescent="0.2">
      <c r="M684" s="14"/>
    </row>
    <row r="685" spans="13:13" x14ac:dyDescent="0.2">
      <c r="M685" s="14"/>
    </row>
    <row r="686" spans="13:13" x14ac:dyDescent="0.2">
      <c r="M686" s="14"/>
    </row>
    <row r="687" spans="13:13" x14ac:dyDescent="0.2">
      <c r="M687" s="14"/>
    </row>
    <row r="688" spans="13:13" x14ac:dyDescent="0.2">
      <c r="M688" s="14"/>
    </row>
    <row r="689" spans="13:13" x14ac:dyDescent="0.2">
      <c r="M689" s="14"/>
    </row>
    <row r="690" spans="13:13" x14ac:dyDescent="0.2">
      <c r="M690" s="14"/>
    </row>
    <row r="691" spans="13:13" x14ac:dyDescent="0.2">
      <c r="M691" s="14"/>
    </row>
    <row r="692" spans="13:13" x14ac:dyDescent="0.2">
      <c r="M692" s="14"/>
    </row>
    <row r="693" spans="13:13" x14ac:dyDescent="0.2">
      <c r="M693" s="14"/>
    </row>
    <row r="694" spans="13:13" x14ac:dyDescent="0.2">
      <c r="M694" s="14"/>
    </row>
    <row r="695" spans="13:13" x14ac:dyDescent="0.2">
      <c r="M695" s="14"/>
    </row>
    <row r="696" spans="13:13" x14ac:dyDescent="0.2">
      <c r="M696" s="14"/>
    </row>
    <row r="697" spans="13:13" x14ac:dyDescent="0.2">
      <c r="M697" s="14"/>
    </row>
    <row r="698" spans="13:13" x14ac:dyDescent="0.2">
      <c r="M698" s="14"/>
    </row>
    <row r="699" spans="13:13" x14ac:dyDescent="0.2">
      <c r="M699" s="14"/>
    </row>
    <row r="700" spans="13:13" x14ac:dyDescent="0.2">
      <c r="M700" s="14"/>
    </row>
    <row r="701" spans="13:13" x14ac:dyDescent="0.2">
      <c r="M701" s="14"/>
    </row>
    <row r="702" spans="13:13" x14ac:dyDescent="0.2">
      <c r="M702" s="14"/>
    </row>
    <row r="703" spans="13:13" x14ac:dyDescent="0.2">
      <c r="M703" s="14"/>
    </row>
    <row r="704" spans="13:13" x14ac:dyDescent="0.2">
      <c r="M704" s="14"/>
    </row>
    <row r="705" spans="13:13" x14ac:dyDescent="0.2">
      <c r="M705" s="14"/>
    </row>
    <row r="706" spans="13:13" x14ac:dyDescent="0.2">
      <c r="M706" s="14"/>
    </row>
    <row r="707" spans="13:13" x14ac:dyDescent="0.2">
      <c r="M707" s="14"/>
    </row>
    <row r="708" spans="13:13" x14ac:dyDescent="0.2">
      <c r="M708" s="14"/>
    </row>
    <row r="709" spans="13:13" x14ac:dyDescent="0.2">
      <c r="M709" s="14"/>
    </row>
    <row r="710" spans="13:13" x14ac:dyDescent="0.2">
      <c r="M710" s="14"/>
    </row>
    <row r="711" spans="13:13" x14ac:dyDescent="0.2">
      <c r="M711" s="14"/>
    </row>
    <row r="712" spans="13:13" x14ac:dyDescent="0.2">
      <c r="M712" s="14"/>
    </row>
    <row r="713" spans="13:13" x14ac:dyDescent="0.2">
      <c r="M713" s="14"/>
    </row>
    <row r="714" spans="13:13" x14ac:dyDescent="0.2">
      <c r="M714" s="14"/>
    </row>
    <row r="715" spans="13:13" x14ac:dyDescent="0.2">
      <c r="M715" s="14"/>
    </row>
    <row r="716" spans="13:13" x14ac:dyDescent="0.2">
      <c r="M716" s="14"/>
    </row>
    <row r="717" spans="13:13" x14ac:dyDescent="0.2">
      <c r="M717" s="14"/>
    </row>
    <row r="718" spans="13:13" x14ac:dyDescent="0.2">
      <c r="M718" s="14"/>
    </row>
    <row r="719" spans="13:13" x14ac:dyDescent="0.2">
      <c r="M719" s="14"/>
    </row>
    <row r="720" spans="13:13" x14ac:dyDescent="0.2">
      <c r="M720" s="14"/>
    </row>
    <row r="721" spans="13:13" x14ac:dyDescent="0.2">
      <c r="M721" s="14"/>
    </row>
    <row r="722" spans="13:13" x14ac:dyDescent="0.2">
      <c r="M722" s="14"/>
    </row>
    <row r="723" spans="13:13" x14ac:dyDescent="0.2">
      <c r="M723" s="14"/>
    </row>
    <row r="724" spans="13:13" x14ac:dyDescent="0.2">
      <c r="M724" s="14"/>
    </row>
    <row r="725" spans="13:13" x14ac:dyDescent="0.2">
      <c r="M725" s="14"/>
    </row>
    <row r="726" spans="13:13" x14ac:dyDescent="0.2">
      <c r="M726" s="14"/>
    </row>
    <row r="727" spans="13:13" x14ac:dyDescent="0.2">
      <c r="M727" s="14"/>
    </row>
    <row r="728" spans="13:13" x14ac:dyDescent="0.2">
      <c r="M728" s="14"/>
    </row>
    <row r="729" spans="13:13" x14ac:dyDescent="0.2">
      <c r="M729" s="14"/>
    </row>
    <row r="730" spans="13:13" x14ac:dyDescent="0.2">
      <c r="M730" s="14"/>
    </row>
    <row r="731" spans="13:13" x14ac:dyDescent="0.2">
      <c r="M731" s="14"/>
    </row>
    <row r="732" spans="13:13" x14ac:dyDescent="0.2">
      <c r="M732" s="14"/>
    </row>
    <row r="733" spans="13:13" x14ac:dyDescent="0.2">
      <c r="M733" s="14"/>
    </row>
    <row r="734" spans="13:13" x14ac:dyDescent="0.2">
      <c r="M734" s="14"/>
    </row>
    <row r="735" spans="13:13" x14ac:dyDescent="0.2">
      <c r="M735" s="14"/>
    </row>
    <row r="736" spans="13:13" x14ac:dyDescent="0.2">
      <c r="M736" s="14"/>
    </row>
    <row r="737" spans="13:13" x14ac:dyDescent="0.2">
      <c r="M737" s="14"/>
    </row>
    <row r="738" spans="13:13" x14ac:dyDescent="0.2">
      <c r="M738" s="14"/>
    </row>
    <row r="739" spans="13:13" x14ac:dyDescent="0.2">
      <c r="M739" s="14"/>
    </row>
    <row r="740" spans="13:13" x14ac:dyDescent="0.2">
      <c r="M740" s="14"/>
    </row>
    <row r="741" spans="13:13" x14ac:dyDescent="0.2">
      <c r="M741" s="14"/>
    </row>
    <row r="742" spans="13:13" x14ac:dyDescent="0.2">
      <c r="M742" s="14"/>
    </row>
    <row r="743" spans="13:13" x14ac:dyDescent="0.2">
      <c r="M743" s="14"/>
    </row>
    <row r="744" spans="13:13" x14ac:dyDescent="0.2">
      <c r="M744" s="14"/>
    </row>
    <row r="745" spans="13:13" x14ac:dyDescent="0.2">
      <c r="M745" s="14"/>
    </row>
    <row r="746" spans="13:13" x14ac:dyDescent="0.2">
      <c r="M746" s="14"/>
    </row>
    <row r="747" spans="13:13" x14ac:dyDescent="0.2">
      <c r="M747" s="14"/>
    </row>
    <row r="748" spans="13:13" x14ac:dyDescent="0.2">
      <c r="M748" s="14"/>
    </row>
    <row r="749" spans="13:13" x14ac:dyDescent="0.2">
      <c r="M749" s="14"/>
    </row>
    <row r="750" spans="13:13" x14ac:dyDescent="0.2">
      <c r="M750" s="14"/>
    </row>
    <row r="751" spans="13:13" x14ac:dyDescent="0.2">
      <c r="M751" s="14"/>
    </row>
    <row r="752" spans="13:13" x14ac:dyDescent="0.2">
      <c r="M752" s="14"/>
    </row>
    <row r="753" spans="13:13" x14ac:dyDescent="0.2">
      <c r="M753" s="14"/>
    </row>
    <row r="754" spans="13:13" x14ac:dyDescent="0.2">
      <c r="M754" s="14"/>
    </row>
    <row r="755" spans="13:13" x14ac:dyDescent="0.2">
      <c r="M755" s="14"/>
    </row>
    <row r="756" spans="13:13" x14ac:dyDescent="0.2">
      <c r="M756" s="14"/>
    </row>
    <row r="757" spans="13:13" x14ac:dyDescent="0.2">
      <c r="M757" s="14"/>
    </row>
    <row r="758" spans="13:13" x14ac:dyDescent="0.2">
      <c r="M758" s="14"/>
    </row>
    <row r="759" spans="13:13" x14ac:dyDescent="0.2">
      <c r="M759" s="14"/>
    </row>
    <row r="760" spans="13:13" x14ac:dyDescent="0.2">
      <c r="M760" s="14"/>
    </row>
    <row r="761" spans="13:13" x14ac:dyDescent="0.2">
      <c r="M761" s="14"/>
    </row>
    <row r="762" spans="13:13" x14ac:dyDescent="0.2">
      <c r="M762" s="14"/>
    </row>
    <row r="763" spans="13:13" x14ac:dyDescent="0.2">
      <c r="M763" s="14"/>
    </row>
    <row r="764" spans="13:13" x14ac:dyDescent="0.2">
      <c r="M764" s="14"/>
    </row>
    <row r="765" spans="13:13" x14ac:dyDescent="0.2">
      <c r="M765" s="14"/>
    </row>
    <row r="766" spans="13:13" x14ac:dyDescent="0.2">
      <c r="M766" s="14"/>
    </row>
    <row r="767" spans="13:13" x14ac:dyDescent="0.2">
      <c r="M767" s="14"/>
    </row>
    <row r="768" spans="13:13" x14ac:dyDescent="0.2">
      <c r="M768" s="14"/>
    </row>
    <row r="769" spans="13:13" x14ac:dyDescent="0.2">
      <c r="M769" s="14"/>
    </row>
    <row r="770" spans="13:13" x14ac:dyDescent="0.2">
      <c r="M770" s="14"/>
    </row>
    <row r="771" spans="13:13" x14ac:dyDescent="0.2">
      <c r="M771" s="14"/>
    </row>
    <row r="772" spans="13:13" x14ac:dyDescent="0.2">
      <c r="M772" s="14"/>
    </row>
    <row r="773" spans="13:13" x14ac:dyDescent="0.2">
      <c r="M773" s="14"/>
    </row>
    <row r="774" spans="13:13" x14ac:dyDescent="0.2">
      <c r="M774" s="14"/>
    </row>
    <row r="775" spans="13:13" x14ac:dyDescent="0.2">
      <c r="M775" s="14"/>
    </row>
    <row r="776" spans="13:13" x14ac:dyDescent="0.2">
      <c r="M776" s="14"/>
    </row>
    <row r="777" spans="13:13" x14ac:dyDescent="0.2">
      <c r="M777" s="14"/>
    </row>
    <row r="778" spans="13:13" x14ac:dyDescent="0.2">
      <c r="M778" s="14"/>
    </row>
    <row r="779" spans="13:13" x14ac:dyDescent="0.2">
      <c r="M779" s="14"/>
    </row>
    <row r="780" spans="13:13" x14ac:dyDescent="0.2">
      <c r="M780" s="14"/>
    </row>
    <row r="781" spans="13:13" x14ac:dyDescent="0.2">
      <c r="M781" s="14"/>
    </row>
    <row r="782" spans="13:13" x14ac:dyDescent="0.2">
      <c r="M782" s="14"/>
    </row>
    <row r="783" spans="13:13" x14ac:dyDescent="0.2">
      <c r="M783" s="14"/>
    </row>
    <row r="784" spans="13:13" x14ac:dyDescent="0.2">
      <c r="M784" s="14"/>
    </row>
    <row r="785" spans="13:13" x14ac:dyDescent="0.2">
      <c r="M785" s="14"/>
    </row>
    <row r="786" spans="13:13" x14ac:dyDescent="0.2">
      <c r="M786" s="14"/>
    </row>
    <row r="787" spans="13:13" x14ac:dyDescent="0.2">
      <c r="M787" s="14"/>
    </row>
    <row r="788" spans="13:13" x14ac:dyDescent="0.2">
      <c r="M788" s="14"/>
    </row>
    <row r="789" spans="13:13" x14ac:dyDescent="0.2">
      <c r="M789" s="14"/>
    </row>
    <row r="790" spans="13:13" x14ac:dyDescent="0.2">
      <c r="M790" s="14"/>
    </row>
    <row r="791" spans="13:13" x14ac:dyDescent="0.2">
      <c r="M791" s="14"/>
    </row>
    <row r="792" spans="13:13" x14ac:dyDescent="0.2">
      <c r="M792" s="14"/>
    </row>
    <row r="793" spans="13:13" x14ac:dyDescent="0.2">
      <c r="M793" s="14"/>
    </row>
    <row r="794" spans="13:13" x14ac:dyDescent="0.2">
      <c r="M794" s="14"/>
    </row>
    <row r="795" spans="13:13" x14ac:dyDescent="0.2">
      <c r="M795" s="14"/>
    </row>
    <row r="796" spans="13:13" x14ac:dyDescent="0.2">
      <c r="M796" s="14"/>
    </row>
    <row r="797" spans="13:13" x14ac:dyDescent="0.2">
      <c r="M797" s="14"/>
    </row>
    <row r="798" spans="13:13" x14ac:dyDescent="0.2">
      <c r="M798" s="14"/>
    </row>
    <row r="799" spans="13:13" x14ac:dyDescent="0.2">
      <c r="M799" s="14"/>
    </row>
    <row r="800" spans="13:13" x14ac:dyDescent="0.2">
      <c r="M800" s="14"/>
    </row>
    <row r="801" spans="13:13" x14ac:dyDescent="0.2">
      <c r="M801" s="14"/>
    </row>
    <row r="802" spans="13:13" x14ac:dyDescent="0.2">
      <c r="M802" s="14"/>
    </row>
    <row r="803" spans="13:13" x14ac:dyDescent="0.2">
      <c r="M803" s="14"/>
    </row>
    <row r="804" spans="13:13" x14ac:dyDescent="0.2">
      <c r="M804" s="14"/>
    </row>
    <row r="805" spans="13:13" x14ac:dyDescent="0.2">
      <c r="M805" s="14"/>
    </row>
    <row r="806" spans="13:13" x14ac:dyDescent="0.2">
      <c r="M806" s="14"/>
    </row>
    <row r="807" spans="13:13" x14ac:dyDescent="0.2">
      <c r="M807" s="14"/>
    </row>
    <row r="808" spans="13:13" x14ac:dyDescent="0.2">
      <c r="M808" s="14"/>
    </row>
    <row r="809" spans="13:13" x14ac:dyDescent="0.2">
      <c r="M809" s="14"/>
    </row>
    <row r="810" spans="13:13" x14ac:dyDescent="0.2">
      <c r="M810" s="14"/>
    </row>
    <row r="811" spans="13:13" x14ac:dyDescent="0.2">
      <c r="M811" s="14"/>
    </row>
    <row r="812" spans="13:13" x14ac:dyDescent="0.2">
      <c r="M812" s="14"/>
    </row>
    <row r="813" spans="13:13" x14ac:dyDescent="0.2">
      <c r="M813" s="14"/>
    </row>
    <row r="814" spans="13:13" x14ac:dyDescent="0.2">
      <c r="M814" s="14"/>
    </row>
    <row r="815" spans="13:13" x14ac:dyDescent="0.2">
      <c r="M815" s="14"/>
    </row>
    <row r="816" spans="13:13" x14ac:dyDescent="0.2">
      <c r="M816" s="14"/>
    </row>
    <row r="817" spans="13:13" x14ac:dyDescent="0.2">
      <c r="M817" s="14"/>
    </row>
    <row r="818" spans="13:13" x14ac:dyDescent="0.2">
      <c r="M818" s="14"/>
    </row>
    <row r="819" spans="13:13" x14ac:dyDescent="0.2">
      <c r="M819" s="14"/>
    </row>
    <row r="820" spans="13:13" x14ac:dyDescent="0.2">
      <c r="M820" s="14"/>
    </row>
    <row r="821" spans="13:13" x14ac:dyDescent="0.2">
      <c r="M821" s="14"/>
    </row>
    <row r="822" spans="13:13" x14ac:dyDescent="0.2">
      <c r="M822" s="14"/>
    </row>
    <row r="823" spans="13:13" x14ac:dyDescent="0.2">
      <c r="M823" s="14"/>
    </row>
    <row r="824" spans="13:13" x14ac:dyDescent="0.2">
      <c r="M824" s="14"/>
    </row>
    <row r="825" spans="13:13" x14ac:dyDescent="0.2">
      <c r="M825" s="14"/>
    </row>
    <row r="826" spans="13:13" x14ac:dyDescent="0.2">
      <c r="M826" s="14"/>
    </row>
    <row r="827" spans="13:13" x14ac:dyDescent="0.2">
      <c r="M827" s="14"/>
    </row>
    <row r="828" spans="13:13" x14ac:dyDescent="0.2">
      <c r="M828" s="14"/>
    </row>
    <row r="829" spans="13:13" x14ac:dyDescent="0.2">
      <c r="M829" s="14"/>
    </row>
    <row r="830" spans="13:13" x14ac:dyDescent="0.2">
      <c r="M830" s="14"/>
    </row>
    <row r="831" spans="13:13" x14ac:dyDescent="0.2">
      <c r="M831" s="14"/>
    </row>
    <row r="832" spans="13:13" x14ac:dyDescent="0.2">
      <c r="M832" s="14"/>
    </row>
    <row r="833" spans="13:13" x14ac:dyDescent="0.2">
      <c r="M833" s="14"/>
    </row>
    <row r="834" spans="13:13" x14ac:dyDescent="0.2">
      <c r="M834" s="14"/>
    </row>
    <row r="835" spans="13:13" x14ac:dyDescent="0.2">
      <c r="M835" s="14"/>
    </row>
    <row r="836" spans="13:13" x14ac:dyDescent="0.2">
      <c r="M836" s="14"/>
    </row>
    <row r="837" spans="13:13" x14ac:dyDescent="0.2">
      <c r="M837" s="14"/>
    </row>
    <row r="838" spans="13:13" x14ac:dyDescent="0.2">
      <c r="M838" s="14"/>
    </row>
    <row r="839" spans="13:13" x14ac:dyDescent="0.2">
      <c r="M839" s="14"/>
    </row>
    <row r="840" spans="13:13" x14ac:dyDescent="0.2">
      <c r="M840" s="14"/>
    </row>
    <row r="841" spans="13:13" x14ac:dyDescent="0.2">
      <c r="M841" s="14"/>
    </row>
    <row r="842" spans="13:13" x14ac:dyDescent="0.2">
      <c r="M842" s="14"/>
    </row>
    <row r="843" spans="13:13" x14ac:dyDescent="0.2">
      <c r="M843" s="14"/>
    </row>
    <row r="844" spans="13:13" x14ac:dyDescent="0.2">
      <c r="M844" s="14"/>
    </row>
    <row r="845" spans="13:13" x14ac:dyDescent="0.2">
      <c r="M845" s="14"/>
    </row>
    <row r="846" spans="13:13" x14ac:dyDescent="0.2">
      <c r="M846" s="14"/>
    </row>
    <row r="847" spans="13:13" x14ac:dyDescent="0.2">
      <c r="M847" s="14"/>
    </row>
    <row r="848" spans="13:13" x14ac:dyDescent="0.2">
      <c r="M848" s="14"/>
    </row>
    <row r="849" spans="13:13" x14ac:dyDescent="0.2">
      <c r="M849" s="14"/>
    </row>
    <row r="850" spans="13:13" x14ac:dyDescent="0.2">
      <c r="M850" s="14"/>
    </row>
    <row r="851" spans="13:13" x14ac:dyDescent="0.2">
      <c r="M851" s="14"/>
    </row>
    <row r="852" spans="13:13" x14ac:dyDescent="0.2">
      <c r="M852" s="14"/>
    </row>
    <row r="853" spans="13:13" x14ac:dyDescent="0.2">
      <c r="M853" s="14"/>
    </row>
    <row r="854" spans="13:13" x14ac:dyDescent="0.2">
      <c r="M854" s="14"/>
    </row>
    <row r="855" spans="13:13" x14ac:dyDescent="0.2">
      <c r="M855" s="14"/>
    </row>
    <row r="856" spans="13:13" x14ac:dyDescent="0.2">
      <c r="M856" s="14"/>
    </row>
    <row r="857" spans="13:13" x14ac:dyDescent="0.2">
      <c r="M857" s="14"/>
    </row>
    <row r="858" spans="13:13" x14ac:dyDescent="0.2">
      <c r="M858" s="14"/>
    </row>
    <row r="859" spans="13:13" x14ac:dyDescent="0.2">
      <c r="M859" s="14"/>
    </row>
    <row r="860" spans="13:13" x14ac:dyDescent="0.2">
      <c r="M860" s="14"/>
    </row>
    <row r="861" spans="13:13" x14ac:dyDescent="0.2">
      <c r="M861" s="14"/>
    </row>
    <row r="862" spans="13:13" x14ac:dyDescent="0.2">
      <c r="M862" s="14"/>
    </row>
    <row r="863" spans="13:13" x14ac:dyDescent="0.2">
      <c r="M863" s="14"/>
    </row>
    <row r="864" spans="13:13" x14ac:dyDescent="0.2">
      <c r="M864" s="14"/>
    </row>
    <row r="865" spans="13:13" x14ac:dyDescent="0.2">
      <c r="M865" s="14"/>
    </row>
    <row r="866" spans="13:13" x14ac:dyDescent="0.2">
      <c r="M866" s="14"/>
    </row>
    <row r="867" spans="13:13" x14ac:dyDescent="0.2">
      <c r="M867" s="14"/>
    </row>
    <row r="868" spans="13:13" x14ac:dyDescent="0.2">
      <c r="M868" s="14"/>
    </row>
    <row r="869" spans="13:13" x14ac:dyDescent="0.2">
      <c r="M869" s="14"/>
    </row>
    <row r="870" spans="13:13" x14ac:dyDescent="0.2">
      <c r="M870" s="14"/>
    </row>
    <row r="871" spans="13:13" x14ac:dyDescent="0.2">
      <c r="M871" s="14"/>
    </row>
    <row r="872" spans="13:13" x14ac:dyDescent="0.2">
      <c r="M872" s="14"/>
    </row>
    <row r="873" spans="13:13" x14ac:dyDescent="0.2">
      <c r="M873" s="14"/>
    </row>
    <row r="874" spans="13:13" x14ac:dyDescent="0.2">
      <c r="M874" s="14"/>
    </row>
    <row r="875" spans="13:13" x14ac:dyDescent="0.2">
      <c r="M875" s="14"/>
    </row>
    <row r="876" spans="13:13" x14ac:dyDescent="0.2">
      <c r="M876" s="14"/>
    </row>
    <row r="877" spans="13:13" x14ac:dyDescent="0.2">
      <c r="M877" s="14"/>
    </row>
    <row r="878" spans="13:13" x14ac:dyDescent="0.2">
      <c r="M878" s="14"/>
    </row>
    <row r="879" spans="13:13" x14ac:dyDescent="0.2">
      <c r="M879" s="14"/>
    </row>
    <row r="880" spans="13:13" x14ac:dyDescent="0.2">
      <c r="M880" s="14"/>
    </row>
    <row r="881" spans="13:13" x14ac:dyDescent="0.2">
      <c r="M881" s="14"/>
    </row>
    <row r="882" spans="13:13" x14ac:dyDescent="0.2">
      <c r="M882" s="14"/>
    </row>
    <row r="883" spans="13:13" x14ac:dyDescent="0.2">
      <c r="M883" s="14"/>
    </row>
    <row r="884" spans="13:13" x14ac:dyDescent="0.2">
      <c r="M884" s="14"/>
    </row>
    <row r="885" spans="13:13" x14ac:dyDescent="0.2">
      <c r="M885" s="14"/>
    </row>
    <row r="886" spans="13:13" x14ac:dyDescent="0.2">
      <c r="M886" s="14"/>
    </row>
    <row r="887" spans="13:13" x14ac:dyDescent="0.2">
      <c r="M887" s="14"/>
    </row>
    <row r="888" spans="13:13" x14ac:dyDescent="0.2">
      <c r="M888" s="14"/>
    </row>
    <row r="889" spans="13:13" x14ac:dyDescent="0.2">
      <c r="M889" s="14"/>
    </row>
    <row r="890" spans="13:13" x14ac:dyDescent="0.2">
      <c r="M890" s="14"/>
    </row>
    <row r="891" spans="13:13" x14ac:dyDescent="0.2">
      <c r="M891" s="14"/>
    </row>
    <row r="892" spans="13:13" x14ac:dyDescent="0.2">
      <c r="M892" s="14"/>
    </row>
    <row r="893" spans="13:13" x14ac:dyDescent="0.2">
      <c r="M893" s="14"/>
    </row>
    <row r="894" spans="13:13" x14ac:dyDescent="0.2">
      <c r="M894" s="14"/>
    </row>
    <row r="895" spans="13:13" x14ac:dyDescent="0.2">
      <c r="M895" s="14"/>
    </row>
    <row r="896" spans="13:13" x14ac:dyDescent="0.2">
      <c r="M896" s="14"/>
    </row>
    <row r="897" spans="13:13" x14ac:dyDescent="0.2">
      <c r="M897" s="14"/>
    </row>
    <row r="898" spans="13:13" x14ac:dyDescent="0.2">
      <c r="M898" s="14"/>
    </row>
    <row r="899" spans="13:13" x14ac:dyDescent="0.2">
      <c r="M899" s="14"/>
    </row>
    <row r="900" spans="13:13" x14ac:dyDescent="0.2">
      <c r="M900" s="14"/>
    </row>
    <row r="901" spans="13:13" x14ac:dyDescent="0.2">
      <c r="M901" s="14"/>
    </row>
    <row r="902" spans="13:13" x14ac:dyDescent="0.2">
      <c r="M902" s="14"/>
    </row>
    <row r="903" spans="13:13" x14ac:dyDescent="0.2">
      <c r="M903" s="14"/>
    </row>
    <row r="904" spans="13:13" x14ac:dyDescent="0.2">
      <c r="M904" s="14"/>
    </row>
    <row r="905" spans="13:13" x14ac:dyDescent="0.2">
      <c r="M905" s="14"/>
    </row>
    <row r="906" spans="13:13" x14ac:dyDescent="0.2">
      <c r="M906" s="14"/>
    </row>
    <row r="907" spans="13:13" x14ac:dyDescent="0.2">
      <c r="M907" s="14"/>
    </row>
    <row r="908" spans="13:13" x14ac:dyDescent="0.2">
      <c r="M908" s="14"/>
    </row>
    <row r="909" spans="13:13" x14ac:dyDescent="0.2">
      <c r="M909" s="14"/>
    </row>
    <row r="910" spans="13:13" x14ac:dyDescent="0.2">
      <c r="M910" s="14"/>
    </row>
    <row r="911" spans="13:13" x14ac:dyDescent="0.2">
      <c r="M911" s="14"/>
    </row>
    <row r="912" spans="13:13" x14ac:dyDescent="0.2">
      <c r="M912" s="14"/>
    </row>
    <row r="913" spans="13:13" x14ac:dyDescent="0.2">
      <c r="M913" s="14"/>
    </row>
    <row r="914" spans="13:13" x14ac:dyDescent="0.2">
      <c r="M914" s="14"/>
    </row>
    <row r="915" spans="13:13" x14ac:dyDescent="0.2">
      <c r="M915" s="14"/>
    </row>
    <row r="916" spans="13:13" x14ac:dyDescent="0.2">
      <c r="M916" s="14"/>
    </row>
    <row r="917" spans="13:13" x14ac:dyDescent="0.2">
      <c r="M917" s="14"/>
    </row>
    <row r="918" spans="13:13" x14ac:dyDescent="0.2">
      <c r="M918" s="14"/>
    </row>
    <row r="919" spans="13:13" x14ac:dyDescent="0.2">
      <c r="M919" s="14"/>
    </row>
    <row r="920" spans="13:13" x14ac:dyDescent="0.2">
      <c r="M920" s="14"/>
    </row>
    <row r="921" spans="13:13" x14ac:dyDescent="0.2">
      <c r="M921" s="14"/>
    </row>
    <row r="922" spans="13:13" x14ac:dyDescent="0.2">
      <c r="M922" s="14"/>
    </row>
    <row r="923" spans="13:13" x14ac:dyDescent="0.2">
      <c r="M923" s="14"/>
    </row>
    <row r="924" spans="13:13" x14ac:dyDescent="0.2">
      <c r="M924" s="14"/>
    </row>
    <row r="925" spans="13:13" x14ac:dyDescent="0.2">
      <c r="M925" s="14"/>
    </row>
    <row r="926" spans="13:13" x14ac:dyDescent="0.2">
      <c r="M926" s="14"/>
    </row>
    <row r="927" spans="13:13" x14ac:dyDescent="0.2">
      <c r="M927" s="14"/>
    </row>
    <row r="928" spans="13:13" x14ac:dyDescent="0.2">
      <c r="M928" s="14"/>
    </row>
    <row r="929" spans="13:13" x14ac:dyDescent="0.2">
      <c r="M929" s="14"/>
    </row>
    <row r="930" spans="13:13" x14ac:dyDescent="0.2">
      <c r="M930" s="14"/>
    </row>
    <row r="931" spans="13:13" x14ac:dyDescent="0.2">
      <c r="M931" s="14"/>
    </row>
    <row r="932" spans="13:13" x14ac:dyDescent="0.2">
      <c r="M932" s="14"/>
    </row>
    <row r="933" spans="13:13" x14ac:dyDescent="0.2">
      <c r="M933" s="14"/>
    </row>
    <row r="934" spans="13:13" x14ac:dyDescent="0.2">
      <c r="M934" s="14"/>
    </row>
    <row r="935" spans="13:13" x14ac:dyDescent="0.2">
      <c r="M935" s="14"/>
    </row>
    <row r="936" spans="13:13" x14ac:dyDescent="0.2">
      <c r="M936" s="14"/>
    </row>
    <row r="937" spans="13:13" x14ac:dyDescent="0.2">
      <c r="M937" s="14"/>
    </row>
    <row r="938" spans="13:13" x14ac:dyDescent="0.2">
      <c r="M938" s="14"/>
    </row>
    <row r="939" spans="13:13" x14ac:dyDescent="0.2">
      <c r="M939" s="14"/>
    </row>
    <row r="940" spans="13:13" x14ac:dyDescent="0.2">
      <c r="M940" s="14"/>
    </row>
    <row r="941" spans="13:13" x14ac:dyDescent="0.2">
      <c r="M941" s="14"/>
    </row>
    <row r="942" spans="13:13" x14ac:dyDescent="0.2">
      <c r="M942" s="14"/>
    </row>
    <row r="943" spans="13:13" x14ac:dyDescent="0.2">
      <c r="M943" s="14"/>
    </row>
    <row r="944" spans="13:13" x14ac:dyDescent="0.2">
      <c r="M944" s="14"/>
    </row>
    <row r="945" spans="13:13" x14ac:dyDescent="0.2">
      <c r="M945" s="14"/>
    </row>
    <row r="946" spans="13:13" x14ac:dyDescent="0.2">
      <c r="M946" s="14"/>
    </row>
    <row r="947" spans="13:13" x14ac:dyDescent="0.2">
      <c r="M947" s="14"/>
    </row>
    <row r="948" spans="13:13" x14ac:dyDescent="0.2">
      <c r="M948" s="14"/>
    </row>
    <row r="949" spans="13:13" x14ac:dyDescent="0.2">
      <c r="M949" s="14"/>
    </row>
    <row r="950" spans="13:13" x14ac:dyDescent="0.2">
      <c r="M950" s="14"/>
    </row>
    <row r="951" spans="13:13" x14ac:dyDescent="0.2">
      <c r="M951" s="14"/>
    </row>
    <row r="952" spans="13:13" x14ac:dyDescent="0.2">
      <c r="M952" s="14"/>
    </row>
    <row r="953" spans="13:13" x14ac:dyDescent="0.2">
      <c r="M953" s="14"/>
    </row>
    <row r="954" spans="13:13" x14ac:dyDescent="0.2">
      <c r="M954" s="14"/>
    </row>
    <row r="955" spans="13:13" x14ac:dyDescent="0.2">
      <c r="M955" s="14"/>
    </row>
    <row r="956" spans="13:13" x14ac:dyDescent="0.2">
      <c r="M956" s="14"/>
    </row>
    <row r="957" spans="13:13" x14ac:dyDescent="0.2">
      <c r="M957" s="14"/>
    </row>
    <row r="958" spans="13:13" x14ac:dyDescent="0.2">
      <c r="M958" s="14"/>
    </row>
    <row r="959" spans="13:13" x14ac:dyDescent="0.2">
      <c r="M959" s="14"/>
    </row>
    <row r="960" spans="13:13" x14ac:dyDescent="0.2">
      <c r="M960" s="14"/>
    </row>
    <row r="961" spans="13:13" x14ac:dyDescent="0.2">
      <c r="M961" s="14"/>
    </row>
    <row r="962" spans="13:13" x14ac:dyDescent="0.2">
      <c r="M962" s="14"/>
    </row>
    <row r="963" spans="13:13" x14ac:dyDescent="0.2">
      <c r="M963" s="14"/>
    </row>
    <row r="964" spans="13:13" x14ac:dyDescent="0.2">
      <c r="M964" s="14"/>
    </row>
    <row r="965" spans="13:13" x14ac:dyDescent="0.2">
      <c r="M965" s="14"/>
    </row>
    <row r="966" spans="13:13" x14ac:dyDescent="0.2">
      <c r="M966" s="14"/>
    </row>
    <row r="967" spans="13:13" x14ac:dyDescent="0.2">
      <c r="M967" s="14"/>
    </row>
    <row r="968" spans="13:13" x14ac:dyDescent="0.2">
      <c r="M968" s="14"/>
    </row>
    <row r="969" spans="13:13" x14ac:dyDescent="0.2">
      <c r="M969" s="14"/>
    </row>
    <row r="970" spans="13:13" x14ac:dyDescent="0.2">
      <c r="M970" s="14"/>
    </row>
    <row r="971" spans="13:13" x14ac:dyDescent="0.2">
      <c r="M971" s="14"/>
    </row>
    <row r="972" spans="13:13" x14ac:dyDescent="0.2">
      <c r="M972" s="14"/>
    </row>
    <row r="973" spans="13:13" x14ac:dyDescent="0.2">
      <c r="M973" s="14"/>
    </row>
    <row r="974" spans="13:13" x14ac:dyDescent="0.2">
      <c r="M974" s="14"/>
    </row>
    <row r="975" spans="13:13" x14ac:dyDescent="0.2">
      <c r="M975" s="14"/>
    </row>
    <row r="976" spans="13:13" x14ac:dyDescent="0.2">
      <c r="M976" s="14"/>
    </row>
    <row r="977" spans="13:13" x14ac:dyDescent="0.2">
      <c r="M977" s="14"/>
    </row>
    <row r="978" spans="13:13" x14ac:dyDescent="0.2">
      <c r="M978" s="14"/>
    </row>
    <row r="979" spans="13:13" x14ac:dyDescent="0.2">
      <c r="M979" s="14"/>
    </row>
    <row r="980" spans="13:13" x14ac:dyDescent="0.2">
      <c r="M980" s="14"/>
    </row>
    <row r="981" spans="13:13" x14ac:dyDescent="0.2">
      <c r="M981" s="14"/>
    </row>
    <row r="982" spans="13:13" x14ac:dyDescent="0.2">
      <c r="M982" s="14"/>
    </row>
    <row r="983" spans="13:13" x14ac:dyDescent="0.2">
      <c r="M983" s="14"/>
    </row>
    <row r="984" spans="13:13" x14ac:dyDescent="0.2">
      <c r="M984" s="14"/>
    </row>
    <row r="985" spans="13:13" x14ac:dyDescent="0.2">
      <c r="M985" s="14"/>
    </row>
    <row r="986" spans="13:13" x14ac:dyDescent="0.2">
      <c r="M986" s="14"/>
    </row>
    <row r="987" spans="13:13" x14ac:dyDescent="0.2">
      <c r="M987" s="14"/>
    </row>
    <row r="988" spans="13:13" x14ac:dyDescent="0.2">
      <c r="M988" s="14"/>
    </row>
    <row r="989" spans="13:13" x14ac:dyDescent="0.2">
      <c r="M989" s="14"/>
    </row>
    <row r="990" spans="13:13" x14ac:dyDescent="0.2">
      <c r="M990" s="14"/>
    </row>
    <row r="991" spans="13:13" x14ac:dyDescent="0.2">
      <c r="M991" s="14"/>
    </row>
    <row r="992" spans="13:13" x14ac:dyDescent="0.2">
      <c r="M992" s="14"/>
    </row>
    <row r="993" spans="13:13" x14ac:dyDescent="0.2">
      <c r="M993" s="14"/>
    </row>
    <row r="994" spans="13:13" x14ac:dyDescent="0.2">
      <c r="M994" s="14"/>
    </row>
    <row r="995" spans="13:13" x14ac:dyDescent="0.2">
      <c r="M995" s="14"/>
    </row>
    <row r="996" spans="13:13" x14ac:dyDescent="0.2">
      <c r="M996" s="14"/>
    </row>
    <row r="997" spans="13:13" x14ac:dyDescent="0.2">
      <c r="M997" s="14"/>
    </row>
    <row r="998" spans="13:13" x14ac:dyDescent="0.2">
      <c r="M998" s="14"/>
    </row>
    <row r="999" spans="13:13" x14ac:dyDescent="0.2">
      <c r="M999" s="14"/>
    </row>
    <row r="1000" spans="13:13" x14ac:dyDescent="0.2">
      <c r="M1000" s="14"/>
    </row>
    <row r="1001" spans="13:13" x14ac:dyDescent="0.2">
      <c r="M1001" s="14"/>
    </row>
    <row r="1002" spans="13:13" x14ac:dyDescent="0.2">
      <c r="M1002" s="14"/>
    </row>
  </sheetData>
  <mergeCells count="2">
    <mergeCell ref="G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2" width="13.85546875" customWidth="1"/>
    <col min="4" max="4" width="15.140625" customWidth="1"/>
    <col min="7" max="7" width="15.5703125" customWidth="1"/>
    <col min="8" max="8" width="18" customWidth="1"/>
    <col min="9" max="9" width="16.42578125" customWidth="1"/>
    <col min="10" max="10" width="24.28515625" customWidth="1"/>
    <col min="11" max="11" width="16.5703125" customWidth="1"/>
    <col min="14" max="14" width="25.42578125" customWidth="1"/>
  </cols>
  <sheetData>
    <row r="1" spans="1:18" ht="38.25" x14ac:dyDescent="0.2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5" t="s">
        <v>79</v>
      </c>
      <c r="Q1" s="1" t="s">
        <v>80</v>
      </c>
      <c r="R1" s="5" t="s">
        <v>81</v>
      </c>
    </row>
    <row r="2" spans="1:18" ht="110.25" customHeight="1" x14ac:dyDescent="0.2">
      <c r="A2" s="4">
        <v>45569</v>
      </c>
      <c r="B2" s="5" t="s">
        <v>14</v>
      </c>
      <c r="C2" s="5" t="s">
        <v>15</v>
      </c>
      <c r="D2" s="5" t="s">
        <v>16</v>
      </c>
      <c r="E2" s="5" t="s">
        <v>17</v>
      </c>
      <c r="F2" s="5">
        <v>7.5</v>
      </c>
      <c r="G2" s="5" t="s">
        <v>82</v>
      </c>
      <c r="H2" s="16" t="s">
        <v>83</v>
      </c>
      <c r="I2" s="16" t="s">
        <v>84</v>
      </c>
      <c r="J2" s="16" t="s">
        <v>85</v>
      </c>
      <c r="K2" s="16" t="s">
        <v>86</v>
      </c>
      <c r="L2" s="16" t="s">
        <v>87</v>
      </c>
      <c r="M2" s="16" t="s">
        <v>87</v>
      </c>
      <c r="N2" s="16" t="s">
        <v>88</v>
      </c>
      <c r="O2" s="5">
        <v>8</v>
      </c>
      <c r="P2" s="5">
        <f>AVERAGE(O2:O19)</f>
        <v>5.5555555555555554</v>
      </c>
      <c r="Q2" s="5">
        <f>MEDIAN(O2:O19)</f>
        <v>4</v>
      </c>
      <c r="R2" s="5">
        <f>MODE(O2:O19)</f>
        <v>3</v>
      </c>
    </row>
    <row r="3" spans="1:18" ht="12.75" x14ac:dyDescent="0.2">
      <c r="A3" s="4">
        <v>45569</v>
      </c>
      <c r="B3" s="5" t="s">
        <v>14</v>
      </c>
      <c r="C3" s="5" t="s">
        <v>15</v>
      </c>
      <c r="D3" s="5" t="s">
        <v>16</v>
      </c>
      <c r="E3" s="5" t="s">
        <v>19</v>
      </c>
      <c r="F3" s="5">
        <v>3.75</v>
      </c>
      <c r="G3" s="5" t="s">
        <v>89</v>
      </c>
      <c r="H3" s="5" t="s">
        <v>90</v>
      </c>
      <c r="I3" s="5" t="s">
        <v>91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92</v>
      </c>
      <c r="O3" s="5">
        <v>3</v>
      </c>
    </row>
    <row r="4" spans="1:18" ht="114.75" x14ac:dyDescent="0.2">
      <c r="A4" s="4">
        <v>45569</v>
      </c>
      <c r="B4" s="5" t="s">
        <v>14</v>
      </c>
      <c r="C4" s="5" t="s">
        <v>15</v>
      </c>
      <c r="D4" s="5" t="s">
        <v>16</v>
      </c>
      <c r="E4" s="5" t="s">
        <v>20</v>
      </c>
      <c r="F4" s="5">
        <v>6</v>
      </c>
      <c r="G4" s="16" t="s">
        <v>93</v>
      </c>
      <c r="H4" s="16" t="s">
        <v>94</v>
      </c>
      <c r="I4" s="16" t="s">
        <v>95</v>
      </c>
      <c r="J4" s="16" t="s">
        <v>96</v>
      </c>
      <c r="K4" s="16" t="s">
        <v>97</v>
      </c>
      <c r="L4" s="16" t="s">
        <v>87</v>
      </c>
      <c r="M4" s="16" t="s">
        <v>87</v>
      </c>
      <c r="N4" s="16" t="s">
        <v>98</v>
      </c>
      <c r="O4" s="5">
        <v>16</v>
      </c>
    </row>
    <row r="5" spans="1:18" ht="12.75" x14ac:dyDescent="0.2">
      <c r="A5" s="4">
        <v>45569</v>
      </c>
      <c r="B5" s="5" t="s">
        <v>23</v>
      </c>
      <c r="C5" s="5" t="s">
        <v>15</v>
      </c>
      <c r="D5" s="5" t="s">
        <v>16</v>
      </c>
      <c r="E5" s="5" t="s">
        <v>17</v>
      </c>
      <c r="F5" s="5">
        <v>6.5</v>
      </c>
      <c r="G5" s="5" t="s">
        <v>89</v>
      </c>
      <c r="H5" s="5" t="s">
        <v>89</v>
      </c>
      <c r="I5" s="5" t="s">
        <v>99</v>
      </c>
      <c r="J5" s="5" t="s">
        <v>100</v>
      </c>
      <c r="K5" s="5" t="s">
        <v>101</v>
      </c>
      <c r="L5" s="16" t="s">
        <v>87</v>
      </c>
      <c r="M5" s="16" t="s">
        <v>87</v>
      </c>
      <c r="N5" s="5" t="s">
        <v>89</v>
      </c>
      <c r="O5" s="5">
        <v>3</v>
      </c>
    </row>
    <row r="6" spans="1:18" ht="38.25" x14ac:dyDescent="0.2">
      <c r="A6" s="4">
        <v>45569</v>
      </c>
      <c r="B6" s="5" t="s">
        <v>25</v>
      </c>
      <c r="C6" s="5" t="s">
        <v>15</v>
      </c>
      <c r="D6" s="5" t="s">
        <v>16</v>
      </c>
      <c r="E6" s="5" t="s">
        <v>19</v>
      </c>
      <c r="G6" s="16" t="s">
        <v>102</v>
      </c>
      <c r="H6" s="16" t="s">
        <v>103</v>
      </c>
      <c r="I6" s="16" t="s">
        <v>104</v>
      </c>
      <c r="J6" s="5" t="s">
        <v>87</v>
      </c>
      <c r="K6" s="5" t="s">
        <v>87</v>
      </c>
      <c r="L6" s="5" t="s">
        <v>87</v>
      </c>
      <c r="M6" s="5" t="s">
        <v>87</v>
      </c>
      <c r="N6" s="16" t="s">
        <v>105</v>
      </c>
      <c r="O6" s="5">
        <v>2</v>
      </c>
    </row>
    <row r="7" spans="1:18" ht="25.5" x14ac:dyDescent="0.2">
      <c r="A7" s="4">
        <v>45569</v>
      </c>
      <c r="B7" s="5" t="s">
        <v>25</v>
      </c>
      <c r="C7" s="5" t="s">
        <v>15</v>
      </c>
      <c r="D7" s="5" t="s">
        <v>16</v>
      </c>
      <c r="E7" s="5" t="s">
        <v>20</v>
      </c>
      <c r="F7" s="5">
        <v>3.5</v>
      </c>
      <c r="G7" s="5" t="s">
        <v>83</v>
      </c>
      <c r="H7" s="5" t="s">
        <v>106</v>
      </c>
      <c r="I7" s="17" t="s">
        <v>107</v>
      </c>
      <c r="J7" s="5" t="s">
        <v>108</v>
      </c>
      <c r="K7" s="5" t="s">
        <v>87</v>
      </c>
      <c r="L7" s="5" t="s">
        <v>87</v>
      </c>
      <c r="M7" s="5" t="s">
        <v>87</v>
      </c>
      <c r="N7" s="5" t="s">
        <v>83</v>
      </c>
      <c r="O7" s="5">
        <v>3</v>
      </c>
    </row>
    <row r="8" spans="1:18" ht="204" x14ac:dyDescent="0.2">
      <c r="A8" s="4">
        <v>45569</v>
      </c>
      <c r="B8" s="5" t="s">
        <v>26</v>
      </c>
      <c r="C8" s="5" t="s">
        <v>27</v>
      </c>
      <c r="D8" s="5" t="s">
        <v>28</v>
      </c>
      <c r="E8" s="5" t="s">
        <v>29</v>
      </c>
      <c r="F8" s="5">
        <v>8.6</v>
      </c>
      <c r="G8" s="16" t="s">
        <v>109</v>
      </c>
      <c r="H8" s="18" t="s">
        <v>110</v>
      </c>
      <c r="I8" s="18" t="s">
        <v>111</v>
      </c>
      <c r="J8" s="16" t="s">
        <v>112</v>
      </c>
      <c r="K8" s="16" t="s">
        <v>113</v>
      </c>
      <c r="L8" s="16" t="s">
        <v>114</v>
      </c>
      <c r="M8" s="16" t="s">
        <v>87</v>
      </c>
      <c r="N8" s="16" t="s">
        <v>115</v>
      </c>
      <c r="O8" s="16">
        <v>11</v>
      </c>
    </row>
    <row r="9" spans="1:18" ht="102" x14ac:dyDescent="0.2">
      <c r="A9" s="4">
        <v>45569</v>
      </c>
      <c r="B9" s="5" t="s">
        <v>26</v>
      </c>
      <c r="C9" s="5" t="s">
        <v>27</v>
      </c>
      <c r="D9" s="5" t="s">
        <v>28</v>
      </c>
      <c r="E9" s="5" t="s">
        <v>19</v>
      </c>
      <c r="F9" s="5">
        <v>10</v>
      </c>
      <c r="G9" s="16" t="s">
        <v>116</v>
      </c>
      <c r="H9" s="19" t="s">
        <v>117</v>
      </c>
      <c r="I9" s="19" t="s">
        <v>118</v>
      </c>
      <c r="J9" s="19" t="s">
        <v>119</v>
      </c>
      <c r="K9" s="16"/>
      <c r="L9" s="19" t="s">
        <v>120</v>
      </c>
      <c r="M9" s="19" t="s">
        <v>121</v>
      </c>
      <c r="N9" s="16" t="s">
        <v>122</v>
      </c>
      <c r="O9" s="5">
        <v>7</v>
      </c>
    </row>
    <row r="10" spans="1:18" ht="174" customHeight="1" x14ac:dyDescent="0.2">
      <c r="A10" s="4">
        <v>45569</v>
      </c>
      <c r="B10" s="5" t="s">
        <v>26</v>
      </c>
      <c r="C10" s="5" t="s">
        <v>27</v>
      </c>
      <c r="D10" s="5" t="s">
        <v>28</v>
      </c>
      <c r="E10" s="5" t="s">
        <v>31</v>
      </c>
      <c r="F10" s="5">
        <v>10.5</v>
      </c>
      <c r="G10" s="16" t="s">
        <v>123</v>
      </c>
      <c r="H10" s="16" t="s">
        <v>124</v>
      </c>
      <c r="I10" s="16" t="s">
        <v>125</v>
      </c>
      <c r="J10" s="16" t="s">
        <v>126</v>
      </c>
      <c r="K10" s="16" t="s">
        <v>127</v>
      </c>
      <c r="L10" s="16" t="s">
        <v>128</v>
      </c>
      <c r="M10" s="16" t="s">
        <v>129</v>
      </c>
      <c r="O10" s="5">
        <v>12</v>
      </c>
    </row>
    <row r="11" spans="1:18" ht="51" x14ac:dyDescent="0.2">
      <c r="A11" s="4">
        <v>45569</v>
      </c>
      <c r="B11" s="5" t="s">
        <v>14</v>
      </c>
      <c r="C11" s="5" t="s">
        <v>33</v>
      </c>
      <c r="D11" s="5" t="s">
        <v>34</v>
      </c>
      <c r="E11" s="5" t="s">
        <v>20</v>
      </c>
      <c r="F11" s="5">
        <v>4</v>
      </c>
      <c r="G11" s="16" t="s">
        <v>130</v>
      </c>
      <c r="H11" s="16" t="s">
        <v>131</v>
      </c>
      <c r="I11" s="16" t="s">
        <v>132</v>
      </c>
      <c r="J11" s="16" t="s">
        <v>87</v>
      </c>
      <c r="K11" s="16" t="s">
        <v>87</v>
      </c>
      <c r="L11" s="16" t="s">
        <v>87</v>
      </c>
      <c r="M11" s="16" t="s">
        <v>87</v>
      </c>
      <c r="N11" s="16" t="s">
        <v>133</v>
      </c>
      <c r="O11" s="5">
        <v>3</v>
      </c>
    </row>
    <row r="12" spans="1:18" ht="63.75" x14ac:dyDescent="0.2">
      <c r="A12" s="4">
        <v>45569</v>
      </c>
      <c r="B12" s="9" t="s">
        <v>134</v>
      </c>
      <c r="C12" s="5" t="s">
        <v>33</v>
      </c>
      <c r="D12" s="5" t="s">
        <v>34</v>
      </c>
      <c r="E12" s="5" t="s">
        <v>19</v>
      </c>
      <c r="F12" s="5">
        <v>7.5</v>
      </c>
      <c r="G12" s="16" t="s">
        <v>135</v>
      </c>
      <c r="H12" s="16" t="s">
        <v>136</v>
      </c>
      <c r="I12" s="5" t="s">
        <v>83</v>
      </c>
      <c r="J12" s="16" t="s">
        <v>137</v>
      </c>
      <c r="K12" s="20" t="s">
        <v>138</v>
      </c>
      <c r="L12" s="16" t="s">
        <v>139</v>
      </c>
      <c r="M12" s="5" t="s">
        <v>87</v>
      </c>
      <c r="N12" s="5" t="s">
        <v>83</v>
      </c>
      <c r="O12" s="5">
        <v>5</v>
      </c>
    </row>
    <row r="13" spans="1:18" ht="153" x14ac:dyDescent="0.2">
      <c r="A13" s="4">
        <v>45569</v>
      </c>
      <c r="B13" s="9" t="s">
        <v>140</v>
      </c>
      <c r="C13" s="5" t="s">
        <v>33</v>
      </c>
      <c r="D13" s="5" t="s">
        <v>34</v>
      </c>
      <c r="E13" s="5" t="s">
        <v>17</v>
      </c>
      <c r="F13" s="5">
        <v>4.5</v>
      </c>
      <c r="G13" s="16" t="s">
        <v>141</v>
      </c>
      <c r="H13" s="16" t="s">
        <v>142</v>
      </c>
      <c r="I13" s="16" t="s">
        <v>143</v>
      </c>
      <c r="J13" s="16" t="s">
        <v>87</v>
      </c>
      <c r="K13" s="16" t="s">
        <v>87</v>
      </c>
      <c r="L13" s="16" t="s">
        <v>87</v>
      </c>
      <c r="M13" s="16" t="s">
        <v>87</v>
      </c>
      <c r="N13" s="16" t="s">
        <v>144</v>
      </c>
      <c r="O13" s="5">
        <v>8</v>
      </c>
    </row>
    <row r="14" spans="1:18" ht="63.75" x14ac:dyDescent="0.2">
      <c r="A14" s="4">
        <v>45569</v>
      </c>
      <c r="B14" s="5" t="s">
        <v>25</v>
      </c>
      <c r="C14" s="5" t="s">
        <v>39</v>
      </c>
      <c r="D14" s="5" t="s">
        <v>34</v>
      </c>
      <c r="E14" s="5" t="s">
        <v>19</v>
      </c>
      <c r="F14" s="5">
        <v>6</v>
      </c>
      <c r="G14" s="16" t="s">
        <v>145</v>
      </c>
      <c r="H14" s="16" t="s">
        <v>146</v>
      </c>
      <c r="I14" s="16" t="s">
        <v>147</v>
      </c>
      <c r="J14" s="21" t="s">
        <v>148</v>
      </c>
      <c r="K14" s="16" t="s">
        <v>131</v>
      </c>
      <c r="L14" s="16" t="s">
        <v>87</v>
      </c>
      <c r="M14" s="5" t="s">
        <v>87</v>
      </c>
      <c r="N14" s="16" t="s">
        <v>149</v>
      </c>
      <c r="O14" s="5">
        <v>4</v>
      </c>
    </row>
    <row r="15" spans="1:18" ht="38.25" x14ac:dyDescent="0.2">
      <c r="A15" s="4">
        <v>45569</v>
      </c>
      <c r="B15" s="5" t="s">
        <v>25</v>
      </c>
      <c r="C15" s="5" t="s">
        <v>39</v>
      </c>
      <c r="D15" s="5" t="s">
        <v>34</v>
      </c>
      <c r="E15" s="5" t="s">
        <v>31</v>
      </c>
      <c r="F15" s="5">
        <v>7</v>
      </c>
      <c r="G15" s="16" t="s">
        <v>150</v>
      </c>
      <c r="H15" s="16" t="s">
        <v>151</v>
      </c>
      <c r="I15" s="5" t="s">
        <v>83</v>
      </c>
      <c r="J15" s="5" t="s">
        <v>83</v>
      </c>
      <c r="K15" s="5" t="s">
        <v>83</v>
      </c>
      <c r="L15" s="5" t="s">
        <v>87</v>
      </c>
      <c r="M15" s="5" t="s">
        <v>87</v>
      </c>
      <c r="N15" s="16" t="s">
        <v>152</v>
      </c>
      <c r="O15" s="5">
        <v>2</v>
      </c>
    </row>
    <row r="16" spans="1:18" ht="38.25" x14ac:dyDescent="0.2">
      <c r="A16" s="4">
        <v>45569</v>
      </c>
      <c r="B16" s="5" t="s">
        <v>25</v>
      </c>
      <c r="C16" s="5" t="s">
        <v>39</v>
      </c>
      <c r="D16" s="5" t="s">
        <v>34</v>
      </c>
      <c r="E16" s="5" t="s">
        <v>29</v>
      </c>
      <c r="F16" s="22">
        <v>4.5</v>
      </c>
      <c r="G16" s="23" t="s">
        <v>153</v>
      </c>
      <c r="H16" s="23" t="s">
        <v>83</v>
      </c>
      <c r="I16" s="23" t="s">
        <v>154</v>
      </c>
      <c r="J16" s="23" t="s">
        <v>87</v>
      </c>
      <c r="K16" s="23" t="s">
        <v>87</v>
      </c>
      <c r="L16" s="23" t="s">
        <v>87</v>
      </c>
      <c r="M16" s="23" t="s">
        <v>87</v>
      </c>
      <c r="N16" s="23" t="s">
        <v>155</v>
      </c>
      <c r="O16" s="5">
        <v>3</v>
      </c>
    </row>
    <row r="17" spans="1:15" ht="51" x14ac:dyDescent="0.2">
      <c r="A17" s="4">
        <v>45569</v>
      </c>
      <c r="B17" s="5" t="s">
        <v>26</v>
      </c>
      <c r="C17" s="5" t="s">
        <v>41</v>
      </c>
      <c r="D17" s="9" t="s">
        <v>42</v>
      </c>
      <c r="E17" s="5" t="s">
        <v>29</v>
      </c>
      <c r="F17" s="5">
        <v>7.5</v>
      </c>
      <c r="G17" s="16" t="s">
        <v>156</v>
      </c>
      <c r="H17" s="16" t="s">
        <v>157</v>
      </c>
      <c r="I17" s="16" t="s">
        <v>158</v>
      </c>
      <c r="J17" s="16" t="s">
        <v>159</v>
      </c>
      <c r="K17" s="16" t="s">
        <v>160</v>
      </c>
      <c r="L17" s="16" t="s">
        <v>87</v>
      </c>
      <c r="M17" s="16" t="s">
        <v>87</v>
      </c>
      <c r="N17" s="16" t="s">
        <v>161</v>
      </c>
      <c r="O17" s="5">
        <v>5</v>
      </c>
    </row>
    <row r="18" spans="1:15" ht="38.25" x14ac:dyDescent="0.2">
      <c r="A18" s="4">
        <v>45569</v>
      </c>
      <c r="B18" s="5" t="s">
        <v>26</v>
      </c>
      <c r="C18" s="5" t="s">
        <v>41</v>
      </c>
      <c r="D18" s="9" t="s">
        <v>42</v>
      </c>
      <c r="E18" s="5" t="s">
        <v>19</v>
      </c>
      <c r="F18" s="5">
        <v>7.5</v>
      </c>
      <c r="G18" s="16" t="s">
        <v>162</v>
      </c>
      <c r="H18" s="16" t="s">
        <v>163</v>
      </c>
      <c r="I18" s="16" t="s">
        <v>163</v>
      </c>
      <c r="J18" s="16" t="s">
        <v>163</v>
      </c>
      <c r="K18" s="16" t="s">
        <v>164</v>
      </c>
      <c r="L18" s="16" t="s">
        <v>87</v>
      </c>
      <c r="M18" s="16" t="s">
        <v>87</v>
      </c>
      <c r="N18" s="16" t="s">
        <v>165</v>
      </c>
      <c r="O18" s="5">
        <v>1</v>
      </c>
    </row>
    <row r="19" spans="1:15" ht="89.25" x14ac:dyDescent="0.2">
      <c r="A19" s="4">
        <v>45569</v>
      </c>
      <c r="B19" s="5" t="s">
        <v>26</v>
      </c>
      <c r="C19" s="5" t="s">
        <v>41</v>
      </c>
      <c r="D19" s="9" t="s">
        <v>42</v>
      </c>
      <c r="E19" s="5" t="s">
        <v>31</v>
      </c>
      <c r="F19" s="16">
        <v>4.5</v>
      </c>
      <c r="G19" s="16" t="s">
        <v>166</v>
      </c>
      <c r="H19" s="16" t="s">
        <v>167</v>
      </c>
      <c r="I19" s="16" t="s">
        <v>168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169</v>
      </c>
      <c r="O19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tabSelected="1" topLeftCell="H10" workbookViewId="0">
      <selection activeCell="Q33" sqref="Q33"/>
    </sheetView>
  </sheetViews>
  <sheetFormatPr defaultColWidth="12.5703125" defaultRowHeight="15.75" customHeight="1" x14ac:dyDescent="0.2"/>
  <cols>
    <col min="2" max="2" width="13.85546875" customWidth="1"/>
    <col min="4" max="4" width="15.140625" customWidth="1"/>
    <col min="6" max="6" width="15.5703125" customWidth="1"/>
    <col min="7" max="7" width="15.42578125" customWidth="1"/>
    <col min="8" max="8" width="15.28515625" customWidth="1"/>
    <col min="9" max="9" width="15.42578125" customWidth="1"/>
    <col min="10" max="10" width="15" customWidth="1"/>
    <col min="11" max="11" width="14.85546875" customWidth="1"/>
    <col min="12" max="12" width="15.5703125" customWidth="1"/>
    <col min="13" max="13" width="14.28515625" customWidth="1"/>
    <col min="14" max="14" width="13.85546875" customWidth="1"/>
    <col min="15" max="15" width="13.7109375" customWidth="1"/>
    <col min="16" max="16" width="14.140625" customWidth="1"/>
    <col min="17" max="17" width="13.85546875" customWidth="1"/>
    <col min="18" max="18" width="16.85546875" customWidth="1"/>
    <col min="20" max="20" width="16.7109375" customWidth="1"/>
    <col min="22" max="22" width="17" customWidth="1"/>
  </cols>
  <sheetData>
    <row r="1" spans="1:27" ht="12.75" x14ac:dyDescent="0.2">
      <c r="A1" s="5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24" t="s">
        <v>176</v>
      </c>
      <c r="M1" s="25" t="s">
        <v>177</v>
      </c>
      <c r="N1" s="25" t="s">
        <v>178</v>
      </c>
      <c r="O1" s="25" t="s">
        <v>179</v>
      </c>
      <c r="P1" s="25" t="s">
        <v>180</v>
      </c>
      <c r="Q1" s="25" t="s">
        <v>181</v>
      </c>
      <c r="R1" s="26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5" t="s">
        <v>188</v>
      </c>
      <c r="Y1" s="5" t="s">
        <v>189</v>
      </c>
    </row>
    <row r="2" spans="1:27" ht="12.75" x14ac:dyDescent="0.2">
      <c r="A2" s="4">
        <v>45569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1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X2" s="5">
        <f>STDEV(R2:R4)</f>
        <v>25.859905140536611</v>
      </c>
    </row>
    <row r="3" spans="1:27" ht="12.75" x14ac:dyDescent="0.2">
      <c r="A3" s="27">
        <v>45569</v>
      </c>
      <c r="B3" s="5" t="s">
        <v>14</v>
      </c>
      <c r="C3" s="5" t="s">
        <v>15</v>
      </c>
      <c r="D3" s="5" t="s">
        <v>16</v>
      </c>
      <c r="E3" s="5" t="s">
        <v>19</v>
      </c>
      <c r="F3" s="5">
        <v>639</v>
      </c>
      <c r="G3" s="5">
        <v>727</v>
      </c>
      <c r="H3" s="5">
        <v>809</v>
      </c>
      <c r="I3" s="5">
        <v>885</v>
      </c>
      <c r="J3" s="5">
        <v>949</v>
      </c>
      <c r="K3" s="5">
        <v>1013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21</v>
      </c>
      <c r="Q3" s="5" t="s">
        <v>21</v>
      </c>
      <c r="R3" s="15">
        <f t="shared" ref="R3:R5" si="0">SLOPE(F3:K3,$F$20:$K$20)</f>
        <v>74.628571428571433</v>
      </c>
      <c r="S3" s="5">
        <f t="shared" ref="S3:S5" si="1">RSQ(F3:K3,$F$20:$K$20)</f>
        <v>0.99543380061396247</v>
      </c>
      <c r="T3" s="5" t="s">
        <v>21</v>
      </c>
      <c r="U3" s="5" t="s">
        <v>21</v>
      </c>
      <c r="V3" s="5" t="s">
        <v>21</v>
      </c>
    </row>
    <row r="4" spans="1:27" ht="12.75" x14ac:dyDescent="0.2">
      <c r="A4" s="27">
        <v>45569</v>
      </c>
      <c r="B4" s="5" t="s">
        <v>14</v>
      </c>
      <c r="C4" s="5" t="s">
        <v>15</v>
      </c>
      <c r="D4" s="5" t="s">
        <v>16</v>
      </c>
      <c r="E4" s="5" t="s">
        <v>20</v>
      </c>
      <c r="F4" s="5">
        <v>579</v>
      </c>
      <c r="G4" s="5">
        <v>621</v>
      </c>
      <c r="H4" s="5">
        <v>665</v>
      </c>
      <c r="I4" s="5">
        <v>703</v>
      </c>
      <c r="J4" s="5">
        <v>729</v>
      </c>
      <c r="K4" s="5">
        <v>773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15">
        <f t="shared" si="0"/>
        <v>38.057142857142857</v>
      </c>
      <c r="S4" s="5">
        <f t="shared" si="1"/>
        <v>0.99515981871756132</v>
      </c>
      <c r="T4" s="5" t="s">
        <v>21</v>
      </c>
      <c r="U4" s="5" t="s">
        <v>21</v>
      </c>
      <c r="V4" s="5" t="s">
        <v>21</v>
      </c>
    </row>
    <row r="5" spans="1:27" ht="12.75" x14ac:dyDescent="0.2">
      <c r="A5" s="27">
        <v>45569</v>
      </c>
      <c r="B5" s="5" t="s">
        <v>23</v>
      </c>
      <c r="C5" s="5" t="s">
        <v>15</v>
      </c>
      <c r="D5" s="5" t="s">
        <v>16</v>
      </c>
      <c r="E5" s="5" t="s">
        <v>17</v>
      </c>
      <c r="F5" s="5">
        <v>697</v>
      </c>
      <c r="G5" s="5">
        <v>756</v>
      </c>
      <c r="H5" s="5">
        <v>799</v>
      </c>
      <c r="I5" s="5">
        <v>845</v>
      </c>
      <c r="J5" s="5">
        <v>895</v>
      </c>
      <c r="K5" s="5">
        <v>937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  <c r="R5" s="15">
        <f t="shared" si="0"/>
        <v>47.514285714285712</v>
      </c>
      <c r="S5" s="5">
        <f t="shared" si="1"/>
        <v>0.9978942088940449</v>
      </c>
      <c r="T5" s="5" t="s">
        <v>21</v>
      </c>
      <c r="U5" s="5" t="s">
        <v>21</v>
      </c>
      <c r="V5" s="5" t="s">
        <v>21</v>
      </c>
    </row>
    <row r="6" spans="1:27" ht="12.75" x14ac:dyDescent="0.2">
      <c r="A6" s="27">
        <v>45569</v>
      </c>
      <c r="B6" s="5" t="s">
        <v>25</v>
      </c>
      <c r="C6" s="5" t="s">
        <v>15</v>
      </c>
      <c r="D6" s="5" t="s">
        <v>16</v>
      </c>
      <c r="E6" s="5" t="s">
        <v>19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15" t="s">
        <v>21</v>
      </c>
      <c r="S6" s="5" t="s">
        <v>21</v>
      </c>
      <c r="T6" s="5" t="s">
        <v>21</v>
      </c>
      <c r="U6" s="5" t="s">
        <v>21</v>
      </c>
      <c r="V6" s="5" t="s">
        <v>21</v>
      </c>
    </row>
    <row r="7" spans="1:27" ht="12.75" x14ac:dyDescent="0.2">
      <c r="A7" s="27">
        <v>45569</v>
      </c>
      <c r="B7" s="5" t="s">
        <v>25</v>
      </c>
      <c r="C7" s="5" t="s">
        <v>15</v>
      </c>
      <c r="D7" s="5" t="s">
        <v>16</v>
      </c>
      <c r="E7" s="5" t="s">
        <v>20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5" t="s">
        <v>21</v>
      </c>
      <c r="R7" s="15" t="s">
        <v>21</v>
      </c>
      <c r="S7" s="5" t="s">
        <v>21</v>
      </c>
      <c r="T7" s="5" t="s">
        <v>21</v>
      </c>
      <c r="U7" s="5" t="s">
        <v>21</v>
      </c>
      <c r="V7" s="5" t="s">
        <v>21</v>
      </c>
    </row>
    <row r="8" spans="1:27" ht="12.75" x14ac:dyDescent="0.2">
      <c r="A8" s="27">
        <v>45569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15" t="s">
        <v>21</v>
      </c>
      <c r="S8" s="5" t="s">
        <v>21</v>
      </c>
      <c r="T8" s="5" t="s">
        <v>21</v>
      </c>
      <c r="U8" s="5" t="s">
        <v>21</v>
      </c>
      <c r="V8" s="5" t="s">
        <v>21</v>
      </c>
    </row>
    <row r="9" spans="1:27" ht="12.75" x14ac:dyDescent="0.2">
      <c r="A9" s="27">
        <v>45569</v>
      </c>
      <c r="B9" s="5" t="s">
        <v>26</v>
      </c>
      <c r="C9" s="5" t="s">
        <v>27</v>
      </c>
      <c r="D9" s="5" t="s">
        <v>28</v>
      </c>
      <c r="E9" s="5" t="s">
        <v>19</v>
      </c>
      <c r="F9" s="5">
        <v>500</v>
      </c>
      <c r="G9" s="5">
        <v>535</v>
      </c>
      <c r="H9" s="5">
        <v>565</v>
      </c>
      <c r="I9" s="5">
        <v>588</v>
      </c>
      <c r="J9" s="5">
        <v>609</v>
      </c>
      <c r="K9" s="5">
        <v>630</v>
      </c>
      <c r="L9" s="28">
        <v>4666</v>
      </c>
      <c r="M9" s="5">
        <v>4840</v>
      </c>
      <c r="N9" s="5">
        <v>4981</v>
      </c>
      <c r="O9" s="5">
        <v>5110</v>
      </c>
      <c r="P9" s="5">
        <v>5214</v>
      </c>
      <c r="Q9" s="5">
        <v>5338</v>
      </c>
      <c r="R9" s="15">
        <f t="shared" ref="R9:R12" si="2">SLOPE(F9:K9,$F$20:$K$20)</f>
        <v>25.571428571428573</v>
      </c>
      <c r="S9" s="5">
        <f t="shared" ref="S9:S12" si="3">RSQ(F9:K9,$F$20:$K$20)</f>
        <v>0.98760497855735274</v>
      </c>
      <c r="T9" s="5">
        <f>SLOPE(L9:Q9,$F$20:$K$20)</f>
        <v>131.74285714285713</v>
      </c>
      <c r="U9" s="5">
        <f>RSQ(L9:Q9,$F$20:$K$20)</f>
        <v>0.99273205907431539</v>
      </c>
      <c r="V9" s="5">
        <f>T9/1000</f>
        <v>0.13174285714285713</v>
      </c>
    </row>
    <row r="10" spans="1:27" ht="12.75" x14ac:dyDescent="0.2">
      <c r="A10" s="27">
        <v>45569</v>
      </c>
      <c r="B10" s="5" t="s">
        <v>26</v>
      </c>
      <c r="C10" s="5" t="s">
        <v>27</v>
      </c>
      <c r="D10" s="5" t="s">
        <v>28</v>
      </c>
      <c r="E10" s="5" t="s">
        <v>31</v>
      </c>
      <c r="F10" s="5">
        <v>640</v>
      </c>
      <c r="G10" s="5">
        <v>689</v>
      </c>
      <c r="H10" s="5">
        <v>736</v>
      </c>
      <c r="I10" s="5">
        <v>776</v>
      </c>
      <c r="J10" s="5">
        <v>815</v>
      </c>
      <c r="K10" s="5">
        <v>848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15">
        <f t="shared" si="2"/>
        <v>41.657142857142858</v>
      </c>
      <c r="S10" s="5">
        <f t="shared" si="3"/>
        <v>0.99504326687532962</v>
      </c>
      <c r="T10" s="5" t="s">
        <v>21</v>
      </c>
      <c r="U10" s="5" t="s">
        <v>21</v>
      </c>
      <c r="V10" s="5" t="s">
        <v>21</v>
      </c>
    </row>
    <row r="11" spans="1:27" ht="17.25" customHeight="1" x14ac:dyDescent="0.2">
      <c r="A11" s="29">
        <v>45569</v>
      </c>
      <c r="B11" s="30" t="s">
        <v>14</v>
      </c>
      <c r="C11" s="30" t="s">
        <v>33</v>
      </c>
      <c r="D11" s="30" t="s">
        <v>34</v>
      </c>
      <c r="E11" s="30" t="s">
        <v>29</v>
      </c>
      <c r="F11" s="30">
        <v>480</v>
      </c>
      <c r="G11" s="30">
        <v>529</v>
      </c>
      <c r="H11" s="30">
        <v>579</v>
      </c>
      <c r="I11" s="30">
        <v>628</v>
      </c>
      <c r="J11" s="30">
        <v>667</v>
      </c>
      <c r="K11" s="30">
        <v>714</v>
      </c>
      <c r="L11" s="30" t="s">
        <v>21</v>
      </c>
      <c r="M11" s="30" t="s">
        <v>21</v>
      </c>
      <c r="N11" s="30" t="s">
        <v>21</v>
      </c>
      <c r="O11" s="30" t="s">
        <v>21</v>
      </c>
      <c r="P11" s="30" t="s">
        <v>21</v>
      </c>
      <c r="Q11" s="30" t="s">
        <v>21</v>
      </c>
      <c r="R11" s="30">
        <f t="shared" si="2"/>
        <v>46.657142857142858</v>
      </c>
      <c r="S11" s="30">
        <f t="shared" si="3"/>
        <v>0.99858601404624292</v>
      </c>
      <c r="T11" s="30" t="s">
        <v>21</v>
      </c>
      <c r="U11" s="30" t="s">
        <v>21</v>
      </c>
      <c r="V11" s="30" t="s">
        <v>21</v>
      </c>
      <c r="W11" s="30"/>
      <c r="X11" s="30"/>
      <c r="Y11" s="30"/>
      <c r="Z11" s="30"/>
      <c r="AA11" s="30"/>
    </row>
    <row r="12" spans="1:27" ht="12.75" x14ac:dyDescent="0.2">
      <c r="A12" s="29">
        <v>45569</v>
      </c>
      <c r="B12" s="31" t="s">
        <v>190</v>
      </c>
      <c r="C12" s="30" t="s">
        <v>33</v>
      </c>
      <c r="D12" s="30" t="s">
        <v>34</v>
      </c>
      <c r="E12" s="30" t="s">
        <v>19</v>
      </c>
      <c r="F12" s="30">
        <v>555</v>
      </c>
      <c r="G12" s="30">
        <v>593</v>
      </c>
      <c r="H12" s="30">
        <v>631</v>
      </c>
      <c r="I12" s="30">
        <v>662</v>
      </c>
      <c r="J12" s="30">
        <v>693</v>
      </c>
      <c r="K12" s="30">
        <v>725</v>
      </c>
      <c r="L12" s="30" t="s">
        <v>21</v>
      </c>
      <c r="M12" s="30" t="s">
        <v>21</v>
      </c>
      <c r="N12" s="30" t="s">
        <v>21</v>
      </c>
      <c r="O12" s="30" t="s">
        <v>21</v>
      </c>
      <c r="P12" s="30" t="s">
        <v>21</v>
      </c>
      <c r="Q12" s="30" t="s">
        <v>21</v>
      </c>
      <c r="R12" s="30">
        <f t="shared" si="2"/>
        <v>33.74285714285714</v>
      </c>
      <c r="S12" s="30">
        <f t="shared" si="3"/>
        <v>0.99761294806397727</v>
      </c>
      <c r="T12" s="30" t="s">
        <v>21</v>
      </c>
      <c r="U12" s="30" t="s">
        <v>21</v>
      </c>
      <c r="V12" s="30" t="s">
        <v>21</v>
      </c>
      <c r="W12" s="30"/>
      <c r="X12" s="30"/>
      <c r="Y12" s="30"/>
      <c r="Z12" s="30"/>
      <c r="AA12" s="30"/>
    </row>
    <row r="13" spans="1:27" ht="12.75" x14ac:dyDescent="0.2">
      <c r="A13" s="29">
        <v>45569</v>
      </c>
      <c r="B13" s="31" t="s">
        <v>191</v>
      </c>
      <c r="C13" s="30" t="s">
        <v>33</v>
      </c>
      <c r="D13" s="30" t="s">
        <v>34</v>
      </c>
      <c r="E13" s="30" t="s">
        <v>31</v>
      </c>
      <c r="F13" s="30" t="s">
        <v>21</v>
      </c>
      <c r="G13" s="30" t="s">
        <v>21</v>
      </c>
      <c r="H13" s="30" t="s">
        <v>21</v>
      </c>
      <c r="I13" s="30" t="s">
        <v>21</v>
      </c>
      <c r="J13" s="30" t="s">
        <v>21</v>
      </c>
      <c r="K13" s="30" t="s">
        <v>21</v>
      </c>
      <c r="L13" s="30" t="s">
        <v>21</v>
      </c>
      <c r="M13" s="30" t="s">
        <v>21</v>
      </c>
      <c r="N13" s="30" t="s">
        <v>21</v>
      </c>
      <c r="O13" s="30" t="s">
        <v>21</v>
      </c>
      <c r="P13" s="30" t="s">
        <v>21</v>
      </c>
      <c r="Q13" s="30" t="s">
        <v>21</v>
      </c>
      <c r="R13" s="30" t="s">
        <v>21</v>
      </c>
      <c r="S13" s="30" t="s">
        <v>21</v>
      </c>
      <c r="T13" s="30" t="s">
        <v>21</v>
      </c>
      <c r="U13" s="30" t="s">
        <v>21</v>
      </c>
      <c r="V13" s="30" t="s">
        <v>21</v>
      </c>
      <c r="W13" s="30"/>
      <c r="X13" s="30"/>
      <c r="Y13" s="30"/>
      <c r="Z13" s="30"/>
      <c r="AA13" s="30"/>
    </row>
    <row r="14" spans="1:27" ht="12.75" x14ac:dyDescent="0.2">
      <c r="A14" s="29">
        <v>45569</v>
      </c>
      <c r="B14" s="30" t="s">
        <v>25</v>
      </c>
      <c r="C14" s="30" t="s">
        <v>39</v>
      </c>
      <c r="D14" s="30" t="s">
        <v>34</v>
      </c>
      <c r="E14" s="30" t="s">
        <v>19</v>
      </c>
      <c r="F14" s="30">
        <v>474</v>
      </c>
      <c r="G14" s="30">
        <v>571</v>
      </c>
      <c r="H14" s="30">
        <v>659</v>
      </c>
      <c r="I14" s="30">
        <v>740</v>
      </c>
      <c r="J14" s="30">
        <v>817</v>
      </c>
      <c r="K14" s="30">
        <v>887</v>
      </c>
      <c r="L14" s="32">
        <v>2543</v>
      </c>
      <c r="M14" s="30">
        <v>3762</v>
      </c>
      <c r="N14" s="30">
        <v>4947</v>
      </c>
      <c r="O14" s="30">
        <v>5968</v>
      </c>
      <c r="P14" s="30">
        <v>6961</v>
      </c>
      <c r="Q14" s="30">
        <v>7857</v>
      </c>
      <c r="R14" s="30">
        <f>SLOPE(F14:K14,$F$20:$K$20)</f>
        <v>82.4</v>
      </c>
      <c r="S14" s="30">
        <f>RSQ(F14:K14,$F$20:$K$20)</f>
        <v>0.99677419354838681</v>
      </c>
      <c r="T14" s="30">
        <f>SLOPE(L14:Q14,$F$20:$K$20)</f>
        <v>1062.5142857142857</v>
      </c>
      <c r="U14" s="30">
        <f>RSQ(L14:Q14,$F$20:$K$20)</f>
        <v>0.99653646844322052</v>
      </c>
      <c r="V14" s="30">
        <f>T14/1000</f>
        <v>1.0625142857142857</v>
      </c>
      <c r="W14" s="30"/>
      <c r="X14" s="30"/>
      <c r="Y14" s="30"/>
      <c r="Z14" s="30"/>
      <c r="AA14" s="30"/>
    </row>
    <row r="15" spans="1:27" ht="12.75" x14ac:dyDescent="0.2">
      <c r="A15" s="29">
        <v>45569</v>
      </c>
      <c r="B15" s="30" t="s">
        <v>25</v>
      </c>
      <c r="C15" s="30" t="s">
        <v>39</v>
      </c>
      <c r="D15" s="30" t="s">
        <v>34</v>
      </c>
      <c r="E15" s="30" t="s">
        <v>31</v>
      </c>
      <c r="F15" s="30" t="s">
        <v>21</v>
      </c>
      <c r="G15" s="30" t="s">
        <v>21</v>
      </c>
      <c r="H15" s="30" t="s">
        <v>21</v>
      </c>
      <c r="I15" s="30" t="s">
        <v>21</v>
      </c>
      <c r="J15" s="30" t="s">
        <v>21</v>
      </c>
      <c r="K15" s="30" t="s">
        <v>21</v>
      </c>
      <c r="L15" s="30" t="s">
        <v>21</v>
      </c>
      <c r="M15" s="30" t="s">
        <v>21</v>
      </c>
      <c r="N15" s="30" t="s">
        <v>21</v>
      </c>
      <c r="O15" s="30" t="s">
        <v>21</v>
      </c>
      <c r="P15" s="30" t="s">
        <v>21</v>
      </c>
      <c r="Q15" s="30" t="s">
        <v>21</v>
      </c>
      <c r="R15" s="30" t="s">
        <v>21</v>
      </c>
      <c r="S15" s="30" t="s">
        <v>21</v>
      </c>
      <c r="T15" s="30" t="s">
        <v>21</v>
      </c>
      <c r="U15" s="30" t="s">
        <v>21</v>
      </c>
      <c r="V15" s="30" t="s">
        <v>21</v>
      </c>
      <c r="W15" s="30"/>
      <c r="X15" s="30"/>
      <c r="Y15" s="30"/>
      <c r="Z15" s="30"/>
      <c r="AA15" s="30"/>
    </row>
    <row r="16" spans="1:27" ht="12.75" x14ac:dyDescent="0.2">
      <c r="A16" s="29">
        <v>45569</v>
      </c>
      <c r="B16" s="30" t="s">
        <v>25</v>
      </c>
      <c r="C16" s="30" t="s">
        <v>39</v>
      </c>
      <c r="D16" s="30" t="s">
        <v>34</v>
      </c>
      <c r="E16" s="30" t="s">
        <v>29</v>
      </c>
      <c r="F16" s="30">
        <v>516</v>
      </c>
      <c r="G16" s="30">
        <v>643</v>
      </c>
      <c r="H16" s="30">
        <v>747</v>
      </c>
      <c r="I16" s="30">
        <v>840</v>
      </c>
      <c r="J16" s="30">
        <v>923</v>
      </c>
      <c r="K16" s="30">
        <v>999</v>
      </c>
      <c r="L16" s="32">
        <v>2142</v>
      </c>
      <c r="M16" s="30">
        <v>2144</v>
      </c>
      <c r="N16" s="30">
        <v>2146</v>
      </c>
      <c r="O16" s="30">
        <v>2147</v>
      </c>
      <c r="P16" s="30">
        <v>2148</v>
      </c>
      <c r="Q16" s="30">
        <v>2149</v>
      </c>
      <c r="R16" s="30">
        <f t="shared" ref="R16:R17" si="4">SLOPE(F16:K16,$F$20:$K$20)</f>
        <v>95.657142857142858</v>
      </c>
      <c r="S16" s="30">
        <f t="shared" ref="S16:S17" si="5">RSQ(F16:K16,$F$20:$K$20)</f>
        <v>0.99127186543801649</v>
      </c>
      <c r="T16" s="30">
        <f>SLOPE(L16:Q16,$F$20:$K$20)</f>
        <v>1.3714285714285714</v>
      </c>
      <c r="U16" s="30">
        <f>RSQ(L16:Q16,$F$20:$K$20)</f>
        <v>0.9680672268907563</v>
      </c>
      <c r="V16" s="30">
        <f>T16/1000</f>
        <v>1.3714285714285714E-3</v>
      </c>
      <c r="W16" s="30"/>
      <c r="X16" s="30"/>
      <c r="Y16" s="30"/>
      <c r="Z16" s="30"/>
      <c r="AA16" s="30"/>
    </row>
    <row r="17" spans="1:22" ht="12.75" x14ac:dyDescent="0.2">
      <c r="A17" s="27">
        <v>45569</v>
      </c>
      <c r="B17" s="5" t="s">
        <v>26</v>
      </c>
      <c r="C17" s="5" t="s">
        <v>41</v>
      </c>
      <c r="D17" s="9" t="s">
        <v>42</v>
      </c>
      <c r="E17" s="5" t="s">
        <v>29</v>
      </c>
      <c r="F17" s="5">
        <v>465</v>
      </c>
      <c r="G17" s="5">
        <v>477</v>
      </c>
      <c r="H17" s="5">
        <v>485</v>
      </c>
      <c r="I17" s="5">
        <v>491</v>
      </c>
      <c r="J17" s="5">
        <v>498</v>
      </c>
      <c r="K17" s="5">
        <v>508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15">
        <f t="shared" si="4"/>
        <v>8.1142857142857139</v>
      </c>
      <c r="S17" s="5">
        <f t="shared" si="5"/>
        <v>0.98875449493298462</v>
      </c>
      <c r="T17" s="5" t="s">
        <v>21</v>
      </c>
      <c r="U17" s="5" t="s">
        <v>21</v>
      </c>
      <c r="V17" s="5" t="s">
        <v>21</v>
      </c>
    </row>
    <row r="18" spans="1:22" ht="12.75" x14ac:dyDescent="0.2">
      <c r="A18" s="27">
        <v>45569</v>
      </c>
      <c r="B18" s="5" t="s">
        <v>26</v>
      </c>
      <c r="C18" s="5" t="s">
        <v>41</v>
      </c>
      <c r="D18" s="9" t="s">
        <v>42</v>
      </c>
      <c r="E18" s="5" t="s">
        <v>19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15" t="s">
        <v>21</v>
      </c>
      <c r="S18" s="5" t="s">
        <v>21</v>
      </c>
      <c r="T18" s="5" t="s">
        <v>21</v>
      </c>
      <c r="U18" s="5" t="s">
        <v>21</v>
      </c>
      <c r="V18" s="5" t="s">
        <v>21</v>
      </c>
    </row>
    <row r="19" spans="1:22" ht="12.75" x14ac:dyDescent="0.2">
      <c r="A19" s="27">
        <v>45569</v>
      </c>
      <c r="B19" s="5" t="s">
        <v>26</v>
      </c>
      <c r="C19" s="5" t="s">
        <v>41</v>
      </c>
      <c r="D19" s="9" t="s">
        <v>42</v>
      </c>
      <c r="E19" s="5" t="s">
        <v>31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15" t="s">
        <v>21</v>
      </c>
      <c r="S19" s="5" t="s">
        <v>21</v>
      </c>
      <c r="T19" s="5" t="s">
        <v>21</v>
      </c>
      <c r="U19" s="5" t="s">
        <v>21</v>
      </c>
      <c r="V19" s="5" t="s">
        <v>21</v>
      </c>
    </row>
    <row r="20" spans="1:22" ht="12.75" x14ac:dyDescent="0.2">
      <c r="E20" s="5" t="s">
        <v>192</v>
      </c>
      <c r="F20" s="5">
        <v>1</v>
      </c>
      <c r="G20" s="5">
        <v>2</v>
      </c>
      <c r="H20" s="5">
        <v>3</v>
      </c>
      <c r="I20" s="5">
        <v>4</v>
      </c>
      <c r="J20" s="5">
        <v>5</v>
      </c>
      <c r="K20" s="5">
        <v>6</v>
      </c>
      <c r="R20" s="15"/>
    </row>
    <row r="21" spans="1:22" ht="12.75" x14ac:dyDescent="0.2">
      <c r="R21" s="15"/>
    </row>
    <row r="22" spans="1:22" ht="12.75" x14ac:dyDescent="0.2"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  <c r="L22" s="5" t="s">
        <v>231</v>
      </c>
      <c r="M22" s="1" t="s">
        <v>170</v>
      </c>
      <c r="N22" s="1" t="s">
        <v>171</v>
      </c>
      <c r="O22" s="1" t="s">
        <v>172</v>
      </c>
      <c r="P22" s="1" t="s">
        <v>173</v>
      </c>
      <c r="Q22" s="1" t="s">
        <v>174</v>
      </c>
      <c r="R22" s="1" t="s">
        <v>175</v>
      </c>
    </row>
    <row r="23" spans="1:22" ht="12.75" x14ac:dyDescent="0.2">
      <c r="D23" s="5"/>
      <c r="E23" s="5" t="s">
        <v>225</v>
      </c>
      <c r="F23" s="5">
        <v>639</v>
      </c>
      <c r="G23" s="5">
        <v>727</v>
      </c>
      <c r="H23" s="5">
        <v>809</v>
      </c>
      <c r="I23" s="5">
        <v>885</v>
      </c>
      <c r="J23" s="5">
        <v>949</v>
      </c>
      <c r="K23" s="5">
        <v>1013</v>
      </c>
      <c r="L23" s="5" t="s">
        <v>225</v>
      </c>
      <c r="M23">
        <f>AVERAGE(F23:F24)</f>
        <v>609</v>
      </c>
      <c r="N23">
        <f t="shared" ref="N23:R23" si="6">AVERAGE(G23:G24)</f>
        <v>674</v>
      </c>
      <c r="O23">
        <f t="shared" si="6"/>
        <v>737</v>
      </c>
      <c r="P23">
        <f t="shared" si="6"/>
        <v>794</v>
      </c>
      <c r="Q23">
        <f t="shared" si="6"/>
        <v>839</v>
      </c>
      <c r="R23">
        <f t="shared" si="6"/>
        <v>893</v>
      </c>
    </row>
    <row r="24" spans="1:22" ht="12.75" x14ac:dyDescent="0.2">
      <c r="D24" s="5"/>
      <c r="E24" s="5" t="s">
        <v>225</v>
      </c>
      <c r="F24" s="5">
        <v>579</v>
      </c>
      <c r="G24" s="5">
        <v>621</v>
      </c>
      <c r="H24" s="5">
        <v>665</v>
      </c>
      <c r="I24" s="5">
        <v>703</v>
      </c>
      <c r="J24" s="5">
        <v>729</v>
      </c>
      <c r="K24" s="5">
        <v>773</v>
      </c>
      <c r="L24" s="5" t="s">
        <v>226</v>
      </c>
      <c r="M24">
        <f>AVERAGE(F25:F26)</f>
        <v>517.5</v>
      </c>
      <c r="N24">
        <f t="shared" ref="N24:R24" si="7">AVERAGE(G25:G26)</f>
        <v>561</v>
      </c>
      <c r="O24">
        <f t="shared" si="7"/>
        <v>605</v>
      </c>
      <c r="P24">
        <f t="shared" si="7"/>
        <v>645</v>
      </c>
      <c r="Q24">
        <f t="shared" si="7"/>
        <v>680</v>
      </c>
      <c r="R24">
        <f t="shared" si="7"/>
        <v>719.5</v>
      </c>
    </row>
    <row r="25" spans="1:22" ht="12.75" x14ac:dyDescent="0.2">
      <c r="E25" s="5" t="s">
        <v>226</v>
      </c>
      <c r="F25" s="40">
        <v>480</v>
      </c>
      <c r="G25" s="40">
        <v>529</v>
      </c>
      <c r="H25" s="40">
        <v>579</v>
      </c>
      <c r="I25" s="40">
        <v>628</v>
      </c>
      <c r="J25" s="40">
        <v>667</v>
      </c>
      <c r="K25" s="40">
        <v>714</v>
      </c>
      <c r="L25" s="5" t="s">
        <v>227</v>
      </c>
      <c r="M25">
        <f>AVERAGE(F27:F28)</f>
        <v>570</v>
      </c>
      <c r="N25">
        <f t="shared" ref="N25:R25" si="8">AVERAGE(G27:G28)</f>
        <v>612</v>
      </c>
      <c r="O25">
        <f t="shared" si="8"/>
        <v>650.5</v>
      </c>
      <c r="P25">
        <f t="shared" si="8"/>
        <v>682</v>
      </c>
      <c r="Q25">
        <f t="shared" si="8"/>
        <v>712</v>
      </c>
      <c r="R25">
        <f t="shared" si="8"/>
        <v>739</v>
      </c>
    </row>
    <row r="26" spans="1:22" ht="12.75" x14ac:dyDescent="0.2">
      <c r="E26" s="5" t="s">
        <v>226</v>
      </c>
      <c r="F26" s="40">
        <v>555</v>
      </c>
      <c r="G26" s="40">
        <v>593</v>
      </c>
      <c r="H26" s="40">
        <v>631</v>
      </c>
      <c r="I26" s="40">
        <v>662</v>
      </c>
      <c r="J26" s="40">
        <v>693</v>
      </c>
      <c r="K26" s="40">
        <v>725</v>
      </c>
      <c r="L26" s="5" t="s">
        <v>232</v>
      </c>
      <c r="M26" s="43">
        <v>697</v>
      </c>
      <c r="N26" s="43">
        <v>756</v>
      </c>
      <c r="O26" s="43">
        <v>799</v>
      </c>
      <c r="P26" s="43">
        <v>845</v>
      </c>
      <c r="Q26" s="43">
        <v>895</v>
      </c>
      <c r="R26" s="43">
        <v>937</v>
      </c>
    </row>
    <row r="27" spans="1:22" ht="12.75" x14ac:dyDescent="0.2">
      <c r="E27" s="5" t="s">
        <v>227</v>
      </c>
      <c r="F27" s="5">
        <v>500</v>
      </c>
      <c r="G27" s="5">
        <v>535</v>
      </c>
      <c r="H27" s="5">
        <v>565</v>
      </c>
      <c r="I27" s="5">
        <v>588</v>
      </c>
      <c r="J27" s="5">
        <v>609</v>
      </c>
      <c r="K27" s="5">
        <v>630</v>
      </c>
      <c r="L27" s="5" t="s">
        <v>229</v>
      </c>
      <c r="M27">
        <f>AVERAGE(F30:F31)</f>
        <v>495</v>
      </c>
      <c r="N27">
        <f t="shared" ref="N27:R27" si="9">AVERAGE(G30:G31)</f>
        <v>607</v>
      </c>
      <c r="O27">
        <f t="shared" si="9"/>
        <v>703</v>
      </c>
      <c r="P27">
        <f t="shared" si="9"/>
        <v>790</v>
      </c>
      <c r="Q27">
        <f t="shared" si="9"/>
        <v>870</v>
      </c>
      <c r="R27">
        <f t="shared" si="9"/>
        <v>943</v>
      </c>
    </row>
    <row r="28" spans="1:22" ht="12.75" x14ac:dyDescent="0.2">
      <c r="E28" s="5" t="s">
        <v>227</v>
      </c>
      <c r="F28" s="5">
        <v>640</v>
      </c>
      <c r="G28" s="5">
        <v>689</v>
      </c>
      <c r="H28" s="5">
        <v>736</v>
      </c>
      <c r="I28" s="5">
        <v>776</v>
      </c>
      <c r="J28" s="5">
        <v>815</v>
      </c>
      <c r="K28" s="5">
        <v>848</v>
      </c>
      <c r="L28" s="5" t="s">
        <v>230</v>
      </c>
      <c r="M28" s="5">
        <v>465</v>
      </c>
      <c r="N28" s="5">
        <v>477</v>
      </c>
      <c r="O28" s="5">
        <v>485</v>
      </c>
      <c r="P28" s="5">
        <v>491</v>
      </c>
      <c r="Q28" s="5">
        <v>498</v>
      </c>
      <c r="R28" s="5">
        <v>508</v>
      </c>
    </row>
    <row r="29" spans="1:22" ht="12.75" x14ac:dyDescent="0.2">
      <c r="E29" s="5" t="s">
        <v>228</v>
      </c>
      <c r="F29" s="41">
        <v>697</v>
      </c>
      <c r="G29" s="41">
        <v>756</v>
      </c>
      <c r="H29" s="41">
        <v>799</v>
      </c>
      <c r="I29" s="41">
        <v>845</v>
      </c>
      <c r="J29" s="41">
        <v>895</v>
      </c>
      <c r="K29" s="41">
        <v>937</v>
      </c>
      <c r="R29" s="15"/>
    </row>
    <row r="30" spans="1:22" ht="12.75" x14ac:dyDescent="0.2">
      <c r="E30" s="5" t="s">
        <v>229</v>
      </c>
      <c r="F30" s="42">
        <v>474</v>
      </c>
      <c r="G30" s="42">
        <v>571</v>
      </c>
      <c r="H30" s="42">
        <v>659</v>
      </c>
      <c r="I30" s="42">
        <v>740</v>
      </c>
      <c r="J30" s="42">
        <v>817</v>
      </c>
      <c r="K30" s="42">
        <v>887</v>
      </c>
      <c r="R30" s="15"/>
    </row>
    <row r="31" spans="1:22" ht="12.75" x14ac:dyDescent="0.2">
      <c r="E31" s="5" t="s">
        <v>229</v>
      </c>
      <c r="F31" s="42">
        <v>516</v>
      </c>
      <c r="G31" s="42">
        <v>643</v>
      </c>
      <c r="H31" s="42">
        <v>747</v>
      </c>
      <c r="I31" s="42">
        <v>840</v>
      </c>
      <c r="J31" s="42">
        <v>923</v>
      </c>
      <c r="K31" s="42">
        <v>999</v>
      </c>
      <c r="R31" s="15"/>
    </row>
    <row r="32" spans="1:22" ht="12.75" x14ac:dyDescent="0.2">
      <c r="E32" s="5" t="s">
        <v>230</v>
      </c>
      <c r="F32" s="5">
        <v>465</v>
      </c>
      <c r="G32" s="5">
        <v>477</v>
      </c>
      <c r="H32" s="5">
        <v>485</v>
      </c>
      <c r="I32" s="5">
        <v>491</v>
      </c>
      <c r="J32" s="5">
        <v>498</v>
      </c>
      <c r="K32" s="5">
        <v>508</v>
      </c>
      <c r="R32" s="15"/>
    </row>
    <row r="33" spans="18:18" ht="12.75" x14ac:dyDescent="0.2">
      <c r="R33" s="15"/>
    </row>
    <row r="34" spans="18:18" ht="12.75" x14ac:dyDescent="0.2">
      <c r="R34" s="15"/>
    </row>
    <row r="35" spans="18:18" ht="12.75" x14ac:dyDescent="0.2">
      <c r="R35" s="15"/>
    </row>
    <row r="36" spans="18:18" ht="12.75" x14ac:dyDescent="0.2">
      <c r="R36" s="15"/>
    </row>
    <row r="37" spans="18:18" ht="12.75" x14ac:dyDescent="0.2">
      <c r="R37" s="15"/>
    </row>
    <row r="38" spans="18:18" ht="12.75" x14ac:dyDescent="0.2">
      <c r="R38" s="15"/>
    </row>
    <row r="39" spans="18:18" ht="12.75" x14ac:dyDescent="0.2">
      <c r="R39" s="15"/>
    </row>
    <row r="40" spans="18:18" ht="12.75" x14ac:dyDescent="0.2">
      <c r="R40" s="15"/>
    </row>
    <row r="41" spans="18:18" ht="12.75" x14ac:dyDescent="0.2">
      <c r="R41" s="15"/>
    </row>
    <row r="42" spans="18:18" ht="12.75" x14ac:dyDescent="0.2">
      <c r="R42" s="15"/>
    </row>
    <row r="43" spans="18:18" ht="12.75" x14ac:dyDescent="0.2">
      <c r="R43" s="15"/>
    </row>
    <row r="44" spans="18:18" ht="12.75" x14ac:dyDescent="0.2">
      <c r="R44" s="15"/>
    </row>
    <row r="45" spans="18:18" ht="12.75" x14ac:dyDescent="0.2">
      <c r="R45" s="15"/>
    </row>
    <row r="46" spans="18:18" ht="12.75" x14ac:dyDescent="0.2">
      <c r="R46" s="15"/>
    </row>
    <row r="47" spans="18:18" ht="12.75" x14ac:dyDescent="0.2">
      <c r="R47" s="15"/>
    </row>
    <row r="48" spans="18:18" ht="12.75" x14ac:dyDescent="0.2">
      <c r="R48" s="15"/>
    </row>
    <row r="49" spans="18:18" ht="12.75" x14ac:dyDescent="0.2">
      <c r="R49" s="15"/>
    </row>
    <row r="50" spans="18:18" ht="12.75" x14ac:dyDescent="0.2">
      <c r="R50" s="15"/>
    </row>
    <row r="51" spans="18:18" ht="12.75" x14ac:dyDescent="0.2">
      <c r="R51" s="15"/>
    </row>
    <row r="52" spans="18:18" ht="12.75" x14ac:dyDescent="0.2">
      <c r="R52" s="15"/>
    </row>
    <row r="53" spans="18:18" ht="12.75" x14ac:dyDescent="0.2">
      <c r="R53" s="15"/>
    </row>
    <row r="54" spans="18:18" ht="12.75" x14ac:dyDescent="0.2">
      <c r="R54" s="15"/>
    </row>
    <row r="55" spans="18:18" ht="12.75" x14ac:dyDescent="0.2">
      <c r="R55" s="15"/>
    </row>
    <row r="56" spans="18:18" ht="12.75" x14ac:dyDescent="0.2">
      <c r="R56" s="15"/>
    </row>
    <row r="57" spans="18:18" ht="12.75" x14ac:dyDescent="0.2">
      <c r="R57" s="15"/>
    </row>
    <row r="58" spans="18:18" ht="12.75" x14ac:dyDescent="0.2">
      <c r="R58" s="15"/>
    </row>
    <row r="59" spans="18:18" ht="12.75" x14ac:dyDescent="0.2">
      <c r="R59" s="15"/>
    </row>
    <row r="60" spans="18:18" ht="12.75" x14ac:dyDescent="0.2">
      <c r="R60" s="15"/>
    </row>
    <row r="61" spans="18:18" ht="12.75" x14ac:dyDescent="0.2">
      <c r="R61" s="15"/>
    </row>
    <row r="62" spans="18:18" ht="12.75" x14ac:dyDescent="0.2">
      <c r="R62" s="15"/>
    </row>
    <row r="63" spans="18:18" ht="12.75" x14ac:dyDescent="0.2">
      <c r="R63" s="15"/>
    </row>
    <row r="64" spans="18:18" ht="12.75" x14ac:dyDescent="0.2">
      <c r="R64" s="15"/>
    </row>
    <row r="65" spans="18:18" ht="12.75" x14ac:dyDescent="0.2">
      <c r="R65" s="15"/>
    </row>
    <row r="66" spans="18:18" ht="12.75" x14ac:dyDescent="0.2">
      <c r="R66" s="15"/>
    </row>
    <row r="67" spans="18:18" ht="12.75" x14ac:dyDescent="0.2">
      <c r="R67" s="15"/>
    </row>
    <row r="68" spans="18:18" ht="12.75" x14ac:dyDescent="0.2">
      <c r="R68" s="15"/>
    </row>
    <row r="69" spans="18:18" ht="12.75" x14ac:dyDescent="0.2">
      <c r="R69" s="15"/>
    </row>
    <row r="70" spans="18:18" ht="12.75" x14ac:dyDescent="0.2">
      <c r="R70" s="15"/>
    </row>
    <row r="71" spans="18:18" ht="12.75" x14ac:dyDescent="0.2">
      <c r="R71" s="15"/>
    </row>
    <row r="72" spans="18:18" ht="12.75" x14ac:dyDescent="0.2">
      <c r="R72" s="15"/>
    </row>
    <row r="73" spans="18:18" ht="12.75" x14ac:dyDescent="0.2">
      <c r="R73" s="15"/>
    </row>
    <row r="74" spans="18:18" ht="12.75" x14ac:dyDescent="0.2">
      <c r="R74" s="15"/>
    </row>
    <row r="75" spans="18:18" ht="12.75" x14ac:dyDescent="0.2">
      <c r="R75" s="15"/>
    </row>
    <row r="76" spans="18:18" ht="12.75" x14ac:dyDescent="0.2">
      <c r="R76" s="15"/>
    </row>
    <row r="77" spans="18:18" ht="12.75" x14ac:dyDescent="0.2">
      <c r="R77" s="15"/>
    </row>
    <row r="78" spans="18:18" ht="12.75" x14ac:dyDescent="0.2">
      <c r="R78" s="15"/>
    </row>
    <row r="79" spans="18:18" ht="12.75" x14ac:dyDescent="0.2">
      <c r="R79" s="15"/>
    </row>
    <row r="80" spans="18:18" ht="12.75" x14ac:dyDescent="0.2">
      <c r="R80" s="15"/>
    </row>
    <row r="81" spans="18:18" ht="12.75" x14ac:dyDescent="0.2">
      <c r="R81" s="15"/>
    </row>
    <row r="82" spans="18:18" ht="12.75" x14ac:dyDescent="0.2">
      <c r="R82" s="15"/>
    </row>
    <row r="83" spans="18:18" ht="12.75" x14ac:dyDescent="0.2">
      <c r="R83" s="15"/>
    </row>
    <row r="84" spans="18:18" ht="12.75" x14ac:dyDescent="0.2">
      <c r="R84" s="15"/>
    </row>
    <row r="85" spans="18:18" ht="12.75" x14ac:dyDescent="0.2">
      <c r="R85" s="15"/>
    </row>
    <row r="86" spans="18:18" ht="12.75" x14ac:dyDescent="0.2">
      <c r="R86" s="15"/>
    </row>
    <row r="87" spans="18:18" ht="12.75" x14ac:dyDescent="0.2">
      <c r="R87" s="15"/>
    </row>
    <row r="88" spans="18:18" ht="12.75" x14ac:dyDescent="0.2">
      <c r="R88" s="15"/>
    </row>
    <row r="89" spans="18:18" ht="12.75" x14ac:dyDescent="0.2">
      <c r="R89" s="15"/>
    </row>
    <row r="90" spans="18:18" ht="12.75" x14ac:dyDescent="0.2">
      <c r="R90" s="15"/>
    </row>
    <row r="91" spans="18:18" ht="12.75" x14ac:dyDescent="0.2">
      <c r="R91" s="15"/>
    </row>
    <row r="92" spans="18:18" ht="12.75" x14ac:dyDescent="0.2">
      <c r="R92" s="15"/>
    </row>
    <row r="93" spans="18:18" ht="12.75" x14ac:dyDescent="0.2">
      <c r="R93" s="15"/>
    </row>
    <row r="94" spans="18:18" ht="12.75" x14ac:dyDescent="0.2">
      <c r="R94" s="15"/>
    </row>
    <row r="95" spans="18:18" ht="12.75" x14ac:dyDescent="0.2">
      <c r="R95" s="15"/>
    </row>
    <row r="96" spans="18:18" ht="12.75" x14ac:dyDescent="0.2">
      <c r="R96" s="15"/>
    </row>
    <row r="97" spans="18:18" ht="12.75" x14ac:dyDescent="0.2">
      <c r="R97" s="15"/>
    </row>
    <row r="98" spans="18:18" ht="12.75" x14ac:dyDescent="0.2">
      <c r="R98" s="15"/>
    </row>
    <row r="99" spans="18:18" ht="12.75" x14ac:dyDescent="0.2">
      <c r="R99" s="15"/>
    </row>
    <row r="100" spans="18:18" ht="12.75" x14ac:dyDescent="0.2">
      <c r="R100" s="15"/>
    </row>
    <row r="101" spans="18:18" ht="12.75" x14ac:dyDescent="0.2">
      <c r="R101" s="15"/>
    </row>
    <row r="102" spans="18:18" ht="12.75" x14ac:dyDescent="0.2">
      <c r="R102" s="15"/>
    </row>
    <row r="103" spans="18:18" ht="12.75" x14ac:dyDescent="0.2">
      <c r="R103" s="15"/>
    </row>
    <row r="104" spans="18:18" ht="12.75" x14ac:dyDescent="0.2">
      <c r="R104" s="15"/>
    </row>
    <row r="105" spans="18:18" ht="12.75" x14ac:dyDescent="0.2">
      <c r="R105" s="15"/>
    </row>
    <row r="106" spans="18:18" ht="12.75" x14ac:dyDescent="0.2">
      <c r="R106" s="15"/>
    </row>
    <row r="107" spans="18:18" ht="12.75" x14ac:dyDescent="0.2">
      <c r="R107" s="15"/>
    </row>
    <row r="108" spans="18:18" ht="12.75" x14ac:dyDescent="0.2">
      <c r="R108" s="15"/>
    </row>
    <row r="109" spans="18:18" ht="12.75" x14ac:dyDescent="0.2">
      <c r="R109" s="15"/>
    </row>
    <row r="110" spans="18:18" ht="12.75" x14ac:dyDescent="0.2">
      <c r="R110" s="15"/>
    </row>
    <row r="111" spans="18:18" ht="12.75" x14ac:dyDescent="0.2">
      <c r="R111" s="15"/>
    </row>
    <row r="112" spans="18:18" ht="12.75" x14ac:dyDescent="0.2">
      <c r="R112" s="15"/>
    </row>
    <row r="113" spans="18:18" ht="12.75" x14ac:dyDescent="0.2">
      <c r="R113" s="15"/>
    </row>
    <row r="114" spans="18:18" ht="12.75" x14ac:dyDescent="0.2">
      <c r="R114" s="15"/>
    </row>
    <row r="115" spans="18:18" ht="12.75" x14ac:dyDescent="0.2">
      <c r="R115" s="15"/>
    </row>
    <row r="116" spans="18:18" ht="12.75" x14ac:dyDescent="0.2">
      <c r="R116" s="15"/>
    </row>
    <row r="117" spans="18:18" ht="12.75" x14ac:dyDescent="0.2">
      <c r="R117" s="15"/>
    </row>
    <row r="118" spans="18:18" ht="12.75" x14ac:dyDescent="0.2">
      <c r="R118" s="15"/>
    </row>
    <row r="119" spans="18:18" ht="12.75" x14ac:dyDescent="0.2">
      <c r="R119" s="15"/>
    </row>
    <row r="120" spans="18:18" ht="12.75" x14ac:dyDescent="0.2">
      <c r="R120" s="15"/>
    </row>
    <row r="121" spans="18:18" ht="12.75" x14ac:dyDescent="0.2">
      <c r="R121" s="15"/>
    </row>
    <row r="122" spans="18:18" ht="12.75" x14ac:dyDescent="0.2">
      <c r="R122" s="15"/>
    </row>
    <row r="123" spans="18:18" ht="12.75" x14ac:dyDescent="0.2">
      <c r="R123" s="15"/>
    </row>
    <row r="124" spans="18:18" ht="12.75" x14ac:dyDescent="0.2">
      <c r="R124" s="15"/>
    </row>
    <row r="125" spans="18:18" ht="12.75" x14ac:dyDescent="0.2">
      <c r="R125" s="15"/>
    </row>
    <row r="126" spans="18:18" ht="12.75" x14ac:dyDescent="0.2">
      <c r="R126" s="15"/>
    </row>
    <row r="127" spans="18:18" ht="12.75" x14ac:dyDescent="0.2">
      <c r="R127" s="15"/>
    </row>
    <row r="128" spans="18:18" ht="12.75" x14ac:dyDescent="0.2">
      <c r="R128" s="15"/>
    </row>
    <row r="129" spans="18:18" ht="12.75" x14ac:dyDescent="0.2">
      <c r="R129" s="15"/>
    </row>
    <row r="130" spans="18:18" ht="12.75" x14ac:dyDescent="0.2">
      <c r="R130" s="15"/>
    </row>
    <row r="131" spans="18:18" ht="12.75" x14ac:dyDescent="0.2">
      <c r="R131" s="15"/>
    </row>
    <row r="132" spans="18:18" ht="12.75" x14ac:dyDescent="0.2">
      <c r="R132" s="15"/>
    </row>
    <row r="133" spans="18:18" ht="12.75" x14ac:dyDescent="0.2">
      <c r="R133" s="15"/>
    </row>
    <row r="134" spans="18:18" ht="12.75" x14ac:dyDescent="0.2">
      <c r="R134" s="15"/>
    </row>
    <row r="135" spans="18:18" ht="12.75" x14ac:dyDescent="0.2">
      <c r="R135" s="15"/>
    </row>
    <row r="136" spans="18:18" ht="12.75" x14ac:dyDescent="0.2">
      <c r="R136" s="15"/>
    </row>
    <row r="137" spans="18:18" ht="12.75" x14ac:dyDescent="0.2">
      <c r="R137" s="15"/>
    </row>
    <row r="138" spans="18:18" ht="12.75" x14ac:dyDescent="0.2">
      <c r="R138" s="15"/>
    </row>
    <row r="139" spans="18:18" ht="12.75" x14ac:dyDescent="0.2">
      <c r="R139" s="15"/>
    </row>
    <row r="140" spans="18:18" ht="12.75" x14ac:dyDescent="0.2">
      <c r="R140" s="15"/>
    </row>
    <row r="141" spans="18:18" ht="12.75" x14ac:dyDescent="0.2">
      <c r="R141" s="15"/>
    </row>
    <row r="142" spans="18:18" ht="12.75" x14ac:dyDescent="0.2">
      <c r="R142" s="15"/>
    </row>
    <row r="143" spans="18:18" ht="12.75" x14ac:dyDescent="0.2">
      <c r="R143" s="15"/>
    </row>
    <row r="144" spans="18:18" ht="12.75" x14ac:dyDescent="0.2">
      <c r="R144" s="15"/>
    </row>
    <row r="145" spans="18:18" ht="12.75" x14ac:dyDescent="0.2">
      <c r="R145" s="15"/>
    </row>
    <row r="146" spans="18:18" ht="12.75" x14ac:dyDescent="0.2">
      <c r="R146" s="15"/>
    </row>
    <row r="147" spans="18:18" ht="12.75" x14ac:dyDescent="0.2">
      <c r="R147" s="15"/>
    </row>
    <row r="148" spans="18:18" ht="12.75" x14ac:dyDescent="0.2">
      <c r="R148" s="15"/>
    </row>
    <row r="149" spans="18:18" ht="12.75" x14ac:dyDescent="0.2">
      <c r="R149" s="15"/>
    </row>
    <row r="150" spans="18:18" ht="12.75" x14ac:dyDescent="0.2">
      <c r="R150" s="15"/>
    </row>
    <row r="151" spans="18:18" ht="12.75" x14ac:dyDescent="0.2">
      <c r="R151" s="15"/>
    </row>
    <row r="152" spans="18:18" ht="12.75" x14ac:dyDescent="0.2">
      <c r="R152" s="15"/>
    </row>
    <row r="153" spans="18:18" ht="12.75" x14ac:dyDescent="0.2">
      <c r="R153" s="15"/>
    </row>
    <row r="154" spans="18:18" ht="12.75" x14ac:dyDescent="0.2">
      <c r="R154" s="15"/>
    </row>
    <row r="155" spans="18:18" ht="12.75" x14ac:dyDescent="0.2">
      <c r="R155" s="15"/>
    </row>
    <row r="156" spans="18:18" ht="12.75" x14ac:dyDescent="0.2">
      <c r="R156" s="15"/>
    </row>
    <row r="157" spans="18:18" ht="12.75" x14ac:dyDescent="0.2">
      <c r="R157" s="15"/>
    </row>
    <row r="158" spans="18:18" ht="12.75" x14ac:dyDescent="0.2">
      <c r="R158" s="15"/>
    </row>
    <row r="159" spans="18:18" ht="12.75" x14ac:dyDescent="0.2">
      <c r="R159" s="15"/>
    </row>
    <row r="160" spans="18:18" ht="12.75" x14ac:dyDescent="0.2">
      <c r="R160" s="15"/>
    </row>
    <row r="161" spans="18:18" ht="12.75" x14ac:dyDescent="0.2">
      <c r="R161" s="15"/>
    </row>
    <row r="162" spans="18:18" ht="12.75" x14ac:dyDescent="0.2">
      <c r="R162" s="15"/>
    </row>
    <row r="163" spans="18:18" ht="12.75" x14ac:dyDescent="0.2">
      <c r="R163" s="15"/>
    </row>
    <row r="164" spans="18:18" ht="12.75" x14ac:dyDescent="0.2">
      <c r="R164" s="15"/>
    </row>
    <row r="165" spans="18:18" ht="12.75" x14ac:dyDescent="0.2">
      <c r="R165" s="15"/>
    </row>
    <row r="166" spans="18:18" ht="12.75" x14ac:dyDescent="0.2">
      <c r="R166" s="15"/>
    </row>
    <row r="167" spans="18:18" ht="12.75" x14ac:dyDescent="0.2">
      <c r="R167" s="15"/>
    </row>
    <row r="168" spans="18:18" ht="12.75" x14ac:dyDescent="0.2">
      <c r="R168" s="15"/>
    </row>
    <row r="169" spans="18:18" ht="12.75" x14ac:dyDescent="0.2">
      <c r="R169" s="15"/>
    </row>
    <row r="170" spans="18:18" ht="12.75" x14ac:dyDescent="0.2">
      <c r="R170" s="15"/>
    </row>
    <row r="171" spans="18:18" ht="12.75" x14ac:dyDescent="0.2">
      <c r="R171" s="15"/>
    </row>
    <row r="172" spans="18:18" ht="12.75" x14ac:dyDescent="0.2">
      <c r="R172" s="15"/>
    </row>
    <row r="173" spans="18:18" ht="12.75" x14ac:dyDescent="0.2">
      <c r="R173" s="15"/>
    </row>
    <row r="174" spans="18:18" ht="12.75" x14ac:dyDescent="0.2">
      <c r="R174" s="15"/>
    </row>
    <row r="175" spans="18:18" ht="12.75" x14ac:dyDescent="0.2">
      <c r="R175" s="15"/>
    </row>
    <row r="176" spans="18:18" ht="12.75" x14ac:dyDescent="0.2">
      <c r="R176" s="15"/>
    </row>
    <row r="177" spans="18:18" ht="12.75" x14ac:dyDescent="0.2">
      <c r="R177" s="15"/>
    </row>
    <row r="178" spans="18:18" ht="12.75" x14ac:dyDescent="0.2">
      <c r="R178" s="15"/>
    </row>
    <row r="179" spans="18:18" ht="12.75" x14ac:dyDescent="0.2">
      <c r="R179" s="15"/>
    </row>
    <row r="180" spans="18:18" ht="12.75" x14ac:dyDescent="0.2">
      <c r="R180" s="15"/>
    </row>
    <row r="181" spans="18:18" ht="12.75" x14ac:dyDescent="0.2">
      <c r="R181" s="15"/>
    </row>
    <row r="182" spans="18:18" ht="12.75" x14ac:dyDescent="0.2">
      <c r="R182" s="15"/>
    </row>
    <row r="183" spans="18:18" ht="12.75" x14ac:dyDescent="0.2">
      <c r="R183" s="15"/>
    </row>
    <row r="184" spans="18:18" ht="12.75" x14ac:dyDescent="0.2">
      <c r="R184" s="15"/>
    </row>
    <row r="185" spans="18:18" ht="12.75" x14ac:dyDescent="0.2">
      <c r="R185" s="15"/>
    </row>
    <row r="186" spans="18:18" ht="12.75" x14ac:dyDescent="0.2">
      <c r="R186" s="15"/>
    </row>
    <row r="187" spans="18:18" ht="12.75" x14ac:dyDescent="0.2">
      <c r="R187" s="15"/>
    </row>
    <row r="188" spans="18:18" ht="12.75" x14ac:dyDescent="0.2">
      <c r="R188" s="15"/>
    </row>
    <row r="189" spans="18:18" ht="12.75" x14ac:dyDescent="0.2">
      <c r="R189" s="15"/>
    </row>
    <row r="190" spans="18:18" ht="12.75" x14ac:dyDescent="0.2">
      <c r="R190" s="15"/>
    </row>
    <row r="191" spans="18:18" ht="12.75" x14ac:dyDescent="0.2">
      <c r="R191" s="15"/>
    </row>
    <row r="192" spans="18:18" ht="12.75" x14ac:dyDescent="0.2">
      <c r="R192" s="15"/>
    </row>
    <row r="193" spans="18:18" ht="12.75" x14ac:dyDescent="0.2">
      <c r="R193" s="15"/>
    </row>
    <row r="194" spans="18:18" ht="12.75" x14ac:dyDescent="0.2">
      <c r="R194" s="15"/>
    </row>
    <row r="195" spans="18:18" ht="12.75" x14ac:dyDescent="0.2">
      <c r="R195" s="15"/>
    </row>
    <row r="196" spans="18:18" ht="12.75" x14ac:dyDescent="0.2">
      <c r="R196" s="15"/>
    </row>
    <row r="197" spans="18:18" ht="12.75" x14ac:dyDescent="0.2">
      <c r="R197" s="15"/>
    </row>
    <row r="198" spans="18:18" ht="12.75" x14ac:dyDescent="0.2">
      <c r="R198" s="15"/>
    </row>
    <row r="199" spans="18:18" ht="12.75" x14ac:dyDescent="0.2">
      <c r="R199" s="15"/>
    </row>
    <row r="200" spans="18:18" ht="12.75" x14ac:dyDescent="0.2">
      <c r="R200" s="15"/>
    </row>
    <row r="201" spans="18:18" ht="12.75" x14ac:dyDescent="0.2">
      <c r="R201" s="15"/>
    </row>
    <row r="202" spans="18:18" ht="12.75" x14ac:dyDescent="0.2">
      <c r="R202" s="15"/>
    </row>
    <row r="203" spans="18:18" ht="12.75" x14ac:dyDescent="0.2">
      <c r="R203" s="15"/>
    </row>
    <row r="204" spans="18:18" ht="12.75" x14ac:dyDescent="0.2">
      <c r="R204" s="15"/>
    </row>
    <row r="205" spans="18:18" ht="12.75" x14ac:dyDescent="0.2">
      <c r="R205" s="15"/>
    </row>
    <row r="206" spans="18:18" ht="12.75" x14ac:dyDescent="0.2">
      <c r="R206" s="15"/>
    </row>
    <row r="207" spans="18:18" ht="12.75" x14ac:dyDescent="0.2">
      <c r="R207" s="15"/>
    </row>
    <row r="208" spans="18:18" ht="12.75" x14ac:dyDescent="0.2">
      <c r="R208" s="15"/>
    </row>
    <row r="209" spans="18:18" ht="12.75" x14ac:dyDescent="0.2">
      <c r="R209" s="15"/>
    </row>
    <row r="210" spans="18:18" ht="12.75" x14ac:dyDescent="0.2">
      <c r="R210" s="15"/>
    </row>
    <row r="211" spans="18:18" ht="12.75" x14ac:dyDescent="0.2">
      <c r="R211" s="15"/>
    </row>
    <row r="212" spans="18:18" ht="12.75" x14ac:dyDescent="0.2">
      <c r="R212" s="15"/>
    </row>
    <row r="213" spans="18:18" ht="12.75" x14ac:dyDescent="0.2">
      <c r="R213" s="15"/>
    </row>
    <row r="214" spans="18:18" ht="12.75" x14ac:dyDescent="0.2">
      <c r="R214" s="15"/>
    </row>
    <row r="215" spans="18:18" ht="12.75" x14ac:dyDescent="0.2">
      <c r="R215" s="15"/>
    </row>
    <row r="216" spans="18:18" ht="12.75" x14ac:dyDescent="0.2">
      <c r="R216" s="15"/>
    </row>
    <row r="217" spans="18:18" ht="12.75" x14ac:dyDescent="0.2">
      <c r="R217" s="15"/>
    </row>
    <row r="218" spans="18:18" ht="12.75" x14ac:dyDescent="0.2">
      <c r="R218" s="15"/>
    </row>
    <row r="219" spans="18:18" ht="12.75" x14ac:dyDescent="0.2">
      <c r="R219" s="15"/>
    </row>
    <row r="220" spans="18:18" ht="12.75" x14ac:dyDescent="0.2">
      <c r="R220" s="15"/>
    </row>
    <row r="221" spans="18:18" ht="12.75" x14ac:dyDescent="0.2">
      <c r="R221" s="15"/>
    </row>
    <row r="222" spans="18:18" ht="12.75" x14ac:dyDescent="0.2">
      <c r="R222" s="15"/>
    </row>
    <row r="223" spans="18:18" ht="12.75" x14ac:dyDescent="0.2">
      <c r="R223" s="15"/>
    </row>
    <row r="224" spans="18:18" ht="12.75" x14ac:dyDescent="0.2">
      <c r="R224" s="15"/>
    </row>
    <row r="225" spans="18:18" ht="12.75" x14ac:dyDescent="0.2">
      <c r="R225" s="15"/>
    </row>
    <row r="226" spans="18:18" ht="12.75" x14ac:dyDescent="0.2">
      <c r="R226" s="15"/>
    </row>
    <row r="227" spans="18:18" ht="12.75" x14ac:dyDescent="0.2">
      <c r="R227" s="15"/>
    </row>
    <row r="228" spans="18:18" ht="12.75" x14ac:dyDescent="0.2">
      <c r="R228" s="15"/>
    </row>
    <row r="229" spans="18:18" ht="12.75" x14ac:dyDescent="0.2">
      <c r="R229" s="15"/>
    </row>
    <row r="230" spans="18:18" ht="12.75" x14ac:dyDescent="0.2">
      <c r="R230" s="15"/>
    </row>
    <row r="231" spans="18:18" ht="12.75" x14ac:dyDescent="0.2">
      <c r="R231" s="15"/>
    </row>
    <row r="232" spans="18:18" ht="12.75" x14ac:dyDescent="0.2">
      <c r="R232" s="15"/>
    </row>
    <row r="233" spans="18:18" ht="12.75" x14ac:dyDescent="0.2">
      <c r="R233" s="15"/>
    </row>
    <row r="234" spans="18:18" ht="12.75" x14ac:dyDescent="0.2">
      <c r="R234" s="15"/>
    </row>
    <row r="235" spans="18:18" ht="12.75" x14ac:dyDescent="0.2">
      <c r="R235" s="15"/>
    </row>
    <row r="236" spans="18:18" ht="12.75" x14ac:dyDescent="0.2">
      <c r="R236" s="15"/>
    </row>
    <row r="237" spans="18:18" ht="12.75" x14ac:dyDescent="0.2">
      <c r="R237" s="15"/>
    </row>
    <row r="238" spans="18:18" ht="12.75" x14ac:dyDescent="0.2">
      <c r="R238" s="15"/>
    </row>
    <row r="239" spans="18:18" ht="12.75" x14ac:dyDescent="0.2">
      <c r="R239" s="15"/>
    </row>
    <row r="240" spans="18:18" ht="12.75" x14ac:dyDescent="0.2">
      <c r="R240" s="15"/>
    </row>
    <row r="241" spans="18:18" ht="12.75" x14ac:dyDescent="0.2">
      <c r="R241" s="15"/>
    </row>
    <row r="242" spans="18:18" ht="12.75" x14ac:dyDescent="0.2">
      <c r="R242" s="15"/>
    </row>
    <row r="243" spans="18:18" ht="12.75" x14ac:dyDescent="0.2">
      <c r="R243" s="15"/>
    </row>
    <row r="244" spans="18:18" ht="12.75" x14ac:dyDescent="0.2">
      <c r="R244" s="15"/>
    </row>
    <row r="245" spans="18:18" ht="12.75" x14ac:dyDescent="0.2">
      <c r="R245" s="15"/>
    </row>
    <row r="246" spans="18:18" ht="12.75" x14ac:dyDescent="0.2">
      <c r="R246" s="15"/>
    </row>
    <row r="247" spans="18:18" ht="12.75" x14ac:dyDescent="0.2">
      <c r="R247" s="15"/>
    </row>
    <row r="248" spans="18:18" ht="12.75" x14ac:dyDescent="0.2">
      <c r="R248" s="15"/>
    </row>
    <row r="249" spans="18:18" ht="12.75" x14ac:dyDescent="0.2">
      <c r="R249" s="15"/>
    </row>
    <row r="250" spans="18:18" ht="12.75" x14ac:dyDescent="0.2">
      <c r="R250" s="15"/>
    </row>
    <row r="251" spans="18:18" ht="12.75" x14ac:dyDescent="0.2">
      <c r="R251" s="15"/>
    </row>
    <row r="252" spans="18:18" ht="12.75" x14ac:dyDescent="0.2">
      <c r="R252" s="15"/>
    </row>
    <row r="253" spans="18:18" ht="12.75" x14ac:dyDescent="0.2">
      <c r="R253" s="15"/>
    </row>
    <row r="254" spans="18:18" ht="12.75" x14ac:dyDescent="0.2">
      <c r="R254" s="15"/>
    </row>
    <row r="255" spans="18:18" ht="12.75" x14ac:dyDescent="0.2">
      <c r="R255" s="15"/>
    </row>
    <row r="256" spans="18:18" ht="12.75" x14ac:dyDescent="0.2">
      <c r="R256" s="15"/>
    </row>
    <row r="257" spans="18:18" ht="12.75" x14ac:dyDescent="0.2">
      <c r="R257" s="15"/>
    </row>
    <row r="258" spans="18:18" ht="12.75" x14ac:dyDescent="0.2">
      <c r="R258" s="15"/>
    </row>
    <row r="259" spans="18:18" ht="12.75" x14ac:dyDescent="0.2">
      <c r="R259" s="15"/>
    </row>
    <row r="260" spans="18:18" ht="12.75" x14ac:dyDescent="0.2">
      <c r="R260" s="15"/>
    </row>
    <row r="261" spans="18:18" ht="12.75" x14ac:dyDescent="0.2">
      <c r="R261" s="15"/>
    </row>
    <row r="262" spans="18:18" ht="12.75" x14ac:dyDescent="0.2">
      <c r="R262" s="15"/>
    </row>
    <row r="263" spans="18:18" ht="12.75" x14ac:dyDescent="0.2">
      <c r="R263" s="15"/>
    </row>
    <row r="264" spans="18:18" ht="12.75" x14ac:dyDescent="0.2">
      <c r="R264" s="15"/>
    </row>
    <row r="265" spans="18:18" ht="12.75" x14ac:dyDescent="0.2">
      <c r="R265" s="15"/>
    </row>
    <row r="266" spans="18:18" ht="12.75" x14ac:dyDescent="0.2">
      <c r="R266" s="15"/>
    </row>
    <row r="267" spans="18:18" ht="12.75" x14ac:dyDescent="0.2">
      <c r="R267" s="15"/>
    </row>
    <row r="268" spans="18:18" ht="12.75" x14ac:dyDescent="0.2">
      <c r="R268" s="15"/>
    </row>
    <row r="269" spans="18:18" ht="12.75" x14ac:dyDescent="0.2">
      <c r="R269" s="15"/>
    </row>
    <row r="270" spans="18:18" ht="12.75" x14ac:dyDescent="0.2">
      <c r="R270" s="15"/>
    </row>
    <row r="271" spans="18:18" ht="12.75" x14ac:dyDescent="0.2">
      <c r="R271" s="15"/>
    </row>
    <row r="272" spans="18:18" ht="12.75" x14ac:dyDescent="0.2">
      <c r="R272" s="15"/>
    </row>
    <row r="273" spans="18:18" ht="12.75" x14ac:dyDescent="0.2">
      <c r="R273" s="15"/>
    </row>
    <row r="274" spans="18:18" ht="12.75" x14ac:dyDescent="0.2">
      <c r="R274" s="15"/>
    </row>
    <row r="275" spans="18:18" ht="12.75" x14ac:dyDescent="0.2">
      <c r="R275" s="15"/>
    </row>
    <row r="276" spans="18:18" ht="12.75" x14ac:dyDescent="0.2">
      <c r="R276" s="15"/>
    </row>
    <row r="277" spans="18:18" ht="12.75" x14ac:dyDescent="0.2">
      <c r="R277" s="15"/>
    </row>
    <row r="278" spans="18:18" ht="12.75" x14ac:dyDescent="0.2">
      <c r="R278" s="15"/>
    </row>
    <row r="279" spans="18:18" ht="12.75" x14ac:dyDescent="0.2">
      <c r="R279" s="15"/>
    </row>
    <row r="280" spans="18:18" ht="12.75" x14ac:dyDescent="0.2">
      <c r="R280" s="15"/>
    </row>
    <row r="281" spans="18:18" ht="12.75" x14ac:dyDescent="0.2">
      <c r="R281" s="15"/>
    </row>
    <row r="282" spans="18:18" ht="12.75" x14ac:dyDescent="0.2">
      <c r="R282" s="15"/>
    </row>
    <row r="283" spans="18:18" ht="12.75" x14ac:dyDescent="0.2">
      <c r="R283" s="15"/>
    </row>
    <row r="284" spans="18:18" ht="12.75" x14ac:dyDescent="0.2">
      <c r="R284" s="15"/>
    </row>
    <row r="285" spans="18:18" ht="12.75" x14ac:dyDescent="0.2">
      <c r="R285" s="15"/>
    </row>
    <row r="286" spans="18:18" ht="12.75" x14ac:dyDescent="0.2">
      <c r="R286" s="15"/>
    </row>
    <row r="287" spans="18:18" ht="12.75" x14ac:dyDescent="0.2">
      <c r="R287" s="15"/>
    </row>
    <row r="288" spans="18:18" ht="12.75" x14ac:dyDescent="0.2">
      <c r="R288" s="15"/>
    </row>
    <row r="289" spans="18:18" ht="12.75" x14ac:dyDescent="0.2">
      <c r="R289" s="15"/>
    </row>
    <row r="290" spans="18:18" ht="12.75" x14ac:dyDescent="0.2">
      <c r="R290" s="15"/>
    </row>
    <row r="291" spans="18:18" ht="12.75" x14ac:dyDescent="0.2">
      <c r="R291" s="15"/>
    </row>
    <row r="292" spans="18:18" ht="12.75" x14ac:dyDescent="0.2">
      <c r="R292" s="15"/>
    </row>
    <row r="293" spans="18:18" ht="12.75" x14ac:dyDescent="0.2">
      <c r="R293" s="15"/>
    </row>
    <row r="294" spans="18:18" ht="12.75" x14ac:dyDescent="0.2">
      <c r="R294" s="15"/>
    </row>
    <row r="295" spans="18:18" ht="12.75" x14ac:dyDescent="0.2">
      <c r="R295" s="15"/>
    </row>
    <row r="296" spans="18:18" ht="12.75" x14ac:dyDescent="0.2">
      <c r="R296" s="15"/>
    </row>
    <row r="297" spans="18:18" ht="12.75" x14ac:dyDescent="0.2">
      <c r="R297" s="15"/>
    </row>
    <row r="298" spans="18:18" ht="12.75" x14ac:dyDescent="0.2">
      <c r="R298" s="15"/>
    </row>
    <row r="299" spans="18:18" ht="12.75" x14ac:dyDescent="0.2">
      <c r="R299" s="15"/>
    </row>
    <row r="300" spans="18:18" ht="12.75" x14ac:dyDescent="0.2">
      <c r="R300" s="15"/>
    </row>
    <row r="301" spans="18:18" ht="12.75" x14ac:dyDescent="0.2">
      <c r="R301" s="15"/>
    </row>
    <row r="302" spans="18:18" ht="12.75" x14ac:dyDescent="0.2">
      <c r="R302" s="15"/>
    </row>
    <row r="303" spans="18:18" ht="12.75" x14ac:dyDescent="0.2">
      <c r="R303" s="15"/>
    </row>
    <row r="304" spans="18:18" ht="12.75" x14ac:dyDescent="0.2">
      <c r="R304" s="15"/>
    </row>
    <row r="305" spans="18:18" ht="12.75" x14ac:dyDescent="0.2">
      <c r="R305" s="15"/>
    </row>
    <row r="306" spans="18:18" ht="12.75" x14ac:dyDescent="0.2">
      <c r="R306" s="15"/>
    </row>
    <row r="307" spans="18:18" ht="12.75" x14ac:dyDescent="0.2">
      <c r="R307" s="15"/>
    </row>
    <row r="308" spans="18:18" ht="12.75" x14ac:dyDescent="0.2">
      <c r="R308" s="15"/>
    </row>
    <row r="309" spans="18:18" ht="12.75" x14ac:dyDescent="0.2">
      <c r="R309" s="15"/>
    </row>
    <row r="310" spans="18:18" ht="12.75" x14ac:dyDescent="0.2">
      <c r="R310" s="15"/>
    </row>
    <row r="311" spans="18:18" ht="12.75" x14ac:dyDescent="0.2">
      <c r="R311" s="15"/>
    </row>
    <row r="312" spans="18:18" ht="12.75" x14ac:dyDescent="0.2">
      <c r="R312" s="15"/>
    </row>
    <row r="313" spans="18:18" ht="12.75" x14ac:dyDescent="0.2">
      <c r="R313" s="15"/>
    </row>
    <row r="314" spans="18:18" ht="12.75" x14ac:dyDescent="0.2">
      <c r="R314" s="15"/>
    </row>
    <row r="315" spans="18:18" ht="12.75" x14ac:dyDescent="0.2">
      <c r="R315" s="15"/>
    </row>
    <row r="316" spans="18:18" ht="12.75" x14ac:dyDescent="0.2">
      <c r="R316" s="15"/>
    </row>
    <row r="317" spans="18:18" ht="12.75" x14ac:dyDescent="0.2">
      <c r="R317" s="15"/>
    </row>
    <row r="318" spans="18:18" ht="12.75" x14ac:dyDescent="0.2">
      <c r="R318" s="15"/>
    </row>
    <row r="319" spans="18:18" ht="12.75" x14ac:dyDescent="0.2">
      <c r="R319" s="15"/>
    </row>
    <row r="320" spans="18:18" ht="12.75" x14ac:dyDescent="0.2">
      <c r="R320" s="15"/>
    </row>
    <row r="321" spans="18:18" ht="12.75" x14ac:dyDescent="0.2">
      <c r="R321" s="15"/>
    </row>
    <row r="322" spans="18:18" ht="12.75" x14ac:dyDescent="0.2">
      <c r="R322" s="15"/>
    </row>
    <row r="323" spans="18:18" ht="12.75" x14ac:dyDescent="0.2">
      <c r="R323" s="15"/>
    </row>
    <row r="324" spans="18:18" ht="12.75" x14ac:dyDescent="0.2">
      <c r="R324" s="15"/>
    </row>
    <row r="325" spans="18:18" ht="12.75" x14ac:dyDescent="0.2">
      <c r="R325" s="15"/>
    </row>
    <row r="326" spans="18:18" ht="12.75" x14ac:dyDescent="0.2">
      <c r="R326" s="15"/>
    </row>
    <row r="327" spans="18:18" ht="12.75" x14ac:dyDescent="0.2">
      <c r="R327" s="15"/>
    </row>
    <row r="328" spans="18:18" ht="12.75" x14ac:dyDescent="0.2">
      <c r="R328" s="15"/>
    </row>
    <row r="329" spans="18:18" ht="12.75" x14ac:dyDescent="0.2">
      <c r="R329" s="15"/>
    </row>
    <row r="330" spans="18:18" ht="12.75" x14ac:dyDescent="0.2">
      <c r="R330" s="15"/>
    </row>
    <row r="331" spans="18:18" ht="12.75" x14ac:dyDescent="0.2">
      <c r="R331" s="15"/>
    </row>
    <row r="332" spans="18:18" ht="12.75" x14ac:dyDescent="0.2">
      <c r="R332" s="15"/>
    </row>
    <row r="333" spans="18:18" ht="12.75" x14ac:dyDescent="0.2">
      <c r="R333" s="15"/>
    </row>
    <row r="334" spans="18:18" ht="12.75" x14ac:dyDescent="0.2">
      <c r="R334" s="15"/>
    </row>
    <row r="335" spans="18:18" ht="12.75" x14ac:dyDescent="0.2">
      <c r="R335" s="15"/>
    </row>
    <row r="336" spans="18:18" ht="12.75" x14ac:dyDescent="0.2">
      <c r="R336" s="15"/>
    </row>
    <row r="337" spans="18:18" ht="12.75" x14ac:dyDescent="0.2">
      <c r="R337" s="15"/>
    </row>
    <row r="338" spans="18:18" ht="12.75" x14ac:dyDescent="0.2">
      <c r="R338" s="15"/>
    </row>
    <row r="339" spans="18:18" ht="12.75" x14ac:dyDescent="0.2">
      <c r="R339" s="15"/>
    </row>
    <row r="340" spans="18:18" ht="12.75" x14ac:dyDescent="0.2">
      <c r="R340" s="15"/>
    </row>
    <row r="341" spans="18:18" ht="12.75" x14ac:dyDescent="0.2">
      <c r="R341" s="15"/>
    </row>
    <row r="342" spans="18:18" ht="12.75" x14ac:dyDescent="0.2">
      <c r="R342" s="15"/>
    </row>
    <row r="343" spans="18:18" ht="12.75" x14ac:dyDescent="0.2">
      <c r="R343" s="15"/>
    </row>
    <row r="344" spans="18:18" ht="12.75" x14ac:dyDescent="0.2">
      <c r="R344" s="15"/>
    </row>
    <row r="345" spans="18:18" ht="12.75" x14ac:dyDescent="0.2">
      <c r="R345" s="15"/>
    </row>
    <row r="346" spans="18:18" ht="12.75" x14ac:dyDescent="0.2">
      <c r="R346" s="15"/>
    </row>
    <row r="347" spans="18:18" ht="12.75" x14ac:dyDescent="0.2">
      <c r="R347" s="15"/>
    </row>
    <row r="348" spans="18:18" ht="12.75" x14ac:dyDescent="0.2">
      <c r="R348" s="15"/>
    </row>
    <row r="349" spans="18:18" ht="12.75" x14ac:dyDescent="0.2">
      <c r="R349" s="15"/>
    </row>
    <row r="350" spans="18:18" ht="12.75" x14ac:dyDescent="0.2">
      <c r="R350" s="15"/>
    </row>
    <row r="351" spans="18:18" ht="12.75" x14ac:dyDescent="0.2">
      <c r="R351" s="15"/>
    </row>
    <row r="352" spans="18:18" ht="12.75" x14ac:dyDescent="0.2">
      <c r="R352" s="15"/>
    </row>
    <row r="353" spans="18:18" ht="12.75" x14ac:dyDescent="0.2">
      <c r="R353" s="15"/>
    </row>
    <row r="354" spans="18:18" ht="12.75" x14ac:dyDescent="0.2">
      <c r="R354" s="15"/>
    </row>
    <row r="355" spans="18:18" ht="12.75" x14ac:dyDescent="0.2">
      <c r="R355" s="15"/>
    </row>
    <row r="356" spans="18:18" ht="12.75" x14ac:dyDescent="0.2">
      <c r="R356" s="15"/>
    </row>
    <row r="357" spans="18:18" ht="12.75" x14ac:dyDescent="0.2">
      <c r="R357" s="15"/>
    </row>
    <row r="358" spans="18:18" ht="12.75" x14ac:dyDescent="0.2">
      <c r="R358" s="15"/>
    </row>
    <row r="359" spans="18:18" ht="12.75" x14ac:dyDescent="0.2">
      <c r="R359" s="15"/>
    </row>
    <row r="360" spans="18:18" ht="12.75" x14ac:dyDescent="0.2">
      <c r="R360" s="15"/>
    </row>
    <row r="361" spans="18:18" ht="12.75" x14ac:dyDescent="0.2">
      <c r="R361" s="15"/>
    </row>
    <row r="362" spans="18:18" ht="12.75" x14ac:dyDescent="0.2">
      <c r="R362" s="15"/>
    </row>
    <row r="363" spans="18:18" ht="12.75" x14ac:dyDescent="0.2">
      <c r="R363" s="15"/>
    </row>
    <row r="364" spans="18:18" ht="12.75" x14ac:dyDescent="0.2">
      <c r="R364" s="15"/>
    </row>
    <row r="365" spans="18:18" ht="12.75" x14ac:dyDescent="0.2">
      <c r="R365" s="15"/>
    </row>
    <row r="366" spans="18:18" ht="12.75" x14ac:dyDescent="0.2">
      <c r="R366" s="15"/>
    </row>
    <row r="367" spans="18:18" ht="12.75" x14ac:dyDescent="0.2">
      <c r="R367" s="15"/>
    </row>
    <row r="368" spans="18:18" ht="12.75" x14ac:dyDescent="0.2">
      <c r="R368" s="15"/>
    </row>
    <row r="369" spans="18:18" ht="12.75" x14ac:dyDescent="0.2">
      <c r="R369" s="15"/>
    </row>
    <row r="370" spans="18:18" ht="12.75" x14ac:dyDescent="0.2">
      <c r="R370" s="15"/>
    </row>
    <row r="371" spans="18:18" ht="12.75" x14ac:dyDescent="0.2">
      <c r="R371" s="15"/>
    </row>
    <row r="372" spans="18:18" ht="12.75" x14ac:dyDescent="0.2">
      <c r="R372" s="15"/>
    </row>
    <row r="373" spans="18:18" ht="12.75" x14ac:dyDescent="0.2">
      <c r="R373" s="15"/>
    </row>
    <row r="374" spans="18:18" ht="12.75" x14ac:dyDescent="0.2">
      <c r="R374" s="15"/>
    </row>
    <row r="375" spans="18:18" ht="12.75" x14ac:dyDescent="0.2">
      <c r="R375" s="15"/>
    </row>
    <row r="376" spans="18:18" ht="12.75" x14ac:dyDescent="0.2">
      <c r="R376" s="15"/>
    </row>
    <row r="377" spans="18:18" ht="12.75" x14ac:dyDescent="0.2">
      <c r="R377" s="15"/>
    </row>
    <row r="378" spans="18:18" ht="12.75" x14ac:dyDescent="0.2">
      <c r="R378" s="15"/>
    </row>
    <row r="379" spans="18:18" ht="12.75" x14ac:dyDescent="0.2">
      <c r="R379" s="15"/>
    </row>
    <row r="380" spans="18:18" ht="12.75" x14ac:dyDescent="0.2">
      <c r="R380" s="15"/>
    </row>
    <row r="381" spans="18:18" ht="12.75" x14ac:dyDescent="0.2">
      <c r="R381" s="15"/>
    </row>
    <row r="382" spans="18:18" ht="12.75" x14ac:dyDescent="0.2">
      <c r="R382" s="15"/>
    </row>
    <row r="383" spans="18:18" ht="12.75" x14ac:dyDescent="0.2">
      <c r="R383" s="15"/>
    </row>
    <row r="384" spans="18:18" ht="12.75" x14ac:dyDescent="0.2">
      <c r="R384" s="15"/>
    </row>
    <row r="385" spans="18:18" ht="12.75" x14ac:dyDescent="0.2">
      <c r="R385" s="15"/>
    </row>
    <row r="386" spans="18:18" ht="12.75" x14ac:dyDescent="0.2">
      <c r="R386" s="15"/>
    </row>
    <row r="387" spans="18:18" ht="12.75" x14ac:dyDescent="0.2">
      <c r="R387" s="15"/>
    </row>
    <row r="388" spans="18:18" ht="12.75" x14ac:dyDescent="0.2">
      <c r="R388" s="15"/>
    </row>
    <row r="389" spans="18:18" ht="12.75" x14ac:dyDescent="0.2">
      <c r="R389" s="15"/>
    </row>
    <row r="390" spans="18:18" ht="12.75" x14ac:dyDescent="0.2">
      <c r="R390" s="15"/>
    </row>
    <row r="391" spans="18:18" ht="12.75" x14ac:dyDescent="0.2">
      <c r="R391" s="15"/>
    </row>
    <row r="392" spans="18:18" ht="12.75" x14ac:dyDescent="0.2">
      <c r="R392" s="15"/>
    </row>
    <row r="393" spans="18:18" ht="12.75" x14ac:dyDescent="0.2">
      <c r="R393" s="15"/>
    </row>
    <row r="394" spans="18:18" ht="12.75" x14ac:dyDescent="0.2">
      <c r="R394" s="15"/>
    </row>
    <row r="395" spans="18:18" ht="12.75" x14ac:dyDescent="0.2">
      <c r="R395" s="15"/>
    </row>
    <row r="396" spans="18:18" ht="12.75" x14ac:dyDescent="0.2">
      <c r="R396" s="15"/>
    </row>
    <row r="397" spans="18:18" ht="12.75" x14ac:dyDescent="0.2">
      <c r="R397" s="15"/>
    </row>
    <row r="398" spans="18:18" ht="12.75" x14ac:dyDescent="0.2">
      <c r="R398" s="15"/>
    </row>
    <row r="399" spans="18:18" ht="12.75" x14ac:dyDescent="0.2">
      <c r="R399" s="15"/>
    </row>
    <row r="400" spans="18:18" ht="12.75" x14ac:dyDescent="0.2">
      <c r="R400" s="15"/>
    </row>
    <row r="401" spans="18:18" ht="12.75" x14ac:dyDescent="0.2">
      <c r="R401" s="15"/>
    </row>
    <row r="402" spans="18:18" ht="12.75" x14ac:dyDescent="0.2">
      <c r="R402" s="15"/>
    </row>
    <row r="403" spans="18:18" ht="12.75" x14ac:dyDescent="0.2">
      <c r="R403" s="15"/>
    </row>
    <row r="404" spans="18:18" ht="12.75" x14ac:dyDescent="0.2">
      <c r="R404" s="15"/>
    </row>
    <row r="405" spans="18:18" ht="12.75" x14ac:dyDescent="0.2">
      <c r="R405" s="15"/>
    </row>
    <row r="406" spans="18:18" ht="12.75" x14ac:dyDescent="0.2">
      <c r="R406" s="15"/>
    </row>
    <row r="407" spans="18:18" ht="12.75" x14ac:dyDescent="0.2">
      <c r="R407" s="15"/>
    </row>
    <row r="408" spans="18:18" ht="12.75" x14ac:dyDescent="0.2">
      <c r="R408" s="15"/>
    </row>
    <row r="409" spans="18:18" ht="12.75" x14ac:dyDescent="0.2">
      <c r="R409" s="15"/>
    </row>
    <row r="410" spans="18:18" ht="12.75" x14ac:dyDescent="0.2">
      <c r="R410" s="15"/>
    </row>
    <row r="411" spans="18:18" ht="12.75" x14ac:dyDescent="0.2">
      <c r="R411" s="15"/>
    </row>
    <row r="412" spans="18:18" ht="12.75" x14ac:dyDescent="0.2">
      <c r="R412" s="15"/>
    </row>
    <row r="413" spans="18:18" ht="12.75" x14ac:dyDescent="0.2">
      <c r="R413" s="15"/>
    </row>
    <row r="414" spans="18:18" ht="12.75" x14ac:dyDescent="0.2">
      <c r="R414" s="15"/>
    </row>
    <row r="415" spans="18:18" ht="12.75" x14ac:dyDescent="0.2">
      <c r="R415" s="15"/>
    </row>
    <row r="416" spans="18:18" ht="12.75" x14ac:dyDescent="0.2">
      <c r="R416" s="15"/>
    </row>
    <row r="417" spans="18:18" ht="12.75" x14ac:dyDescent="0.2">
      <c r="R417" s="15"/>
    </row>
    <row r="418" spans="18:18" ht="12.75" x14ac:dyDescent="0.2">
      <c r="R418" s="15"/>
    </row>
    <row r="419" spans="18:18" ht="12.75" x14ac:dyDescent="0.2">
      <c r="R419" s="15"/>
    </row>
    <row r="420" spans="18:18" ht="12.75" x14ac:dyDescent="0.2">
      <c r="R420" s="15"/>
    </row>
    <row r="421" spans="18:18" ht="12.75" x14ac:dyDescent="0.2">
      <c r="R421" s="15"/>
    </row>
    <row r="422" spans="18:18" ht="12.75" x14ac:dyDescent="0.2">
      <c r="R422" s="15"/>
    </row>
    <row r="423" spans="18:18" ht="12.75" x14ac:dyDescent="0.2">
      <c r="R423" s="15"/>
    </row>
    <row r="424" spans="18:18" ht="12.75" x14ac:dyDescent="0.2">
      <c r="R424" s="15"/>
    </row>
    <row r="425" spans="18:18" ht="12.75" x14ac:dyDescent="0.2">
      <c r="R425" s="15"/>
    </row>
    <row r="426" spans="18:18" ht="12.75" x14ac:dyDescent="0.2">
      <c r="R426" s="15"/>
    </row>
    <row r="427" spans="18:18" ht="12.75" x14ac:dyDescent="0.2">
      <c r="R427" s="15"/>
    </row>
    <row r="428" spans="18:18" ht="12.75" x14ac:dyDescent="0.2">
      <c r="R428" s="15"/>
    </row>
    <row r="429" spans="18:18" ht="12.75" x14ac:dyDescent="0.2">
      <c r="R429" s="15"/>
    </row>
    <row r="430" spans="18:18" ht="12.75" x14ac:dyDescent="0.2">
      <c r="R430" s="15"/>
    </row>
    <row r="431" spans="18:18" ht="12.75" x14ac:dyDescent="0.2">
      <c r="R431" s="15"/>
    </row>
    <row r="432" spans="18:18" ht="12.75" x14ac:dyDescent="0.2">
      <c r="R432" s="15"/>
    </row>
    <row r="433" spans="18:18" ht="12.75" x14ac:dyDescent="0.2">
      <c r="R433" s="15"/>
    </row>
    <row r="434" spans="18:18" ht="12.75" x14ac:dyDescent="0.2">
      <c r="R434" s="15"/>
    </row>
    <row r="435" spans="18:18" ht="12.75" x14ac:dyDescent="0.2">
      <c r="R435" s="15"/>
    </row>
    <row r="436" spans="18:18" ht="12.75" x14ac:dyDescent="0.2">
      <c r="R436" s="15"/>
    </row>
    <row r="437" spans="18:18" ht="12.75" x14ac:dyDescent="0.2">
      <c r="R437" s="15"/>
    </row>
    <row r="438" spans="18:18" ht="12.75" x14ac:dyDescent="0.2">
      <c r="R438" s="15"/>
    </row>
    <row r="439" spans="18:18" ht="12.75" x14ac:dyDescent="0.2">
      <c r="R439" s="15"/>
    </row>
    <row r="440" spans="18:18" ht="12.75" x14ac:dyDescent="0.2">
      <c r="R440" s="15"/>
    </row>
    <row r="441" spans="18:18" ht="12.75" x14ac:dyDescent="0.2">
      <c r="R441" s="15"/>
    </row>
    <row r="442" spans="18:18" ht="12.75" x14ac:dyDescent="0.2">
      <c r="R442" s="15"/>
    </row>
    <row r="443" spans="18:18" ht="12.75" x14ac:dyDescent="0.2">
      <c r="R443" s="15"/>
    </row>
    <row r="444" spans="18:18" ht="12.75" x14ac:dyDescent="0.2">
      <c r="R444" s="15"/>
    </row>
    <row r="445" spans="18:18" ht="12.75" x14ac:dyDescent="0.2">
      <c r="R445" s="15"/>
    </row>
    <row r="446" spans="18:18" ht="12.75" x14ac:dyDescent="0.2">
      <c r="R446" s="15"/>
    </row>
    <row r="447" spans="18:18" ht="12.75" x14ac:dyDescent="0.2">
      <c r="R447" s="15"/>
    </row>
    <row r="448" spans="18:18" ht="12.75" x14ac:dyDescent="0.2">
      <c r="R448" s="15"/>
    </row>
    <row r="449" spans="18:18" ht="12.75" x14ac:dyDescent="0.2">
      <c r="R449" s="15"/>
    </row>
    <row r="450" spans="18:18" ht="12.75" x14ac:dyDescent="0.2">
      <c r="R450" s="15"/>
    </row>
    <row r="451" spans="18:18" ht="12.75" x14ac:dyDescent="0.2">
      <c r="R451" s="15"/>
    </row>
    <row r="452" spans="18:18" ht="12.75" x14ac:dyDescent="0.2">
      <c r="R452" s="15"/>
    </row>
    <row r="453" spans="18:18" ht="12.75" x14ac:dyDescent="0.2">
      <c r="R453" s="15"/>
    </row>
    <row r="454" spans="18:18" ht="12.75" x14ac:dyDescent="0.2">
      <c r="R454" s="15"/>
    </row>
    <row r="455" spans="18:18" ht="12.75" x14ac:dyDescent="0.2">
      <c r="R455" s="15"/>
    </row>
    <row r="456" spans="18:18" ht="12.75" x14ac:dyDescent="0.2">
      <c r="R456" s="15"/>
    </row>
    <row r="457" spans="18:18" ht="12.75" x14ac:dyDescent="0.2">
      <c r="R457" s="15"/>
    </row>
    <row r="458" spans="18:18" ht="12.75" x14ac:dyDescent="0.2">
      <c r="R458" s="15"/>
    </row>
    <row r="459" spans="18:18" ht="12.75" x14ac:dyDescent="0.2">
      <c r="R459" s="15"/>
    </row>
    <row r="460" spans="18:18" ht="12.75" x14ac:dyDescent="0.2">
      <c r="R460" s="15"/>
    </row>
    <row r="461" spans="18:18" ht="12.75" x14ac:dyDescent="0.2">
      <c r="R461" s="15"/>
    </row>
    <row r="462" spans="18:18" ht="12.75" x14ac:dyDescent="0.2">
      <c r="R462" s="15"/>
    </row>
    <row r="463" spans="18:18" ht="12.75" x14ac:dyDescent="0.2">
      <c r="R463" s="15"/>
    </row>
    <row r="464" spans="18:18" ht="12.75" x14ac:dyDescent="0.2">
      <c r="R464" s="15"/>
    </row>
    <row r="465" spans="18:18" ht="12.75" x14ac:dyDescent="0.2">
      <c r="R465" s="15"/>
    </row>
    <row r="466" spans="18:18" ht="12.75" x14ac:dyDescent="0.2">
      <c r="R466" s="15"/>
    </row>
    <row r="467" spans="18:18" ht="12.75" x14ac:dyDescent="0.2">
      <c r="R467" s="15"/>
    </row>
    <row r="468" spans="18:18" ht="12.75" x14ac:dyDescent="0.2">
      <c r="R468" s="15"/>
    </row>
    <row r="469" spans="18:18" ht="12.75" x14ac:dyDescent="0.2">
      <c r="R469" s="15"/>
    </row>
    <row r="470" spans="18:18" ht="12.75" x14ac:dyDescent="0.2">
      <c r="R470" s="15"/>
    </row>
    <row r="471" spans="18:18" ht="12.75" x14ac:dyDescent="0.2">
      <c r="R471" s="15"/>
    </row>
    <row r="472" spans="18:18" ht="12.75" x14ac:dyDescent="0.2">
      <c r="R472" s="15"/>
    </row>
    <row r="473" spans="18:18" ht="12.75" x14ac:dyDescent="0.2">
      <c r="R473" s="15"/>
    </row>
    <row r="474" spans="18:18" ht="12.75" x14ac:dyDescent="0.2">
      <c r="R474" s="15"/>
    </row>
    <row r="475" spans="18:18" ht="12.75" x14ac:dyDescent="0.2">
      <c r="R475" s="15"/>
    </row>
    <row r="476" spans="18:18" ht="12.75" x14ac:dyDescent="0.2">
      <c r="R476" s="15"/>
    </row>
    <row r="477" spans="18:18" ht="12.75" x14ac:dyDescent="0.2">
      <c r="R477" s="15"/>
    </row>
    <row r="478" spans="18:18" ht="12.75" x14ac:dyDescent="0.2">
      <c r="R478" s="15"/>
    </row>
    <row r="479" spans="18:18" ht="12.75" x14ac:dyDescent="0.2">
      <c r="R479" s="15"/>
    </row>
    <row r="480" spans="18:18" ht="12.75" x14ac:dyDescent="0.2">
      <c r="R480" s="15"/>
    </row>
    <row r="481" spans="18:18" ht="12.75" x14ac:dyDescent="0.2">
      <c r="R481" s="15"/>
    </row>
    <row r="482" spans="18:18" ht="12.75" x14ac:dyDescent="0.2">
      <c r="R482" s="15"/>
    </row>
    <row r="483" spans="18:18" ht="12.75" x14ac:dyDescent="0.2">
      <c r="R483" s="15"/>
    </row>
    <row r="484" spans="18:18" ht="12.75" x14ac:dyDescent="0.2">
      <c r="R484" s="15"/>
    </row>
    <row r="485" spans="18:18" ht="12.75" x14ac:dyDescent="0.2">
      <c r="R485" s="15"/>
    </row>
    <row r="486" spans="18:18" ht="12.75" x14ac:dyDescent="0.2">
      <c r="R486" s="15"/>
    </row>
    <row r="487" spans="18:18" ht="12.75" x14ac:dyDescent="0.2">
      <c r="R487" s="15"/>
    </row>
    <row r="488" spans="18:18" ht="12.75" x14ac:dyDescent="0.2">
      <c r="R488" s="15"/>
    </row>
    <row r="489" spans="18:18" ht="12.75" x14ac:dyDescent="0.2">
      <c r="R489" s="15"/>
    </row>
    <row r="490" spans="18:18" ht="12.75" x14ac:dyDescent="0.2">
      <c r="R490" s="15"/>
    </row>
    <row r="491" spans="18:18" ht="12.75" x14ac:dyDescent="0.2">
      <c r="R491" s="15"/>
    </row>
    <row r="492" spans="18:18" ht="12.75" x14ac:dyDescent="0.2">
      <c r="R492" s="15"/>
    </row>
    <row r="493" spans="18:18" ht="12.75" x14ac:dyDescent="0.2">
      <c r="R493" s="15"/>
    </row>
    <row r="494" spans="18:18" ht="12.75" x14ac:dyDescent="0.2">
      <c r="R494" s="15"/>
    </row>
    <row r="495" spans="18:18" ht="12.75" x14ac:dyDescent="0.2">
      <c r="R495" s="15"/>
    </row>
    <row r="496" spans="18:18" ht="12.75" x14ac:dyDescent="0.2">
      <c r="R496" s="15"/>
    </row>
    <row r="497" spans="18:18" ht="12.75" x14ac:dyDescent="0.2">
      <c r="R497" s="15"/>
    </row>
    <row r="498" spans="18:18" ht="12.75" x14ac:dyDescent="0.2">
      <c r="R498" s="15"/>
    </row>
    <row r="499" spans="18:18" ht="12.75" x14ac:dyDescent="0.2">
      <c r="R499" s="15"/>
    </row>
    <row r="500" spans="18:18" ht="12.75" x14ac:dyDescent="0.2">
      <c r="R500" s="15"/>
    </row>
    <row r="501" spans="18:18" ht="12.75" x14ac:dyDescent="0.2">
      <c r="R501" s="15"/>
    </row>
    <row r="502" spans="18:18" ht="12.75" x14ac:dyDescent="0.2">
      <c r="R502" s="15"/>
    </row>
    <row r="503" spans="18:18" ht="12.75" x14ac:dyDescent="0.2">
      <c r="R503" s="15"/>
    </row>
    <row r="504" spans="18:18" ht="12.75" x14ac:dyDescent="0.2">
      <c r="R504" s="15"/>
    </row>
    <row r="505" spans="18:18" ht="12.75" x14ac:dyDescent="0.2">
      <c r="R505" s="15"/>
    </row>
    <row r="506" spans="18:18" ht="12.75" x14ac:dyDescent="0.2">
      <c r="R506" s="15"/>
    </row>
    <row r="507" spans="18:18" ht="12.75" x14ac:dyDescent="0.2">
      <c r="R507" s="15"/>
    </row>
    <row r="508" spans="18:18" ht="12.75" x14ac:dyDescent="0.2">
      <c r="R508" s="15"/>
    </row>
    <row r="509" spans="18:18" ht="12.75" x14ac:dyDescent="0.2">
      <c r="R509" s="15"/>
    </row>
    <row r="510" spans="18:18" ht="12.75" x14ac:dyDescent="0.2">
      <c r="R510" s="15"/>
    </row>
    <row r="511" spans="18:18" ht="12.75" x14ac:dyDescent="0.2">
      <c r="R511" s="15"/>
    </row>
    <row r="512" spans="18:18" ht="12.75" x14ac:dyDescent="0.2">
      <c r="R512" s="15"/>
    </row>
    <row r="513" spans="18:18" ht="12.75" x14ac:dyDescent="0.2">
      <c r="R513" s="15"/>
    </row>
    <row r="514" spans="18:18" ht="12.75" x14ac:dyDescent="0.2">
      <c r="R514" s="15"/>
    </row>
    <row r="515" spans="18:18" ht="12.75" x14ac:dyDescent="0.2">
      <c r="R515" s="15"/>
    </row>
    <row r="516" spans="18:18" ht="12.75" x14ac:dyDescent="0.2">
      <c r="R516" s="15"/>
    </row>
    <row r="517" spans="18:18" ht="12.75" x14ac:dyDescent="0.2">
      <c r="R517" s="15"/>
    </row>
    <row r="518" spans="18:18" ht="12.75" x14ac:dyDescent="0.2">
      <c r="R518" s="15"/>
    </row>
    <row r="519" spans="18:18" ht="12.75" x14ac:dyDescent="0.2">
      <c r="R519" s="15"/>
    </row>
    <row r="520" spans="18:18" ht="12.75" x14ac:dyDescent="0.2">
      <c r="R520" s="15"/>
    </row>
    <row r="521" spans="18:18" ht="12.75" x14ac:dyDescent="0.2">
      <c r="R521" s="15"/>
    </row>
    <row r="522" spans="18:18" ht="12.75" x14ac:dyDescent="0.2">
      <c r="R522" s="15"/>
    </row>
    <row r="523" spans="18:18" ht="12.75" x14ac:dyDescent="0.2">
      <c r="R523" s="15"/>
    </row>
    <row r="524" spans="18:18" ht="12.75" x14ac:dyDescent="0.2">
      <c r="R524" s="15"/>
    </row>
    <row r="525" spans="18:18" ht="12.75" x14ac:dyDescent="0.2">
      <c r="R525" s="15"/>
    </row>
    <row r="526" spans="18:18" ht="12.75" x14ac:dyDescent="0.2">
      <c r="R526" s="15"/>
    </row>
    <row r="527" spans="18:18" ht="12.75" x14ac:dyDescent="0.2">
      <c r="R527" s="15"/>
    </row>
    <row r="528" spans="18:18" ht="12.75" x14ac:dyDescent="0.2">
      <c r="R528" s="15"/>
    </row>
    <row r="529" spans="18:18" ht="12.75" x14ac:dyDescent="0.2">
      <c r="R529" s="15"/>
    </row>
    <row r="530" spans="18:18" ht="12.75" x14ac:dyDescent="0.2">
      <c r="R530" s="15"/>
    </row>
    <row r="531" spans="18:18" ht="12.75" x14ac:dyDescent="0.2">
      <c r="R531" s="15"/>
    </row>
    <row r="532" spans="18:18" ht="12.75" x14ac:dyDescent="0.2">
      <c r="R532" s="15"/>
    </row>
    <row r="533" spans="18:18" ht="12.75" x14ac:dyDescent="0.2">
      <c r="R533" s="15"/>
    </row>
    <row r="534" spans="18:18" ht="12.75" x14ac:dyDescent="0.2">
      <c r="R534" s="15"/>
    </row>
    <row r="535" spans="18:18" ht="12.75" x14ac:dyDescent="0.2">
      <c r="R535" s="15"/>
    </row>
    <row r="536" spans="18:18" ht="12.75" x14ac:dyDescent="0.2">
      <c r="R536" s="15"/>
    </row>
    <row r="537" spans="18:18" ht="12.75" x14ac:dyDescent="0.2">
      <c r="R537" s="15"/>
    </row>
    <row r="538" spans="18:18" ht="12.75" x14ac:dyDescent="0.2">
      <c r="R538" s="15"/>
    </row>
    <row r="539" spans="18:18" ht="12.75" x14ac:dyDescent="0.2">
      <c r="R539" s="15"/>
    </row>
    <row r="540" spans="18:18" ht="12.75" x14ac:dyDescent="0.2">
      <c r="R540" s="15"/>
    </row>
    <row r="541" spans="18:18" ht="12.75" x14ac:dyDescent="0.2">
      <c r="R541" s="15"/>
    </row>
    <row r="542" spans="18:18" ht="12.75" x14ac:dyDescent="0.2">
      <c r="R542" s="15"/>
    </row>
    <row r="543" spans="18:18" ht="12.75" x14ac:dyDescent="0.2">
      <c r="R543" s="15"/>
    </row>
    <row r="544" spans="18:18" ht="12.75" x14ac:dyDescent="0.2">
      <c r="R544" s="15"/>
    </row>
    <row r="545" spans="18:18" ht="12.75" x14ac:dyDescent="0.2">
      <c r="R545" s="15"/>
    </row>
    <row r="546" spans="18:18" ht="12.75" x14ac:dyDescent="0.2">
      <c r="R546" s="15"/>
    </row>
    <row r="547" spans="18:18" ht="12.75" x14ac:dyDescent="0.2">
      <c r="R547" s="15"/>
    </row>
    <row r="548" spans="18:18" ht="12.75" x14ac:dyDescent="0.2">
      <c r="R548" s="15"/>
    </row>
    <row r="549" spans="18:18" ht="12.75" x14ac:dyDescent="0.2">
      <c r="R549" s="15"/>
    </row>
    <row r="550" spans="18:18" ht="12.75" x14ac:dyDescent="0.2">
      <c r="R550" s="15"/>
    </row>
    <row r="551" spans="18:18" ht="12.75" x14ac:dyDescent="0.2">
      <c r="R551" s="15"/>
    </row>
    <row r="552" spans="18:18" ht="12.75" x14ac:dyDescent="0.2">
      <c r="R552" s="15"/>
    </row>
    <row r="553" spans="18:18" ht="12.75" x14ac:dyDescent="0.2">
      <c r="R553" s="15"/>
    </row>
    <row r="554" spans="18:18" ht="12.75" x14ac:dyDescent="0.2">
      <c r="R554" s="15"/>
    </row>
    <row r="555" spans="18:18" ht="12.75" x14ac:dyDescent="0.2">
      <c r="R555" s="15"/>
    </row>
    <row r="556" spans="18:18" ht="12.75" x14ac:dyDescent="0.2">
      <c r="R556" s="15"/>
    </row>
    <row r="557" spans="18:18" ht="12.75" x14ac:dyDescent="0.2">
      <c r="R557" s="15"/>
    </row>
    <row r="558" spans="18:18" ht="12.75" x14ac:dyDescent="0.2">
      <c r="R558" s="15"/>
    </row>
    <row r="559" spans="18:18" ht="12.75" x14ac:dyDescent="0.2">
      <c r="R559" s="15"/>
    </row>
    <row r="560" spans="18:18" ht="12.75" x14ac:dyDescent="0.2">
      <c r="R560" s="15"/>
    </row>
    <row r="561" spans="18:18" ht="12.75" x14ac:dyDescent="0.2">
      <c r="R561" s="15"/>
    </row>
    <row r="562" spans="18:18" ht="12.75" x14ac:dyDescent="0.2">
      <c r="R562" s="15"/>
    </row>
    <row r="563" spans="18:18" ht="12.75" x14ac:dyDescent="0.2">
      <c r="R563" s="15"/>
    </row>
    <row r="564" spans="18:18" ht="12.75" x14ac:dyDescent="0.2">
      <c r="R564" s="15"/>
    </row>
    <row r="565" spans="18:18" ht="12.75" x14ac:dyDescent="0.2">
      <c r="R565" s="15"/>
    </row>
    <row r="566" spans="18:18" ht="12.75" x14ac:dyDescent="0.2">
      <c r="R566" s="15"/>
    </row>
    <row r="567" spans="18:18" ht="12.75" x14ac:dyDescent="0.2">
      <c r="R567" s="15"/>
    </row>
    <row r="568" spans="18:18" ht="12.75" x14ac:dyDescent="0.2">
      <c r="R568" s="15"/>
    </row>
    <row r="569" spans="18:18" ht="12.75" x14ac:dyDescent="0.2">
      <c r="R569" s="15"/>
    </row>
    <row r="570" spans="18:18" ht="12.75" x14ac:dyDescent="0.2">
      <c r="R570" s="15"/>
    </row>
    <row r="571" spans="18:18" ht="12.75" x14ac:dyDescent="0.2">
      <c r="R571" s="15"/>
    </row>
    <row r="572" spans="18:18" ht="12.75" x14ac:dyDescent="0.2">
      <c r="R572" s="15"/>
    </row>
    <row r="573" spans="18:18" ht="12.75" x14ac:dyDescent="0.2">
      <c r="R573" s="15"/>
    </row>
    <row r="574" spans="18:18" ht="12.75" x14ac:dyDescent="0.2">
      <c r="R574" s="15"/>
    </row>
    <row r="575" spans="18:18" ht="12.75" x14ac:dyDescent="0.2">
      <c r="R575" s="15"/>
    </row>
    <row r="576" spans="18:18" ht="12.75" x14ac:dyDescent="0.2">
      <c r="R576" s="15"/>
    </row>
    <row r="577" spans="18:18" ht="12.75" x14ac:dyDescent="0.2">
      <c r="R577" s="15"/>
    </row>
    <row r="578" spans="18:18" ht="12.75" x14ac:dyDescent="0.2">
      <c r="R578" s="15"/>
    </row>
    <row r="579" spans="18:18" ht="12.75" x14ac:dyDescent="0.2">
      <c r="R579" s="15"/>
    </row>
    <row r="580" spans="18:18" ht="12.75" x14ac:dyDescent="0.2">
      <c r="R580" s="15"/>
    </row>
    <row r="581" spans="18:18" ht="12.75" x14ac:dyDescent="0.2">
      <c r="R581" s="15"/>
    </row>
    <row r="582" spans="18:18" ht="12.75" x14ac:dyDescent="0.2">
      <c r="R582" s="15"/>
    </row>
    <row r="583" spans="18:18" ht="12.75" x14ac:dyDescent="0.2">
      <c r="R583" s="15"/>
    </row>
    <row r="584" spans="18:18" ht="12.75" x14ac:dyDescent="0.2">
      <c r="R584" s="15"/>
    </row>
    <row r="585" spans="18:18" ht="12.75" x14ac:dyDescent="0.2">
      <c r="R585" s="15"/>
    </row>
    <row r="586" spans="18:18" ht="12.75" x14ac:dyDescent="0.2">
      <c r="R586" s="15"/>
    </row>
    <row r="587" spans="18:18" ht="12.75" x14ac:dyDescent="0.2">
      <c r="R587" s="15"/>
    </row>
    <row r="588" spans="18:18" ht="12.75" x14ac:dyDescent="0.2">
      <c r="R588" s="15"/>
    </row>
    <row r="589" spans="18:18" ht="12.75" x14ac:dyDescent="0.2">
      <c r="R589" s="15"/>
    </row>
    <row r="590" spans="18:18" ht="12.75" x14ac:dyDescent="0.2">
      <c r="R590" s="15"/>
    </row>
    <row r="591" spans="18:18" ht="12.75" x14ac:dyDescent="0.2">
      <c r="R591" s="15"/>
    </row>
    <row r="592" spans="18:18" ht="12.75" x14ac:dyDescent="0.2">
      <c r="R592" s="15"/>
    </row>
    <row r="593" spans="18:18" ht="12.75" x14ac:dyDescent="0.2">
      <c r="R593" s="15"/>
    </row>
    <row r="594" spans="18:18" ht="12.75" x14ac:dyDescent="0.2">
      <c r="R594" s="15"/>
    </row>
    <row r="595" spans="18:18" ht="12.75" x14ac:dyDescent="0.2">
      <c r="R595" s="15"/>
    </row>
    <row r="596" spans="18:18" ht="12.75" x14ac:dyDescent="0.2">
      <c r="R596" s="15"/>
    </row>
    <row r="597" spans="18:18" ht="12.75" x14ac:dyDescent="0.2">
      <c r="R597" s="15"/>
    </row>
    <row r="598" spans="18:18" ht="12.75" x14ac:dyDescent="0.2">
      <c r="R598" s="15"/>
    </row>
    <row r="599" spans="18:18" ht="12.75" x14ac:dyDescent="0.2">
      <c r="R599" s="15"/>
    </row>
    <row r="600" spans="18:18" ht="12.75" x14ac:dyDescent="0.2">
      <c r="R600" s="15"/>
    </row>
    <row r="601" spans="18:18" ht="12.75" x14ac:dyDescent="0.2">
      <c r="R601" s="15"/>
    </row>
    <row r="602" spans="18:18" ht="12.75" x14ac:dyDescent="0.2">
      <c r="R602" s="15"/>
    </row>
    <row r="603" spans="18:18" ht="12.75" x14ac:dyDescent="0.2">
      <c r="R603" s="15"/>
    </row>
    <row r="604" spans="18:18" ht="12.75" x14ac:dyDescent="0.2">
      <c r="R604" s="15"/>
    </row>
    <row r="605" spans="18:18" ht="12.75" x14ac:dyDescent="0.2">
      <c r="R605" s="15"/>
    </row>
    <row r="606" spans="18:18" ht="12.75" x14ac:dyDescent="0.2">
      <c r="R606" s="15"/>
    </row>
    <row r="607" spans="18:18" ht="12.75" x14ac:dyDescent="0.2">
      <c r="R607" s="15"/>
    </row>
    <row r="608" spans="18:18" ht="12.75" x14ac:dyDescent="0.2">
      <c r="R608" s="15"/>
    </row>
    <row r="609" spans="18:18" ht="12.75" x14ac:dyDescent="0.2">
      <c r="R609" s="15"/>
    </row>
    <row r="610" spans="18:18" ht="12.75" x14ac:dyDescent="0.2">
      <c r="R610" s="15"/>
    </row>
    <row r="611" spans="18:18" ht="12.75" x14ac:dyDescent="0.2">
      <c r="R611" s="15"/>
    </row>
    <row r="612" spans="18:18" ht="12.75" x14ac:dyDescent="0.2">
      <c r="R612" s="15"/>
    </row>
    <row r="613" spans="18:18" ht="12.75" x14ac:dyDescent="0.2">
      <c r="R613" s="15"/>
    </row>
    <row r="614" spans="18:18" ht="12.75" x14ac:dyDescent="0.2">
      <c r="R614" s="15"/>
    </row>
    <row r="615" spans="18:18" ht="12.75" x14ac:dyDescent="0.2">
      <c r="R615" s="15"/>
    </row>
    <row r="616" spans="18:18" ht="12.75" x14ac:dyDescent="0.2">
      <c r="R616" s="15"/>
    </row>
    <row r="617" spans="18:18" ht="12.75" x14ac:dyDescent="0.2">
      <c r="R617" s="15"/>
    </row>
    <row r="618" spans="18:18" ht="12.75" x14ac:dyDescent="0.2">
      <c r="R618" s="15"/>
    </row>
    <row r="619" spans="18:18" ht="12.75" x14ac:dyDescent="0.2">
      <c r="R619" s="15"/>
    </row>
    <row r="620" spans="18:18" ht="12.75" x14ac:dyDescent="0.2">
      <c r="R620" s="15"/>
    </row>
    <row r="621" spans="18:18" ht="12.75" x14ac:dyDescent="0.2">
      <c r="R621" s="15"/>
    </row>
    <row r="622" spans="18:18" ht="12.75" x14ac:dyDescent="0.2">
      <c r="R622" s="15"/>
    </row>
    <row r="623" spans="18:18" ht="12.75" x14ac:dyDescent="0.2">
      <c r="R623" s="15"/>
    </row>
    <row r="624" spans="18:18" ht="12.75" x14ac:dyDescent="0.2">
      <c r="R624" s="15"/>
    </row>
    <row r="625" spans="18:18" ht="12.75" x14ac:dyDescent="0.2">
      <c r="R625" s="15"/>
    </row>
    <row r="626" spans="18:18" ht="12.75" x14ac:dyDescent="0.2">
      <c r="R626" s="15"/>
    </row>
    <row r="627" spans="18:18" ht="12.75" x14ac:dyDescent="0.2">
      <c r="R627" s="15"/>
    </row>
    <row r="628" spans="18:18" ht="12.75" x14ac:dyDescent="0.2">
      <c r="R628" s="15"/>
    </row>
    <row r="629" spans="18:18" ht="12.75" x14ac:dyDescent="0.2">
      <c r="R629" s="15"/>
    </row>
    <row r="630" spans="18:18" ht="12.75" x14ac:dyDescent="0.2">
      <c r="R630" s="15"/>
    </row>
    <row r="631" spans="18:18" ht="12.75" x14ac:dyDescent="0.2">
      <c r="R631" s="15"/>
    </row>
    <row r="632" spans="18:18" ht="12.75" x14ac:dyDescent="0.2">
      <c r="R632" s="15"/>
    </row>
    <row r="633" spans="18:18" ht="12.75" x14ac:dyDescent="0.2">
      <c r="R633" s="15"/>
    </row>
    <row r="634" spans="18:18" ht="12.75" x14ac:dyDescent="0.2">
      <c r="R634" s="15"/>
    </row>
    <row r="635" spans="18:18" ht="12.75" x14ac:dyDescent="0.2">
      <c r="R635" s="15"/>
    </row>
    <row r="636" spans="18:18" ht="12.75" x14ac:dyDescent="0.2">
      <c r="R636" s="15"/>
    </row>
    <row r="637" spans="18:18" ht="12.75" x14ac:dyDescent="0.2">
      <c r="R637" s="15"/>
    </row>
    <row r="638" spans="18:18" ht="12.75" x14ac:dyDescent="0.2">
      <c r="R638" s="15"/>
    </row>
    <row r="639" spans="18:18" ht="12.75" x14ac:dyDescent="0.2">
      <c r="R639" s="15"/>
    </row>
    <row r="640" spans="18:18" ht="12.75" x14ac:dyDescent="0.2">
      <c r="R640" s="15"/>
    </row>
    <row r="641" spans="18:18" ht="12.75" x14ac:dyDescent="0.2">
      <c r="R641" s="15"/>
    </row>
    <row r="642" spans="18:18" ht="12.75" x14ac:dyDescent="0.2">
      <c r="R642" s="15"/>
    </row>
    <row r="643" spans="18:18" ht="12.75" x14ac:dyDescent="0.2">
      <c r="R643" s="15"/>
    </row>
    <row r="644" spans="18:18" ht="12.75" x14ac:dyDescent="0.2">
      <c r="R644" s="15"/>
    </row>
    <row r="645" spans="18:18" ht="12.75" x14ac:dyDescent="0.2">
      <c r="R645" s="15"/>
    </row>
    <row r="646" spans="18:18" ht="12.75" x14ac:dyDescent="0.2">
      <c r="R646" s="15"/>
    </row>
    <row r="647" spans="18:18" ht="12.75" x14ac:dyDescent="0.2">
      <c r="R647" s="15"/>
    </row>
    <row r="648" spans="18:18" ht="12.75" x14ac:dyDescent="0.2">
      <c r="R648" s="15"/>
    </row>
    <row r="649" spans="18:18" ht="12.75" x14ac:dyDescent="0.2">
      <c r="R649" s="15"/>
    </row>
    <row r="650" spans="18:18" ht="12.75" x14ac:dyDescent="0.2">
      <c r="R650" s="15"/>
    </row>
    <row r="651" spans="18:18" ht="12.75" x14ac:dyDescent="0.2">
      <c r="R651" s="15"/>
    </row>
    <row r="652" spans="18:18" ht="12.75" x14ac:dyDescent="0.2">
      <c r="R652" s="15"/>
    </row>
    <row r="653" spans="18:18" ht="12.75" x14ac:dyDescent="0.2">
      <c r="R653" s="15"/>
    </row>
    <row r="654" spans="18:18" ht="12.75" x14ac:dyDescent="0.2">
      <c r="R654" s="15"/>
    </row>
    <row r="655" spans="18:18" ht="12.75" x14ac:dyDescent="0.2">
      <c r="R655" s="15"/>
    </row>
    <row r="656" spans="18:18" ht="12.75" x14ac:dyDescent="0.2">
      <c r="R656" s="15"/>
    </row>
    <row r="657" spans="18:18" ht="12.75" x14ac:dyDescent="0.2">
      <c r="R657" s="15"/>
    </row>
    <row r="658" spans="18:18" ht="12.75" x14ac:dyDescent="0.2">
      <c r="R658" s="15"/>
    </row>
    <row r="659" spans="18:18" ht="12.75" x14ac:dyDescent="0.2">
      <c r="R659" s="15"/>
    </row>
    <row r="660" spans="18:18" ht="12.75" x14ac:dyDescent="0.2">
      <c r="R660" s="15"/>
    </row>
    <row r="661" spans="18:18" ht="12.75" x14ac:dyDescent="0.2">
      <c r="R661" s="15"/>
    </row>
    <row r="662" spans="18:18" ht="12.75" x14ac:dyDescent="0.2">
      <c r="R662" s="15"/>
    </row>
    <row r="663" spans="18:18" ht="12.75" x14ac:dyDescent="0.2">
      <c r="R663" s="15"/>
    </row>
    <row r="664" spans="18:18" ht="12.75" x14ac:dyDescent="0.2">
      <c r="R664" s="15"/>
    </row>
    <row r="665" spans="18:18" ht="12.75" x14ac:dyDescent="0.2">
      <c r="R665" s="15"/>
    </row>
    <row r="666" spans="18:18" ht="12.75" x14ac:dyDescent="0.2">
      <c r="R666" s="15"/>
    </row>
    <row r="667" spans="18:18" ht="12.75" x14ac:dyDescent="0.2">
      <c r="R667" s="15"/>
    </row>
    <row r="668" spans="18:18" ht="12.75" x14ac:dyDescent="0.2">
      <c r="R668" s="15"/>
    </row>
    <row r="669" spans="18:18" ht="12.75" x14ac:dyDescent="0.2">
      <c r="R669" s="15"/>
    </row>
    <row r="670" spans="18:18" ht="12.75" x14ac:dyDescent="0.2">
      <c r="R670" s="15"/>
    </row>
    <row r="671" spans="18:18" ht="12.75" x14ac:dyDescent="0.2">
      <c r="R671" s="15"/>
    </row>
    <row r="672" spans="18:18" ht="12.75" x14ac:dyDescent="0.2">
      <c r="R672" s="15"/>
    </row>
    <row r="673" spans="18:18" ht="12.75" x14ac:dyDescent="0.2">
      <c r="R673" s="15"/>
    </row>
    <row r="674" spans="18:18" ht="12.75" x14ac:dyDescent="0.2">
      <c r="R674" s="15"/>
    </row>
    <row r="675" spans="18:18" ht="12.75" x14ac:dyDescent="0.2">
      <c r="R675" s="15"/>
    </row>
    <row r="676" spans="18:18" ht="12.75" x14ac:dyDescent="0.2">
      <c r="R676" s="15"/>
    </row>
    <row r="677" spans="18:18" ht="12.75" x14ac:dyDescent="0.2">
      <c r="R677" s="15"/>
    </row>
    <row r="678" spans="18:18" ht="12.75" x14ac:dyDescent="0.2">
      <c r="R678" s="15"/>
    </row>
    <row r="679" spans="18:18" ht="12.75" x14ac:dyDescent="0.2">
      <c r="R679" s="15"/>
    </row>
    <row r="680" spans="18:18" ht="12.75" x14ac:dyDescent="0.2">
      <c r="R680" s="15"/>
    </row>
    <row r="681" spans="18:18" ht="12.75" x14ac:dyDescent="0.2">
      <c r="R681" s="15"/>
    </row>
    <row r="682" spans="18:18" ht="12.75" x14ac:dyDescent="0.2">
      <c r="R682" s="15"/>
    </row>
    <row r="683" spans="18:18" ht="12.75" x14ac:dyDescent="0.2">
      <c r="R683" s="15"/>
    </row>
    <row r="684" spans="18:18" ht="12.75" x14ac:dyDescent="0.2">
      <c r="R684" s="15"/>
    </row>
    <row r="685" spans="18:18" ht="12.75" x14ac:dyDescent="0.2">
      <c r="R685" s="15"/>
    </row>
    <row r="686" spans="18:18" ht="12.75" x14ac:dyDescent="0.2">
      <c r="R686" s="15"/>
    </row>
    <row r="687" spans="18:18" ht="12.75" x14ac:dyDescent="0.2">
      <c r="R687" s="15"/>
    </row>
    <row r="688" spans="18:18" ht="12.75" x14ac:dyDescent="0.2">
      <c r="R688" s="15"/>
    </row>
    <row r="689" spans="18:18" ht="12.75" x14ac:dyDescent="0.2">
      <c r="R689" s="15"/>
    </row>
    <row r="690" spans="18:18" ht="12.75" x14ac:dyDescent="0.2">
      <c r="R690" s="15"/>
    </row>
    <row r="691" spans="18:18" ht="12.75" x14ac:dyDescent="0.2">
      <c r="R691" s="15"/>
    </row>
    <row r="692" spans="18:18" ht="12.75" x14ac:dyDescent="0.2">
      <c r="R692" s="15"/>
    </row>
    <row r="693" spans="18:18" ht="12.75" x14ac:dyDescent="0.2">
      <c r="R693" s="15"/>
    </row>
    <row r="694" spans="18:18" ht="12.75" x14ac:dyDescent="0.2">
      <c r="R694" s="15"/>
    </row>
    <row r="695" spans="18:18" ht="12.75" x14ac:dyDescent="0.2">
      <c r="R695" s="15"/>
    </row>
    <row r="696" spans="18:18" ht="12.75" x14ac:dyDescent="0.2">
      <c r="R696" s="15"/>
    </row>
    <row r="697" spans="18:18" ht="12.75" x14ac:dyDescent="0.2">
      <c r="R697" s="15"/>
    </row>
    <row r="698" spans="18:18" ht="12.75" x14ac:dyDescent="0.2">
      <c r="R698" s="15"/>
    </row>
    <row r="699" spans="18:18" ht="12.75" x14ac:dyDescent="0.2">
      <c r="R699" s="15"/>
    </row>
    <row r="700" spans="18:18" ht="12.75" x14ac:dyDescent="0.2">
      <c r="R700" s="15"/>
    </row>
    <row r="701" spans="18:18" ht="12.75" x14ac:dyDescent="0.2">
      <c r="R701" s="15"/>
    </row>
    <row r="702" spans="18:18" ht="12.75" x14ac:dyDescent="0.2">
      <c r="R702" s="15"/>
    </row>
    <row r="703" spans="18:18" ht="12.75" x14ac:dyDescent="0.2">
      <c r="R703" s="15"/>
    </row>
    <row r="704" spans="18:18" ht="12.75" x14ac:dyDescent="0.2">
      <c r="R704" s="15"/>
    </row>
    <row r="705" spans="18:18" ht="12.75" x14ac:dyDescent="0.2">
      <c r="R705" s="15"/>
    </row>
    <row r="706" spans="18:18" ht="12.75" x14ac:dyDescent="0.2">
      <c r="R706" s="15"/>
    </row>
    <row r="707" spans="18:18" ht="12.75" x14ac:dyDescent="0.2">
      <c r="R707" s="15"/>
    </row>
    <row r="708" spans="18:18" ht="12.75" x14ac:dyDescent="0.2">
      <c r="R708" s="15"/>
    </row>
    <row r="709" spans="18:18" ht="12.75" x14ac:dyDescent="0.2">
      <c r="R709" s="15"/>
    </row>
    <row r="710" spans="18:18" ht="12.75" x14ac:dyDescent="0.2">
      <c r="R710" s="15"/>
    </row>
    <row r="711" spans="18:18" ht="12.75" x14ac:dyDescent="0.2">
      <c r="R711" s="15"/>
    </row>
    <row r="712" spans="18:18" ht="12.75" x14ac:dyDescent="0.2">
      <c r="R712" s="15"/>
    </row>
    <row r="713" spans="18:18" ht="12.75" x14ac:dyDescent="0.2">
      <c r="R713" s="15"/>
    </row>
    <row r="714" spans="18:18" ht="12.75" x14ac:dyDescent="0.2">
      <c r="R714" s="15"/>
    </row>
    <row r="715" spans="18:18" ht="12.75" x14ac:dyDescent="0.2">
      <c r="R715" s="15"/>
    </row>
    <row r="716" spans="18:18" ht="12.75" x14ac:dyDescent="0.2">
      <c r="R716" s="15"/>
    </row>
    <row r="717" spans="18:18" ht="12.75" x14ac:dyDescent="0.2">
      <c r="R717" s="15"/>
    </row>
    <row r="718" spans="18:18" ht="12.75" x14ac:dyDescent="0.2">
      <c r="R718" s="15"/>
    </row>
    <row r="719" spans="18:18" ht="12.75" x14ac:dyDescent="0.2">
      <c r="R719" s="15"/>
    </row>
    <row r="720" spans="18:18" ht="12.75" x14ac:dyDescent="0.2">
      <c r="R720" s="15"/>
    </row>
    <row r="721" spans="18:18" ht="12.75" x14ac:dyDescent="0.2">
      <c r="R721" s="15"/>
    </row>
    <row r="722" spans="18:18" ht="12.75" x14ac:dyDescent="0.2">
      <c r="R722" s="15"/>
    </row>
    <row r="723" spans="18:18" ht="12.75" x14ac:dyDescent="0.2">
      <c r="R723" s="15"/>
    </row>
    <row r="724" spans="18:18" ht="12.75" x14ac:dyDescent="0.2">
      <c r="R724" s="15"/>
    </row>
    <row r="725" spans="18:18" ht="12.75" x14ac:dyDescent="0.2">
      <c r="R725" s="15"/>
    </row>
    <row r="726" spans="18:18" ht="12.75" x14ac:dyDescent="0.2">
      <c r="R726" s="15"/>
    </row>
    <row r="727" spans="18:18" ht="12.75" x14ac:dyDescent="0.2">
      <c r="R727" s="15"/>
    </row>
    <row r="728" spans="18:18" ht="12.75" x14ac:dyDescent="0.2">
      <c r="R728" s="15"/>
    </row>
    <row r="729" spans="18:18" ht="12.75" x14ac:dyDescent="0.2">
      <c r="R729" s="15"/>
    </row>
    <row r="730" spans="18:18" ht="12.75" x14ac:dyDescent="0.2">
      <c r="R730" s="15"/>
    </row>
    <row r="731" spans="18:18" ht="12.75" x14ac:dyDescent="0.2">
      <c r="R731" s="15"/>
    </row>
    <row r="732" spans="18:18" ht="12.75" x14ac:dyDescent="0.2">
      <c r="R732" s="15"/>
    </row>
    <row r="733" spans="18:18" ht="12.75" x14ac:dyDescent="0.2">
      <c r="R733" s="15"/>
    </row>
    <row r="734" spans="18:18" ht="12.75" x14ac:dyDescent="0.2">
      <c r="R734" s="15"/>
    </row>
    <row r="735" spans="18:18" ht="12.75" x14ac:dyDescent="0.2">
      <c r="R735" s="15"/>
    </row>
    <row r="736" spans="18:18" ht="12.75" x14ac:dyDescent="0.2">
      <c r="R736" s="15"/>
    </row>
    <row r="737" spans="18:18" ht="12.75" x14ac:dyDescent="0.2">
      <c r="R737" s="15"/>
    </row>
    <row r="738" spans="18:18" ht="12.75" x14ac:dyDescent="0.2">
      <c r="R738" s="15"/>
    </row>
    <row r="739" spans="18:18" ht="12.75" x14ac:dyDescent="0.2">
      <c r="R739" s="15"/>
    </row>
    <row r="740" spans="18:18" ht="12.75" x14ac:dyDescent="0.2">
      <c r="R740" s="15"/>
    </row>
    <row r="741" spans="18:18" ht="12.75" x14ac:dyDescent="0.2">
      <c r="R741" s="15"/>
    </row>
    <row r="742" spans="18:18" ht="12.75" x14ac:dyDescent="0.2">
      <c r="R742" s="15"/>
    </row>
    <row r="743" spans="18:18" ht="12.75" x14ac:dyDescent="0.2">
      <c r="R743" s="15"/>
    </row>
    <row r="744" spans="18:18" ht="12.75" x14ac:dyDescent="0.2">
      <c r="R744" s="15"/>
    </row>
    <row r="745" spans="18:18" ht="12.75" x14ac:dyDescent="0.2">
      <c r="R745" s="15"/>
    </row>
    <row r="746" spans="18:18" ht="12.75" x14ac:dyDescent="0.2">
      <c r="R746" s="15"/>
    </row>
    <row r="747" spans="18:18" ht="12.75" x14ac:dyDescent="0.2">
      <c r="R747" s="15"/>
    </row>
    <row r="748" spans="18:18" ht="12.75" x14ac:dyDescent="0.2">
      <c r="R748" s="15"/>
    </row>
    <row r="749" spans="18:18" ht="12.75" x14ac:dyDescent="0.2">
      <c r="R749" s="15"/>
    </row>
    <row r="750" spans="18:18" ht="12.75" x14ac:dyDescent="0.2">
      <c r="R750" s="15"/>
    </row>
    <row r="751" spans="18:18" ht="12.75" x14ac:dyDescent="0.2">
      <c r="R751" s="15"/>
    </row>
    <row r="752" spans="18:18" ht="12.75" x14ac:dyDescent="0.2">
      <c r="R752" s="15"/>
    </row>
    <row r="753" spans="18:18" ht="12.75" x14ac:dyDescent="0.2">
      <c r="R753" s="15"/>
    </row>
    <row r="754" spans="18:18" ht="12.75" x14ac:dyDescent="0.2">
      <c r="R754" s="15"/>
    </row>
    <row r="755" spans="18:18" ht="12.75" x14ac:dyDescent="0.2">
      <c r="R755" s="15"/>
    </row>
    <row r="756" spans="18:18" ht="12.75" x14ac:dyDescent="0.2">
      <c r="R756" s="15"/>
    </row>
    <row r="757" spans="18:18" ht="12.75" x14ac:dyDescent="0.2">
      <c r="R757" s="15"/>
    </row>
    <row r="758" spans="18:18" ht="12.75" x14ac:dyDescent="0.2">
      <c r="R758" s="15"/>
    </row>
    <row r="759" spans="18:18" ht="12.75" x14ac:dyDescent="0.2">
      <c r="R759" s="15"/>
    </row>
    <row r="760" spans="18:18" ht="12.75" x14ac:dyDescent="0.2">
      <c r="R760" s="15"/>
    </row>
    <row r="761" spans="18:18" ht="12.75" x14ac:dyDescent="0.2">
      <c r="R761" s="15"/>
    </row>
    <row r="762" spans="18:18" ht="12.75" x14ac:dyDescent="0.2">
      <c r="R762" s="15"/>
    </row>
    <row r="763" spans="18:18" ht="12.75" x14ac:dyDescent="0.2">
      <c r="R763" s="15"/>
    </row>
    <row r="764" spans="18:18" ht="12.75" x14ac:dyDescent="0.2">
      <c r="R764" s="15"/>
    </row>
    <row r="765" spans="18:18" ht="12.75" x14ac:dyDescent="0.2">
      <c r="R765" s="15"/>
    </row>
    <row r="766" spans="18:18" ht="12.75" x14ac:dyDescent="0.2">
      <c r="R766" s="15"/>
    </row>
    <row r="767" spans="18:18" ht="12.75" x14ac:dyDescent="0.2">
      <c r="R767" s="15"/>
    </row>
    <row r="768" spans="18:18" ht="12.75" x14ac:dyDescent="0.2">
      <c r="R768" s="15"/>
    </row>
    <row r="769" spans="18:18" ht="12.75" x14ac:dyDescent="0.2">
      <c r="R769" s="15"/>
    </row>
    <row r="770" spans="18:18" ht="12.75" x14ac:dyDescent="0.2">
      <c r="R770" s="15"/>
    </row>
    <row r="771" spans="18:18" ht="12.75" x14ac:dyDescent="0.2">
      <c r="R771" s="15"/>
    </row>
    <row r="772" spans="18:18" ht="12.75" x14ac:dyDescent="0.2">
      <c r="R772" s="15"/>
    </row>
    <row r="773" spans="18:18" ht="12.75" x14ac:dyDescent="0.2">
      <c r="R773" s="15"/>
    </row>
    <row r="774" spans="18:18" ht="12.75" x14ac:dyDescent="0.2">
      <c r="R774" s="15"/>
    </row>
    <row r="775" spans="18:18" ht="12.75" x14ac:dyDescent="0.2">
      <c r="R775" s="15"/>
    </row>
    <row r="776" spans="18:18" ht="12.75" x14ac:dyDescent="0.2">
      <c r="R776" s="15"/>
    </row>
    <row r="777" spans="18:18" ht="12.75" x14ac:dyDescent="0.2">
      <c r="R777" s="15"/>
    </row>
    <row r="778" spans="18:18" ht="12.75" x14ac:dyDescent="0.2">
      <c r="R778" s="15"/>
    </row>
    <row r="779" spans="18:18" ht="12.75" x14ac:dyDescent="0.2">
      <c r="R779" s="15"/>
    </row>
    <row r="780" spans="18:18" ht="12.75" x14ac:dyDescent="0.2">
      <c r="R780" s="15"/>
    </row>
    <row r="781" spans="18:18" ht="12.75" x14ac:dyDescent="0.2">
      <c r="R781" s="15"/>
    </row>
    <row r="782" spans="18:18" ht="12.75" x14ac:dyDescent="0.2">
      <c r="R782" s="15"/>
    </row>
    <row r="783" spans="18:18" ht="12.75" x14ac:dyDescent="0.2">
      <c r="R783" s="15"/>
    </row>
    <row r="784" spans="18:18" ht="12.75" x14ac:dyDescent="0.2">
      <c r="R784" s="15"/>
    </row>
    <row r="785" spans="18:18" ht="12.75" x14ac:dyDescent="0.2">
      <c r="R785" s="15"/>
    </row>
    <row r="786" spans="18:18" ht="12.75" x14ac:dyDescent="0.2">
      <c r="R786" s="15"/>
    </row>
    <row r="787" spans="18:18" ht="12.75" x14ac:dyDescent="0.2">
      <c r="R787" s="15"/>
    </row>
    <row r="788" spans="18:18" ht="12.75" x14ac:dyDescent="0.2">
      <c r="R788" s="15"/>
    </row>
    <row r="789" spans="18:18" ht="12.75" x14ac:dyDescent="0.2">
      <c r="R789" s="15"/>
    </row>
    <row r="790" spans="18:18" ht="12.75" x14ac:dyDescent="0.2">
      <c r="R790" s="15"/>
    </row>
    <row r="791" spans="18:18" ht="12.75" x14ac:dyDescent="0.2">
      <c r="R791" s="15"/>
    </row>
    <row r="792" spans="18:18" ht="12.75" x14ac:dyDescent="0.2">
      <c r="R792" s="15"/>
    </row>
    <row r="793" spans="18:18" ht="12.75" x14ac:dyDescent="0.2">
      <c r="R793" s="15"/>
    </row>
    <row r="794" spans="18:18" ht="12.75" x14ac:dyDescent="0.2">
      <c r="R794" s="15"/>
    </row>
    <row r="795" spans="18:18" ht="12.75" x14ac:dyDescent="0.2">
      <c r="R795" s="15"/>
    </row>
    <row r="796" spans="18:18" ht="12.75" x14ac:dyDescent="0.2">
      <c r="R796" s="15"/>
    </row>
    <row r="797" spans="18:18" ht="12.75" x14ac:dyDescent="0.2">
      <c r="R797" s="15"/>
    </row>
    <row r="798" spans="18:18" ht="12.75" x14ac:dyDescent="0.2">
      <c r="R798" s="15"/>
    </row>
    <row r="799" spans="18:18" ht="12.75" x14ac:dyDescent="0.2">
      <c r="R799" s="15"/>
    </row>
    <row r="800" spans="18:18" ht="12.75" x14ac:dyDescent="0.2">
      <c r="R800" s="15"/>
    </row>
    <row r="801" spans="18:18" ht="12.75" x14ac:dyDescent="0.2">
      <c r="R801" s="15"/>
    </row>
    <row r="802" spans="18:18" ht="12.75" x14ac:dyDescent="0.2">
      <c r="R802" s="15"/>
    </row>
    <row r="803" spans="18:18" ht="12.75" x14ac:dyDescent="0.2">
      <c r="R803" s="15"/>
    </row>
    <row r="804" spans="18:18" ht="12.75" x14ac:dyDescent="0.2">
      <c r="R804" s="15"/>
    </row>
    <row r="805" spans="18:18" ht="12.75" x14ac:dyDescent="0.2">
      <c r="R805" s="15"/>
    </row>
    <row r="806" spans="18:18" ht="12.75" x14ac:dyDescent="0.2">
      <c r="R806" s="15"/>
    </row>
    <row r="807" spans="18:18" ht="12.75" x14ac:dyDescent="0.2">
      <c r="R807" s="15"/>
    </row>
    <row r="808" spans="18:18" ht="12.75" x14ac:dyDescent="0.2">
      <c r="R808" s="15"/>
    </row>
    <row r="809" spans="18:18" ht="12.75" x14ac:dyDescent="0.2">
      <c r="R809" s="15"/>
    </row>
    <row r="810" spans="18:18" ht="12.75" x14ac:dyDescent="0.2">
      <c r="R810" s="15"/>
    </row>
    <row r="811" spans="18:18" ht="12.75" x14ac:dyDescent="0.2">
      <c r="R811" s="15"/>
    </row>
    <row r="812" spans="18:18" ht="12.75" x14ac:dyDescent="0.2">
      <c r="R812" s="15"/>
    </row>
    <row r="813" spans="18:18" ht="12.75" x14ac:dyDescent="0.2">
      <c r="R813" s="15"/>
    </row>
    <row r="814" spans="18:18" ht="12.75" x14ac:dyDescent="0.2">
      <c r="R814" s="15"/>
    </row>
    <row r="815" spans="18:18" ht="12.75" x14ac:dyDescent="0.2">
      <c r="R815" s="15"/>
    </row>
    <row r="816" spans="18:18" ht="12.75" x14ac:dyDescent="0.2">
      <c r="R816" s="15"/>
    </row>
    <row r="817" spans="18:18" ht="12.75" x14ac:dyDescent="0.2">
      <c r="R817" s="15"/>
    </row>
    <row r="818" spans="18:18" ht="12.75" x14ac:dyDescent="0.2">
      <c r="R818" s="15"/>
    </row>
    <row r="819" spans="18:18" ht="12.75" x14ac:dyDescent="0.2">
      <c r="R819" s="15"/>
    </row>
    <row r="820" spans="18:18" ht="12.75" x14ac:dyDescent="0.2">
      <c r="R820" s="15"/>
    </row>
    <row r="821" spans="18:18" ht="12.75" x14ac:dyDescent="0.2">
      <c r="R821" s="15"/>
    </row>
    <row r="822" spans="18:18" ht="12.75" x14ac:dyDescent="0.2">
      <c r="R822" s="15"/>
    </row>
    <row r="823" spans="18:18" ht="12.75" x14ac:dyDescent="0.2">
      <c r="R823" s="15"/>
    </row>
    <row r="824" spans="18:18" ht="12.75" x14ac:dyDescent="0.2">
      <c r="R824" s="15"/>
    </row>
    <row r="825" spans="18:18" ht="12.75" x14ac:dyDescent="0.2">
      <c r="R825" s="15"/>
    </row>
    <row r="826" spans="18:18" ht="12.75" x14ac:dyDescent="0.2">
      <c r="R826" s="15"/>
    </row>
    <row r="827" spans="18:18" ht="12.75" x14ac:dyDescent="0.2">
      <c r="R827" s="15"/>
    </row>
    <row r="828" spans="18:18" ht="12.75" x14ac:dyDescent="0.2">
      <c r="R828" s="15"/>
    </row>
    <row r="829" spans="18:18" ht="12.75" x14ac:dyDescent="0.2">
      <c r="R829" s="15"/>
    </row>
    <row r="830" spans="18:18" ht="12.75" x14ac:dyDescent="0.2">
      <c r="R830" s="15"/>
    </row>
    <row r="831" spans="18:18" ht="12.75" x14ac:dyDescent="0.2">
      <c r="R831" s="15"/>
    </row>
    <row r="832" spans="18:18" ht="12.75" x14ac:dyDescent="0.2">
      <c r="R832" s="15"/>
    </row>
    <row r="833" spans="18:18" ht="12.75" x14ac:dyDescent="0.2">
      <c r="R833" s="15"/>
    </row>
    <row r="834" spans="18:18" ht="12.75" x14ac:dyDescent="0.2">
      <c r="R834" s="15"/>
    </row>
    <row r="835" spans="18:18" ht="12.75" x14ac:dyDescent="0.2">
      <c r="R835" s="15"/>
    </row>
    <row r="836" spans="18:18" ht="12.75" x14ac:dyDescent="0.2">
      <c r="R836" s="15"/>
    </row>
    <row r="837" spans="18:18" ht="12.75" x14ac:dyDescent="0.2">
      <c r="R837" s="15"/>
    </row>
    <row r="838" spans="18:18" ht="12.75" x14ac:dyDescent="0.2">
      <c r="R838" s="15"/>
    </row>
    <row r="839" spans="18:18" ht="12.75" x14ac:dyDescent="0.2">
      <c r="R839" s="15"/>
    </row>
    <row r="840" spans="18:18" ht="12.75" x14ac:dyDescent="0.2">
      <c r="R840" s="15"/>
    </row>
    <row r="841" spans="18:18" ht="12.75" x14ac:dyDescent="0.2">
      <c r="R841" s="15"/>
    </row>
    <row r="842" spans="18:18" ht="12.75" x14ac:dyDescent="0.2">
      <c r="R842" s="15"/>
    </row>
    <row r="843" spans="18:18" ht="12.75" x14ac:dyDescent="0.2">
      <c r="R843" s="15"/>
    </row>
    <row r="844" spans="18:18" ht="12.75" x14ac:dyDescent="0.2">
      <c r="R844" s="15"/>
    </row>
    <row r="845" spans="18:18" ht="12.75" x14ac:dyDescent="0.2">
      <c r="R845" s="15"/>
    </row>
    <row r="846" spans="18:18" ht="12.75" x14ac:dyDescent="0.2">
      <c r="R846" s="15"/>
    </row>
    <row r="847" spans="18:18" ht="12.75" x14ac:dyDescent="0.2">
      <c r="R847" s="15"/>
    </row>
    <row r="848" spans="18:18" ht="12.75" x14ac:dyDescent="0.2">
      <c r="R848" s="15"/>
    </row>
    <row r="849" spans="18:18" ht="12.75" x14ac:dyDescent="0.2">
      <c r="R849" s="15"/>
    </row>
    <row r="850" spans="18:18" ht="12.75" x14ac:dyDescent="0.2">
      <c r="R850" s="15"/>
    </row>
    <row r="851" spans="18:18" ht="12.75" x14ac:dyDescent="0.2">
      <c r="R851" s="15"/>
    </row>
    <row r="852" spans="18:18" ht="12.75" x14ac:dyDescent="0.2">
      <c r="R852" s="15"/>
    </row>
    <row r="853" spans="18:18" ht="12.75" x14ac:dyDescent="0.2">
      <c r="R853" s="15"/>
    </row>
    <row r="854" spans="18:18" ht="12.75" x14ac:dyDescent="0.2">
      <c r="R854" s="15"/>
    </row>
    <row r="855" spans="18:18" ht="12.75" x14ac:dyDescent="0.2">
      <c r="R855" s="15"/>
    </row>
    <row r="856" spans="18:18" ht="12.75" x14ac:dyDescent="0.2">
      <c r="R856" s="15"/>
    </row>
    <row r="857" spans="18:18" ht="12.75" x14ac:dyDescent="0.2">
      <c r="R857" s="15"/>
    </row>
    <row r="858" spans="18:18" ht="12.75" x14ac:dyDescent="0.2">
      <c r="R858" s="15"/>
    </row>
    <row r="859" spans="18:18" ht="12.75" x14ac:dyDescent="0.2">
      <c r="R859" s="15"/>
    </row>
    <row r="860" spans="18:18" ht="12.75" x14ac:dyDescent="0.2">
      <c r="R860" s="15"/>
    </row>
    <row r="861" spans="18:18" ht="12.75" x14ac:dyDescent="0.2">
      <c r="R861" s="15"/>
    </row>
    <row r="862" spans="18:18" ht="12.75" x14ac:dyDescent="0.2">
      <c r="R862" s="15"/>
    </row>
    <row r="863" spans="18:18" ht="12.75" x14ac:dyDescent="0.2">
      <c r="R863" s="15"/>
    </row>
    <row r="864" spans="18:18" ht="12.75" x14ac:dyDescent="0.2">
      <c r="R864" s="15"/>
    </row>
    <row r="865" spans="18:18" ht="12.75" x14ac:dyDescent="0.2">
      <c r="R865" s="15"/>
    </row>
    <row r="866" spans="18:18" ht="12.75" x14ac:dyDescent="0.2">
      <c r="R866" s="15"/>
    </row>
    <row r="867" spans="18:18" ht="12.75" x14ac:dyDescent="0.2">
      <c r="R867" s="15"/>
    </row>
    <row r="868" spans="18:18" ht="12.75" x14ac:dyDescent="0.2">
      <c r="R868" s="15"/>
    </row>
    <row r="869" spans="18:18" ht="12.75" x14ac:dyDescent="0.2">
      <c r="R869" s="15"/>
    </row>
    <row r="870" spans="18:18" ht="12.75" x14ac:dyDescent="0.2">
      <c r="R870" s="15"/>
    </row>
    <row r="871" spans="18:18" ht="12.75" x14ac:dyDescent="0.2">
      <c r="R871" s="15"/>
    </row>
    <row r="872" spans="18:18" ht="12.75" x14ac:dyDescent="0.2">
      <c r="R872" s="15"/>
    </row>
    <row r="873" spans="18:18" ht="12.75" x14ac:dyDescent="0.2">
      <c r="R873" s="15"/>
    </row>
    <row r="874" spans="18:18" ht="12.75" x14ac:dyDescent="0.2">
      <c r="R874" s="15"/>
    </row>
    <row r="875" spans="18:18" ht="12.75" x14ac:dyDescent="0.2">
      <c r="R875" s="15"/>
    </row>
    <row r="876" spans="18:18" ht="12.75" x14ac:dyDescent="0.2">
      <c r="R876" s="15"/>
    </row>
    <row r="877" spans="18:18" ht="12.75" x14ac:dyDescent="0.2">
      <c r="R877" s="15"/>
    </row>
    <row r="878" spans="18:18" ht="12.75" x14ac:dyDescent="0.2">
      <c r="R878" s="15"/>
    </row>
    <row r="879" spans="18:18" ht="12.75" x14ac:dyDescent="0.2">
      <c r="R879" s="15"/>
    </row>
    <row r="880" spans="18:18" ht="12.75" x14ac:dyDescent="0.2">
      <c r="R880" s="15"/>
    </row>
    <row r="881" spans="18:18" ht="12.75" x14ac:dyDescent="0.2">
      <c r="R881" s="15"/>
    </row>
    <row r="882" spans="18:18" ht="12.75" x14ac:dyDescent="0.2">
      <c r="R882" s="15"/>
    </row>
    <row r="883" spans="18:18" ht="12.75" x14ac:dyDescent="0.2">
      <c r="R883" s="15"/>
    </row>
    <row r="884" spans="18:18" ht="12.75" x14ac:dyDescent="0.2">
      <c r="R884" s="15"/>
    </row>
    <row r="885" spans="18:18" ht="12.75" x14ac:dyDescent="0.2">
      <c r="R885" s="15"/>
    </row>
    <row r="886" spans="18:18" ht="12.75" x14ac:dyDescent="0.2">
      <c r="R886" s="15"/>
    </row>
    <row r="887" spans="18:18" ht="12.75" x14ac:dyDescent="0.2">
      <c r="R887" s="15"/>
    </row>
    <row r="888" spans="18:18" ht="12.75" x14ac:dyDescent="0.2">
      <c r="R888" s="15"/>
    </row>
    <row r="889" spans="18:18" ht="12.75" x14ac:dyDescent="0.2">
      <c r="R889" s="15"/>
    </row>
    <row r="890" spans="18:18" ht="12.75" x14ac:dyDescent="0.2">
      <c r="R890" s="15"/>
    </row>
    <row r="891" spans="18:18" ht="12.75" x14ac:dyDescent="0.2">
      <c r="R891" s="15"/>
    </row>
    <row r="892" spans="18:18" ht="12.75" x14ac:dyDescent="0.2">
      <c r="R892" s="15"/>
    </row>
    <row r="893" spans="18:18" ht="12.75" x14ac:dyDescent="0.2">
      <c r="R893" s="15"/>
    </row>
    <row r="894" spans="18:18" ht="12.75" x14ac:dyDescent="0.2">
      <c r="R894" s="15"/>
    </row>
    <row r="895" spans="18:18" ht="12.75" x14ac:dyDescent="0.2">
      <c r="R895" s="15"/>
    </row>
    <row r="896" spans="18:18" ht="12.75" x14ac:dyDescent="0.2">
      <c r="R896" s="15"/>
    </row>
    <row r="897" spans="18:18" ht="12.75" x14ac:dyDescent="0.2">
      <c r="R897" s="15"/>
    </row>
    <row r="898" spans="18:18" ht="12.75" x14ac:dyDescent="0.2">
      <c r="R898" s="15"/>
    </row>
    <row r="899" spans="18:18" ht="12.75" x14ac:dyDescent="0.2">
      <c r="R899" s="15"/>
    </row>
    <row r="900" spans="18:18" ht="12.75" x14ac:dyDescent="0.2">
      <c r="R900" s="15"/>
    </row>
    <row r="901" spans="18:18" ht="12.75" x14ac:dyDescent="0.2">
      <c r="R901" s="15"/>
    </row>
    <row r="902" spans="18:18" ht="12.75" x14ac:dyDescent="0.2">
      <c r="R902" s="15"/>
    </row>
    <row r="903" spans="18:18" ht="12.75" x14ac:dyDescent="0.2">
      <c r="R903" s="15"/>
    </row>
    <row r="904" spans="18:18" ht="12.75" x14ac:dyDescent="0.2">
      <c r="R904" s="15"/>
    </row>
    <row r="905" spans="18:18" ht="12.75" x14ac:dyDescent="0.2">
      <c r="R905" s="15"/>
    </row>
    <row r="906" spans="18:18" ht="12.75" x14ac:dyDescent="0.2">
      <c r="R906" s="15"/>
    </row>
    <row r="907" spans="18:18" ht="12.75" x14ac:dyDescent="0.2">
      <c r="R907" s="15"/>
    </row>
    <row r="908" spans="18:18" ht="12.75" x14ac:dyDescent="0.2">
      <c r="R908" s="15"/>
    </row>
    <row r="909" spans="18:18" ht="12.75" x14ac:dyDescent="0.2">
      <c r="R909" s="15"/>
    </row>
    <row r="910" spans="18:18" ht="12.75" x14ac:dyDescent="0.2">
      <c r="R910" s="15"/>
    </row>
    <row r="911" spans="18:18" ht="12.75" x14ac:dyDescent="0.2">
      <c r="R911" s="15"/>
    </row>
    <row r="912" spans="18:18" ht="12.75" x14ac:dyDescent="0.2">
      <c r="R912" s="15"/>
    </row>
    <row r="913" spans="18:18" ht="12.75" x14ac:dyDescent="0.2">
      <c r="R913" s="15"/>
    </row>
    <row r="914" spans="18:18" ht="12.75" x14ac:dyDescent="0.2">
      <c r="R914" s="15"/>
    </row>
    <row r="915" spans="18:18" ht="12.75" x14ac:dyDescent="0.2">
      <c r="R915" s="15"/>
    </row>
    <row r="916" spans="18:18" ht="12.75" x14ac:dyDescent="0.2">
      <c r="R916" s="15"/>
    </row>
    <row r="917" spans="18:18" ht="12.75" x14ac:dyDescent="0.2">
      <c r="R917" s="15"/>
    </row>
    <row r="918" spans="18:18" ht="12.75" x14ac:dyDescent="0.2">
      <c r="R918" s="15"/>
    </row>
    <row r="919" spans="18:18" ht="12.75" x14ac:dyDescent="0.2">
      <c r="R919" s="15"/>
    </row>
    <row r="920" spans="18:18" ht="12.75" x14ac:dyDescent="0.2">
      <c r="R920" s="15"/>
    </row>
    <row r="921" spans="18:18" ht="12.75" x14ac:dyDescent="0.2">
      <c r="R921" s="15"/>
    </row>
    <row r="922" spans="18:18" ht="12.75" x14ac:dyDescent="0.2">
      <c r="R922" s="15"/>
    </row>
    <row r="923" spans="18:18" ht="12.75" x14ac:dyDescent="0.2">
      <c r="R923" s="15"/>
    </row>
    <row r="924" spans="18:18" ht="12.75" x14ac:dyDescent="0.2">
      <c r="R924" s="15"/>
    </row>
    <row r="925" spans="18:18" ht="12.75" x14ac:dyDescent="0.2">
      <c r="R925" s="15"/>
    </row>
    <row r="926" spans="18:18" ht="12.75" x14ac:dyDescent="0.2">
      <c r="R926" s="15"/>
    </row>
    <row r="927" spans="18:18" ht="12.75" x14ac:dyDescent="0.2">
      <c r="R927" s="15"/>
    </row>
    <row r="928" spans="18:18" ht="12.75" x14ac:dyDescent="0.2">
      <c r="R928" s="15"/>
    </row>
    <row r="929" spans="18:18" ht="12.75" x14ac:dyDescent="0.2">
      <c r="R929" s="15"/>
    </row>
    <row r="930" spans="18:18" ht="12.75" x14ac:dyDescent="0.2">
      <c r="R930" s="15"/>
    </row>
    <row r="931" spans="18:18" ht="12.75" x14ac:dyDescent="0.2">
      <c r="R931" s="15"/>
    </row>
    <row r="932" spans="18:18" ht="12.75" x14ac:dyDescent="0.2">
      <c r="R932" s="15"/>
    </row>
    <row r="933" spans="18:18" ht="12.75" x14ac:dyDescent="0.2">
      <c r="R933" s="15"/>
    </row>
    <row r="934" spans="18:18" ht="12.75" x14ac:dyDescent="0.2">
      <c r="R934" s="15"/>
    </row>
    <row r="935" spans="18:18" ht="12.75" x14ac:dyDescent="0.2">
      <c r="R935" s="15"/>
    </row>
    <row r="936" spans="18:18" ht="12.75" x14ac:dyDescent="0.2">
      <c r="R936" s="15"/>
    </row>
    <row r="937" spans="18:18" ht="12.75" x14ac:dyDescent="0.2">
      <c r="R937" s="15"/>
    </row>
    <row r="938" spans="18:18" ht="12.75" x14ac:dyDescent="0.2">
      <c r="R938" s="15"/>
    </row>
    <row r="939" spans="18:18" ht="12.75" x14ac:dyDescent="0.2">
      <c r="R939" s="15"/>
    </row>
    <row r="940" spans="18:18" ht="12.75" x14ac:dyDescent="0.2">
      <c r="R940" s="15"/>
    </row>
    <row r="941" spans="18:18" ht="12.75" x14ac:dyDescent="0.2">
      <c r="R941" s="15"/>
    </row>
    <row r="942" spans="18:18" ht="12.75" x14ac:dyDescent="0.2">
      <c r="R942" s="15"/>
    </row>
    <row r="943" spans="18:18" ht="12.75" x14ac:dyDescent="0.2">
      <c r="R943" s="15"/>
    </row>
    <row r="944" spans="18:18" ht="12.75" x14ac:dyDescent="0.2">
      <c r="R944" s="15"/>
    </row>
    <row r="945" spans="18:18" ht="12.75" x14ac:dyDescent="0.2">
      <c r="R945" s="15"/>
    </row>
    <row r="946" spans="18:18" ht="12.75" x14ac:dyDescent="0.2">
      <c r="R946" s="15"/>
    </row>
    <row r="947" spans="18:18" ht="12.75" x14ac:dyDescent="0.2">
      <c r="R947" s="15"/>
    </row>
    <row r="948" spans="18:18" ht="12.75" x14ac:dyDescent="0.2">
      <c r="R948" s="15"/>
    </row>
    <row r="949" spans="18:18" ht="12.75" x14ac:dyDescent="0.2">
      <c r="R949" s="15"/>
    </row>
    <row r="950" spans="18:18" ht="12.75" x14ac:dyDescent="0.2">
      <c r="R950" s="15"/>
    </row>
    <row r="951" spans="18:18" ht="12.75" x14ac:dyDescent="0.2">
      <c r="R951" s="15"/>
    </row>
    <row r="952" spans="18:18" ht="12.75" x14ac:dyDescent="0.2">
      <c r="R952" s="15"/>
    </row>
    <row r="953" spans="18:18" ht="12.75" x14ac:dyDescent="0.2">
      <c r="R953" s="15"/>
    </row>
    <row r="954" spans="18:18" ht="12.75" x14ac:dyDescent="0.2">
      <c r="R954" s="15"/>
    </row>
    <row r="955" spans="18:18" ht="12.75" x14ac:dyDescent="0.2">
      <c r="R955" s="15"/>
    </row>
    <row r="956" spans="18:18" ht="12.75" x14ac:dyDescent="0.2">
      <c r="R956" s="15"/>
    </row>
    <row r="957" spans="18:18" ht="12.75" x14ac:dyDescent="0.2">
      <c r="R957" s="15"/>
    </row>
    <row r="958" spans="18:18" ht="12.75" x14ac:dyDescent="0.2">
      <c r="R958" s="15"/>
    </row>
    <row r="959" spans="18:18" ht="12.75" x14ac:dyDescent="0.2">
      <c r="R959" s="15"/>
    </row>
    <row r="960" spans="18:18" ht="12.75" x14ac:dyDescent="0.2">
      <c r="R960" s="15"/>
    </row>
    <row r="961" spans="18:18" ht="12.75" x14ac:dyDescent="0.2">
      <c r="R961" s="15"/>
    </row>
    <row r="962" spans="18:18" ht="12.75" x14ac:dyDescent="0.2">
      <c r="R962" s="15"/>
    </row>
    <row r="963" spans="18:18" ht="12.75" x14ac:dyDescent="0.2">
      <c r="R963" s="15"/>
    </row>
    <row r="964" spans="18:18" ht="12.75" x14ac:dyDescent="0.2">
      <c r="R964" s="15"/>
    </row>
    <row r="965" spans="18:18" ht="12.75" x14ac:dyDescent="0.2">
      <c r="R965" s="15"/>
    </row>
    <row r="966" spans="18:18" ht="12.75" x14ac:dyDescent="0.2">
      <c r="R966" s="15"/>
    </row>
    <row r="967" spans="18:18" ht="12.75" x14ac:dyDescent="0.2">
      <c r="R967" s="15"/>
    </row>
    <row r="968" spans="18:18" ht="12.75" x14ac:dyDescent="0.2">
      <c r="R968" s="15"/>
    </row>
    <row r="969" spans="18:18" ht="12.75" x14ac:dyDescent="0.2">
      <c r="R969" s="15"/>
    </row>
    <row r="970" spans="18:18" ht="12.75" x14ac:dyDescent="0.2">
      <c r="R970" s="15"/>
    </row>
    <row r="971" spans="18:18" ht="12.75" x14ac:dyDescent="0.2">
      <c r="R971" s="15"/>
    </row>
    <row r="972" spans="18:18" ht="12.75" x14ac:dyDescent="0.2">
      <c r="R972" s="15"/>
    </row>
    <row r="973" spans="18:18" ht="12.75" x14ac:dyDescent="0.2">
      <c r="R973" s="15"/>
    </row>
    <row r="974" spans="18:18" ht="12.75" x14ac:dyDescent="0.2">
      <c r="R974" s="15"/>
    </row>
    <row r="975" spans="18:18" ht="12.75" x14ac:dyDescent="0.2">
      <c r="R975" s="15"/>
    </row>
    <row r="976" spans="18:18" ht="12.75" x14ac:dyDescent="0.2">
      <c r="R976" s="15"/>
    </row>
    <row r="977" spans="18:18" ht="12.75" x14ac:dyDescent="0.2">
      <c r="R977" s="15"/>
    </row>
    <row r="978" spans="18:18" ht="12.75" x14ac:dyDescent="0.2">
      <c r="R978" s="15"/>
    </row>
    <row r="979" spans="18:18" ht="12.75" x14ac:dyDescent="0.2">
      <c r="R979" s="15"/>
    </row>
    <row r="980" spans="18:18" ht="12.75" x14ac:dyDescent="0.2">
      <c r="R980" s="15"/>
    </row>
    <row r="981" spans="18:18" ht="12.75" x14ac:dyDescent="0.2">
      <c r="R981" s="15"/>
    </row>
    <row r="982" spans="18:18" ht="12.75" x14ac:dyDescent="0.2">
      <c r="R982" s="15"/>
    </row>
    <row r="983" spans="18:18" ht="12.75" x14ac:dyDescent="0.2">
      <c r="R983" s="15"/>
    </row>
    <row r="984" spans="18:18" ht="12.75" x14ac:dyDescent="0.2">
      <c r="R984" s="15"/>
    </row>
    <row r="985" spans="18:18" ht="12.75" x14ac:dyDescent="0.2">
      <c r="R985" s="15"/>
    </row>
    <row r="986" spans="18:18" ht="12.75" x14ac:dyDescent="0.2">
      <c r="R986" s="15"/>
    </row>
    <row r="987" spans="18:18" ht="12.75" x14ac:dyDescent="0.2">
      <c r="R987" s="15"/>
    </row>
    <row r="988" spans="18:18" ht="12.75" x14ac:dyDescent="0.2">
      <c r="R988" s="15"/>
    </row>
    <row r="989" spans="18:18" ht="12.75" x14ac:dyDescent="0.2">
      <c r="R989" s="15"/>
    </row>
    <row r="990" spans="18:18" ht="12.75" x14ac:dyDescent="0.2">
      <c r="R990" s="15"/>
    </row>
    <row r="991" spans="18:18" ht="12.75" x14ac:dyDescent="0.2">
      <c r="R991" s="15"/>
    </row>
    <row r="992" spans="18:18" ht="12.75" x14ac:dyDescent="0.2">
      <c r="R992" s="15"/>
    </row>
    <row r="993" spans="18:18" ht="12.75" x14ac:dyDescent="0.2">
      <c r="R993" s="15"/>
    </row>
    <row r="994" spans="18:18" ht="12.75" x14ac:dyDescent="0.2">
      <c r="R994" s="15"/>
    </row>
    <row r="995" spans="18:18" ht="12.75" x14ac:dyDescent="0.2">
      <c r="R995" s="15"/>
    </row>
    <row r="996" spans="18:18" ht="12.75" x14ac:dyDescent="0.2">
      <c r="R996" s="15"/>
    </row>
    <row r="997" spans="18:18" ht="12.75" x14ac:dyDescent="0.2">
      <c r="R997" s="15"/>
    </row>
    <row r="998" spans="18:18" ht="12.75" x14ac:dyDescent="0.2">
      <c r="R998" s="15"/>
    </row>
    <row r="999" spans="18:18" ht="12.75" x14ac:dyDescent="0.2">
      <c r="R999" s="15"/>
    </row>
    <row r="1000" spans="18:18" ht="12.75" x14ac:dyDescent="0.2">
      <c r="R1000" s="15"/>
    </row>
    <row r="1001" spans="18:18" ht="12.75" x14ac:dyDescent="0.2">
      <c r="R100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7"/>
  <sheetViews>
    <sheetView workbookViewId="0"/>
  </sheetViews>
  <sheetFormatPr defaultColWidth="12.5703125" defaultRowHeight="15.75" customHeight="1" x14ac:dyDescent="0.2"/>
  <cols>
    <col min="2" max="2" width="24.28515625" customWidth="1"/>
    <col min="3" max="3" width="17.42578125" customWidth="1"/>
    <col min="4" max="5" width="16.7109375" customWidth="1"/>
    <col min="6" max="6" width="15.42578125" customWidth="1"/>
    <col min="8" max="8" width="16.7109375" customWidth="1"/>
    <col min="9" max="9" width="10.7109375" customWidth="1"/>
    <col min="11" max="12" width="17.5703125" customWidth="1"/>
    <col min="15" max="15" width="13.85546875" customWidth="1"/>
    <col min="16" max="16" width="15.42578125" customWidth="1"/>
    <col min="17" max="17" width="22.42578125" customWidth="1"/>
  </cols>
  <sheetData>
    <row r="1" spans="1:17" x14ac:dyDescent="0.2">
      <c r="A1" s="1" t="s">
        <v>193</v>
      </c>
      <c r="B1" s="1" t="s">
        <v>2</v>
      </c>
      <c r="C1" s="1" t="s">
        <v>194</v>
      </c>
      <c r="D1" s="25" t="s">
        <v>195</v>
      </c>
      <c r="E1" s="25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 ht="15.75" customHeight="1" x14ac:dyDescent="0.25">
      <c r="A2" s="4">
        <v>45576</v>
      </c>
      <c r="B2" s="5" t="s">
        <v>209</v>
      </c>
      <c r="C2" s="5">
        <v>5850</v>
      </c>
      <c r="D2" s="5">
        <v>3150</v>
      </c>
      <c r="E2" s="33">
        <v>150</v>
      </c>
      <c r="F2" s="5">
        <v>38</v>
      </c>
      <c r="G2" s="5">
        <v>14.9</v>
      </c>
      <c r="H2" s="34">
        <v>152.427493053608</v>
      </c>
      <c r="I2" s="35">
        <v>38.4926860054575</v>
      </c>
      <c r="J2" s="35">
        <v>20.1209557631005</v>
      </c>
      <c r="K2" s="5">
        <f t="shared" ref="K2:K17" si="0">I2*H2</f>
        <v>5867.3436287115874</v>
      </c>
      <c r="L2" s="5">
        <f t="shared" ref="L2:L17" si="1">J2*H2</f>
        <v>3066.9868448119555</v>
      </c>
      <c r="M2" s="5">
        <f t="shared" ref="M2:N2" si="2">K2-C2</f>
        <v>17.343628711587371</v>
      </c>
      <c r="N2" s="5">
        <f t="shared" si="2"/>
        <v>-83.013155188044493</v>
      </c>
      <c r="O2" s="5">
        <v>92</v>
      </c>
      <c r="P2" s="5">
        <v>9.23</v>
      </c>
    </row>
    <row r="3" spans="1:17" ht="15.75" customHeight="1" x14ac:dyDescent="0.25">
      <c r="A3" s="4"/>
      <c r="B3" s="5" t="s">
        <v>210</v>
      </c>
      <c r="C3" s="5">
        <v>5850</v>
      </c>
      <c r="D3" s="5">
        <v>3150</v>
      </c>
      <c r="E3" s="33">
        <v>150</v>
      </c>
      <c r="F3" s="5">
        <v>38</v>
      </c>
      <c r="G3" s="5">
        <v>14.6</v>
      </c>
      <c r="H3" s="34">
        <v>151.54127114150501</v>
      </c>
      <c r="I3" s="35">
        <v>38.570463779108799</v>
      </c>
      <c r="J3" s="35">
        <v>20.007311516780302</v>
      </c>
      <c r="K3" s="5">
        <f t="shared" si="0"/>
        <v>5845.0171096035247</v>
      </c>
      <c r="L3" s="5">
        <f t="shared" si="1"/>
        <v>3031.9334193769596</v>
      </c>
      <c r="M3" s="5">
        <f t="shared" ref="M3:N3" si="3">K3-C3</f>
        <v>-4.9828903964753408</v>
      </c>
      <c r="N3" s="5">
        <f t="shared" si="3"/>
        <v>-118.06658062304041</v>
      </c>
      <c r="O3" s="5">
        <v>92.4</v>
      </c>
      <c r="P3" s="5">
        <v>9.3000000000000007</v>
      </c>
    </row>
    <row r="4" spans="1:17" ht="15.75" customHeight="1" x14ac:dyDescent="0.25">
      <c r="A4" s="4"/>
      <c r="B4" s="5" t="s">
        <v>211</v>
      </c>
      <c r="C4" s="5">
        <v>5850</v>
      </c>
      <c r="D4" s="5">
        <v>3150</v>
      </c>
      <c r="E4" s="33">
        <v>150</v>
      </c>
      <c r="F4" s="5">
        <v>38</v>
      </c>
      <c r="G4" s="5"/>
      <c r="H4" s="34">
        <v>150.65505241322899</v>
      </c>
      <c r="I4" s="35">
        <v>38.460545558961101</v>
      </c>
      <c r="J4" s="35">
        <v>20.583847112861399</v>
      </c>
      <c r="K4" s="5">
        <f t="shared" si="0"/>
        <v>5794.2755070266658</v>
      </c>
      <c r="L4" s="5">
        <f t="shared" si="1"/>
        <v>3101.060565654026</v>
      </c>
      <c r="M4" s="5">
        <f t="shared" ref="M4:N4" si="4">K4-C4</f>
        <v>-55.724492973334236</v>
      </c>
      <c r="N4" s="5">
        <f t="shared" si="4"/>
        <v>-48.93943434597395</v>
      </c>
      <c r="O4" s="5"/>
      <c r="P4" s="5"/>
    </row>
    <row r="5" spans="1:17" ht="15.75" customHeight="1" x14ac:dyDescent="0.25">
      <c r="A5" s="4">
        <v>45576</v>
      </c>
      <c r="B5" s="5" t="s">
        <v>212</v>
      </c>
      <c r="C5" s="5">
        <v>5960</v>
      </c>
      <c r="D5" s="5">
        <v>3220</v>
      </c>
      <c r="E5" s="9">
        <v>160</v>
      </c>
      <c r="F5" s="5">
        <v>38</v>
      </c>
      <c r="G5" s="5">
        <v>14.2</v>
      </c>
      <c r="H5" s="34">
        <v>160.02033054710299</v>
      </c>
      <c r="I5" s="35">
        <v>38.398540530383698</v>
      </c>
      <c r="J5" s="35">
        <v>19.2829405651512</v>
      </c>
      <c r="K5" s="5">
        <f t="shared" si="0"/>
        <v>6144.5471481983304</v>
      </c>
      <c r="L5" s="5">
        <f t="shared" si="1"/>
        <v>3085.6625231556359</v>
      </c>
      <c r="M5" s="5">
        <f t="shared" ref="M5:N5" si="5">K5-C5</f>
        <v>184.54714819833043</v>
      </c>
      <c r="N5" s="5">
        <f t="shared" si="5"/>
        <v>-134.33747684436412</v>
      </c>
      <c r="O5" s="36">
        <v>72.099999999999994</v>
      </c>
      <c r="P5" s="36">
        <v>7.4</v>
      </c>
    </row>
    <row r="6" spans="1:17" ht="15.75" customHeight="1" x14ac:dyDescent="0.25">
      <c r="A6" s="4"/>
      <c r="B6" s="5" t="s">
        <v>213</v>
      </c>
      <c r="C6" s="5">
        <v>5960</v>
      </c>
      <c r="D6" s="5">
        <v>3220</v>
      </c>
      <c r="E6" s="9">
        <v>160</v>
      </c>
      <c r="F6" s="5">
        <v>38</v>
      </c>
      <c r="G6" s="5">
        <v>14.2</v>
      </c>
      <c r="H6" s="34">
        <v>161.03956553356201</v>
      </c>
      <c r="I6" s="35">
        <v>38.432567780555303</v>
      </c>
      <c r="J6" s="35">
        <v>19.202968281797101</v>
      </c>
      <c r="K6" s="5">
        <f t="shared" si="0"/>
        <v>6189.1640177197996</v>
      </c>
      <c r="L6" s="5">
        <f t="shared" si="1"/>
        <v>3092.4376690553772</v>
      </c>
      <c r="M6" s="5">
        <f t="shared" ref="M6:N6" si="6">K6-C6</f>
        <v>229.16401771979963</v>
      </c>
      <c r="N6" s="5">
        <f t="shared" si="6"/>
        <v>-127.56233094462277</v>
      </c>
      <c r="O6" s="5">
        <v>85.2</v>
      </c>
      <c r="P6" s="5">
        <v>8.73</v>
      </c>
    </row>
    <row r="7" spans="1:17" ht="15.75" customHeight="1" x14ac:dyDescent="0.25">
      <c r="A7" s="4"/>
      <c r="B7" s="5" t="s">
        <v>214</v>
      </c>
      <c r="C7" s="5">
        <v>5960</v>
      </c>
      <c r="D7" s="5">
        <v>3220</v>
      </c>
      <c r="E7" s="9">
        <v>160</v>
      </c>
      <c r="F7" s="5">
        <v>38</v>
      </c>
      <c r="G7" s="5"/>
      <c r="H7" s="37">
        <v>160.76923402201299</v>
      </c>
      <c r="I7" s="35">
        <v>38.399909807137398</v>
      </c>
      <c r="J7" s="35">
        <v>19.275642907016699</v>
      </c>
      <c r="K7" s="5">
        <f t="shared" si="0"/>
        <v>6173.5240862078645</v>
      </c>
      <c r="L7" s="5">
        <f t="shared" si="1"/>
        <v>3098.9303454429228</v>
      </c>
      <c r="M7" s="5">
        <f t="shared" ref="M7:N7" si="7">K7-C7</f>
        <v>213.52408620786446</v>
      </c>
      <c r="N7" s="5">
        <f t="shared" si="7"/>
        <v>-121.06965455707723</v>
      </c>
    </row>
    <row r="8" spans="1:17" x14ac:dyDescent="0.2">
      <c r="A8" s="4">
        <v>45576</v>
      </c>
      <c r="B8" s="5" t="s">
        <v>215</v>
      </c>
      <c r="C8" s="5">
        <v>5730</v>
      </c>
      <c r="D8" s="5">
        <v>3080</v>
      </c>
      <c r="E8" s="33">
        <v>150</v>
      </c>
      <c r="F8" s="5">
        <v>38</v>
      </c>
      <c r="G8" s="5">
        <v>15.8</v>
      </c>
      <c r="H8" s="5">
        <v>160</v>
      </c>
      <c r="I8" s="5">
        <v>38.865832859999998</v>
      </c>
      <c r="J8" s="5">
        <v>16.759916390000001</v>
      </c>
      <c r="K8" s="5">
        <f t="shared" si="0"/>
        <v>6218.5332576000001</v>
      </c>
      <c r="L8" s="5">
        <f t="shared" si="1"/>
        <v>2681.5866224000001</v>
      </c>
      <c r="M8" s="5">
        <f t="shared" ref="M8:N8" si="8">K8-C8</f>
        <v>488.53325760000007</v>
      </c>
      <c r="N8" s="5">
        <f t="shared" si="8"/>
        <v>-398.41337759999988</v>
      </c>
      <c r="O8" s="5">
        <v>96</v>
      </c>
      <c r="P8" s="5">
        <v>9.5</v>
      </c>
      <c r="Q8" s="5" t="s">
        <v>216</v>
      </c>
    </row>
    <row r="9" spans="1:17" x14ac:dyDescent="0.2">
      <c r="A9" s="4"/>
      <c r="B9" s="5" t="s">
        <v>217</v>
      </c>
      <c r="C9" s="5">
        <v>5730</v>
      </c>
      <c r="D9" s="5">
        <v>3080</v>
      </c>
      <c r="E9" s="33">
        <v>150</v>
      </c>
      <c r="F9" s="5">
        <v>38</v>
      </c>
      <c r="G9" s="5">
        <v>15.8</v>
      </c>
      <c r="H9" s="5">
        <v>159</v>
      </c>
      <c r="I9" s="5">
        <v>38.828127039999998</v>
      </c>
      <c r="J9" s="5">
        <v>16.972518529999999</v>
      </c>
      <c r="K9" s="5">
        <f t="shared" si="0"/>
        <v>6173.6721993599995</v>
      </c>
      <c r="L9" s="5">
        <f t="shared" si="1"/>
        <v>2698.63044627</v>
      </c>
      <c r="M9" s="5">
        <f t="shared" ref="M9:N9" si="9">K9-C9</f>
        <v>443.67219935999947</v>
      </c>
      <c r="N9" s="5">
        <f t="shared" si="9"/>
        <v>-381.36955373000001</v>
      </c>
      <c r="O9" s="5">
        <v>98.7</v>
      </c>
      <c r="P9" s="5">
        <v>9.75</v>
      </c>
    </row>
    <row r="10" spans="1:17" x14ac:dyDescent="0.2">
      <c r="A10" s="4"/>
      <c r="B10" s="33" t="s">
        <v>218</v>
      </c>
      <c r="C10" s="5">
        <v>5730</v>
      </c>
      <c r="D10" s="5">
        <v>3080</v>
      </c>
      <c r="E10" s="33">
        <v>150</v>
      </c>
      <c r="F10" s="5">
        <v>38</v>
      </c>
      <c r="G10" s="5">
        <v>15.8</v>
      </c>
      <c r="H10" s="5">
        <v>160</v>
      </c>
      <c r="I10" s="5">
        <v>38.460092809999999</v>
      </c>
      <c r="J10" s="5">
        <v>16.534277970000002</v>
      </c>
      <c r="K10" s="5">
        <f t="shared" si="0"/>
        <v>6153.6148495999996</v>
      </c>
      <c r="L10" s="5">
        <f t="shared" si="1"/>
        <v>2645.4844752000004</v>
      </c>
      <c r="M10" s="5">
        <f t="shared" ref="M10:N10" si="10">K10-C10</f>
        <v>423.61484959999962</v>
      </c>
      <c r="N10" s="5">
        <f t="shared" si="10"/>
        <v>-434.51552479999964</v>
      </c>
      <c r="O10" s="5">
        <v>95.8</v>
      </c>
      <c r="P10" s="5">
        <v>9.52</v>
      </c>
    </row>
    <row r="11" spans="1:17" x14ac:dyDescent="0.2">
      <c r="A11" s="4">
        <v>45576</v>
      </c>
      <c r="B11" s="5" t="s">
        <v>27</v>
      </c>
      <c r="C11" s="5">
        <v>5730</v>
      </c>
      <c r="D11" s="5">
        <v>3080</v>
      </c>
      <c r="E11" s="33">
        <v>150</v>
      </c>
      <c r="F11" s="5">
        <v>38</v>
      </c>
      <c r="G11" s="5" t="s">
        <v>21</v>
      </c>
      <c r="H11" s="5">
        <v>184</v>
      </c>
      <c r="I11" s="5">
        <v>39.945533429999998</v>
      </c>
      <c r="J11" s="5">
        <v>1.6636881050000001</v>
      </c>
      <c r="K11" s="5">
        <f t="shared" si="0"/>
        <v>7349.9781511199999</v>
      </c>
      <c r="L11" s="5">
        <f t="shared" si="1"/>
        <v>306.11861132000001</v>
      </c>
      <c r="M11" s="5">
        <f t="shared" ref="M11:N11" si="11">K11-C11</f>
        <v>1619.9781511199999</v>
      </c>
      <c r="N11" s="5">
        <f t="shared" si="11"/>
        <v>-2773.8813886799999</v>
      </c>
      <c r="O11" s="5"/>
      <c r="P11" s="5"/>
    </row>
    <row r="12" spans="1:17" ht="12.75" x14ac:dyDescent="0.2">
      <c r="A12" s="4">
        <v>45576</v>
      </c>
      <c r="B12" s="5" t="s">
        <v>219</v>
      </c>
      <c r="C12" s="5">
        <v>5730</v>
      </c>
      <c r="D12" s="5">
        <v>3080</v>
      </c>
      <c r="E12" s="33">
        <v>150</v>
      </c>
      <c r="F12" s="5">
        <v>38</v>
      </c>
      <c r="G12" s="5">
        <v>15.6</v>
      </c>
      <c r="H12" s="5">
        <v>159</v>
      </c>
      <c r="I12" s="5">
        <v>38.785317419999998</v>
      </c>
      <c r="J12" s="5">
        <v>15.564189499999999</v>
      </c>
      <c r="K12" s="5">
        <f t="shared" si="0"/>
        <v>6166.8654697799993</v>
      </c>
      <c r="L12" s="5">
        <f t="shared" si="1"/>
        <v>2474.7061304999997</v>
      </c>
      <c r="M12" s="5">
        <f t="shared" ref="M12:N12" si="12">K12-C12</f>
        <v>436.86546977999933</v>
      </c>
      <c r="N12" s="5">
        <f t="shared" si="12"/>
        <v>-605.29386950000026</v>
      </c>
      <c r="O12" s="5">
        <v>89.5</v>
      </c>
      <c r="P12" s="5">
        <v>8.8699999999999992</v>
      </c>
    </row>
    <row r="13" spans="1:17" ht="12.75" x14ac:dyDescent="0.2">
      <c r="A13" s="4"/>
      <c r="B13" s="5" t="s">
        <v>220</v>
      </c>
      <c r="C13" s="5">
        <v>5730</v>
      </c>
      <c r="D13" s="5">
        <v>3080</v>
      </c>
      <c r="E13" s="33">
        <v>150</v>
      </c>
      <c r="F13" s="5">
        <v>38</v>
      </c>
      <c r="G13" s="5">
        <v>15.5</v>
      </c>
      <c r="H13" s="5">
        <v>159</v>
      </c>
      <c r="I13" s="5">
        <v>38.771083019999999</v>
      </c>
      <c r="J13" s="5">
        <v>15.87372405</v>
      </c>
      <c r="K13" s="5">
        <f t="shared" si="0"/>
        <v>6164.6022001800002</v>
      </c>
      <c r="L13" s="5">
        <f t="shared" si="1"/>
        <v>2523.9221239499998</v>
      </c>
      <c r="M13" s="5">
        <f t="shared" ref="M13:N13" si="13">K13-C13</f>
        <v>434.60220018000018</v>
      </c>
      <c r="N13" s="5">
        <f t="shared" si="13"/>
        <v>-556.07787605000021</v>
      </c>
      <c r="O13" s="5">
        <v>78.599999999999994</v>
      </c>
      <c r="P13" s="5">
        <v>7.81</v>
      </c>
    </row>
    <row r="14" spans="1:17" ht="15" x14ac:dyDescent="0.25">
      <c r="A14" s="4"/>
      <c r="B14" s="5" t="s">
        <v>221</v>
      </c>
      <c r="C14" s="5">
        <v>5730</v>
      </c>
      <c r="D14" s="5">
        <v>3080</v>
      </c>
      <c r="E14" s="9">
        <v>150</v>
      </c>
      <c r="F14" s="5">
        <v>38</v>
      </c>
      <c r="H14" s="5">
        <v>163</v>
      </c>
      <c r="I14" s="35">
        <v>39.153773024647897</v>
      </c>
      <c r="J14" s="35">
        <v>15.654462843571</v>
      </c>
      <c r="K14" s="5">
        <f t="shared" si="0"/>
        <v>6382.0650030176075</v>
      </c>
      <c r="L14" s="5">
        <f t="shared" si="1"/>
        <v>2551.6774435020729</v>
      </c>
      <c r="M14" s="5">
        <f t="shared" ref="M14:N14" si="14">K14-C14</f>
        <v>652.06500301760752</v>
      </c>
      <c r="N14" s="5">
        <f t="shared" si="14"/>
        <v>-528.32255649792705</v>
      </c>
    </row>
    <row r="15" spans="1:17" ht="12.75" x14ac:dyDescent="0.2">
      <c r="A15" s="4">
        <v>45576</v>
      </c>
      <c r="B15" s="5" t="s">
        <v>222</v>
      </c>
      <c r="C15" s="5">
        <v>5730</v>
      </c>
      <c r="D15" s="5">
        <v>3080</v>
      </c>
      <c r="E15" s="33">
        <v>150</v>
      </c>
      <c r="F15" s="5">
        <v>38</v>
      </c>
      <c r="G15" s="5">
        <v>16.399999999999999</v>
      </c>
      <c r="H15" s="5">
        <v>154</v>
      </c>
      <c r="I15" s="5">
        <v>38.536808030000003</v>
      </c>
      <c r="J15" s="5">
        <v>11.82014459</v>
      </c>
      <c r="K15" s="5">
        <f t="shared" si="0"/>
        <v>5934.6684366200006</v>
      </c>
      <c r="L15" s="5">
        <f t="shared" si="1"/>
        <v>1820.3022668599999</v>
      </c>
      <c r="M15" s="5">
        <f t="shared" ref="M15:N15" si="15">K15-C15</f>
        <v>204.66843662000065</v>
      </c>
      <c r="N15" s="5">
        <f t="shared" si="15"/>
        <v>-1259.6977331400001</v>
      </c>
      <c r="O15" s="5">
        <v>57.5</v>
      </c>
      <c r="P15" s="5">
        <v>5.52</v>
      </c>
    </row>
    <row r="16" spans="1:17" ht="12.75" x14ac:dyDescent="0.2">
      <c r="A16" s="4">
        <v>45576</v>
      </c>
      <c r="B16" s="5" t="s">
        <v>223</v>
      </c>
      <c r="C16" s="5">
        <v>5730</v>
      </c>
      <c r="D16" s="5">
        <v>3080</v>
      </c>
      <c r="E16" s="33">
        <v>150</v>
      </c>
      <c r="F16" s="5">
        <v>38</v>
      </c>
      <c r="G16" s="5">
        <v>16.3</v>
      </c>
      <c r="H16" s="5">
        <v>154</v>
      </c>
      <c r="I16" s="5">
        <v>39.225524450000002</v>
      </c>
      <c r="J16" s="5">
        <v>12.714728900000001</v>
      </c>
      <c r="K16" s="5">
        <f t="shared" si="0"/>
        <v>6040.7307653000007</v>
      </c>
      <c r="L16" s="5">
        <f t="shared" si="1"/>
        <v>1958.0682506000001</v>
      </c>
      <c r="M16" s="5">
        <f t="shared" ref="M16:N16" si="16">K16-C16</f>
        <v>310.73076530000071</v>
      </c>
      <c r="N16" s="5">
        <f t="shared" si="16"/>
        <v>-1121.9317493999999</v>
      </c>
      <c r="O16" s="5">
        <v>56.1</v>
      </c>
      <c r="P16" s="5">
        <v>5.38</v>
      </c>
    </row>
    <row r="17" spans="1:14" ht="12.75" x14ac:dyDescent="0.2">
      <c r="A17" s="4"/>
      <c r="B17" s="5" t="s">
        <v>224</v>
      </c>
      <c r="C17" s="5">
        <v>5730</v>
      </c>
      <c r="D17" s="5">
        <v>3080</v>
      </c>
      <c r="E17" s="33">
        <v>150</v>
      </c>
      <c r="F17" s="5">
        <v>38</v>
      </c>
      <c r="G17" s="5" t="s">
        <v>21</v>
      </c>
      <c r="H17" s="5">
        <v>148</v>
      </c>
      <c r="I17" s="5">
        <v>38.214767620000003</v>
      </c>
      <c r="J17" s="5">
        <v>16.71410564</v>
      </c>
      <c r="K17" s="5">
        <f t="shared" si="0"/>
        <v>5655.7856077600009</v>
      </c>
      <c r="L17" s="5">
        <f t="shared" si="1"/>
        <v>2473.68763472</v>
      </c>
      <c r="M17" s="5">
        <f t="shared" ref="M17:N17" si="17">K17-C17</f>
        <v>-74.214392239999142</v>
      </c>
      <c r="N17" s="5">
        <f t="shared" si="17"/>
        <v>-606.31236527999999</v>
      </c>
    </row>
    <row r="18" spans="1:14" ht="12.75" x14ac:dyDescent="0.2">
      <c r="A18" s="4"/>
    </row>
    <row r="19" spans="1:14" ht="12.75" x14ac:dyDescent="0.2">
      <c r="A19" s="4"/>
    </row>
    <row r="20" spans="1:14" ht="12.75" x14ac:dyDescent="0.2">
      <c r="A20" s="4"/>
    </row>
    <row r="21" spans="1:14" ht="12.75" x14ac:dyDescent="0.2">
      <c r="A21" s="4"/>
    </row>
    <row r="22" spans="1:14" ht="12.75" x14ac:dyDescent="0.2">
      <c r="A22" s="4"/>
    </row>
    <row r="23" spans="1:14" ht="12.75" x14ac:dyDescent="0.2">
      <c r="A23" s="4"/>
    </row>
    <row r="24" spans="1:14" ht="12.75" x14ac:dyDescent="0.2">
      <c r="A24" s="4"/>
    </row>
    <row r="25" spans="1:14" ht="12.75" x14ac:dyDescent="0.2">
      <c r="A25" s="4"/>
      <c r="C25" s="9"/>
    </row>
    <row r="26" spans="1:14" ht="12.75" x14ac:dyDescent="0.2">
      <c r="A26" s="4"/>
      <c r="C26" s="9"/>
    </row>
    <row r="27" spans="1:14" ht="12.75" x14ac:dyDescent="0.2">
      <c r="A27" s="4"/>
      <c r="C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Infiltration Rates</vt:lpstr>
      <vt:lpstr>Soil WeightDensity</vt:lpstr>
      <vt:lpstr>Vegetation Survey</vt:lpstr>
      <vt:lpstr>Soil Respiration</vt:lpstr>
      <vt:lpstr>Dissolved gas in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Drennen</cp:lastModifiedBy>
  <dcterms:modified xsi:type="dcterms:W3CDTF">2024-11-25T14:11:21Z</dcterms:modified>
</cp:coreProperties>
</file>