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iltration Rates" sheetId="1" r:id="rId4"/>
    <sheet state="visible" name="Soil WeightDensity" sheetId="2" r:id="rId5"/>
    <sheet state="visible" name="Vegetation Survey" sheetId="3" r:id="rId6"/>
    <sheet state="visible" name="Soil Respiration" sheetId="4" r:id="rId7"/>
    <sheet state="visible" name="Dissolved gas in water" sheetId="5" r:id="rId8"/>
  </sheets>
  <definedNames/>
  <calcPr/>
</workbook>
</file>

<file path=xl/sharedStrings.xml><?xml version="1.0" encoding="utf-8"?>
<sst xmlns="http://schemas.openxmlformats.org/spreadsheetml/2006/main" count="798" uniqueCount="225">
  <si>
    <t xml:space="preserve">  </t>
  </si>
  <si>
    <t>Maintenance Lvl</t>
  </si>
  <si>
    <t>Site</t>
  </si>
  <si>
    <t>Type</t>
  </si>
  <si>
    <t>Replicate</t>
  </si>
  <si>
    <t>Time 1 (s)</t>
  </si>
  <si>
    <t>Time 2 (s)</t>
  </si>
  <si>
    <t>Time 1 (hr)</t>
  </si>
  <si>
    <t>Time 2 (hr)</t>
  </si>
  <si>
    <t>Rainfall depth (in)</t>
  </si>
  <si>
    <t>Infiltration rate 1 (in/hr)</t>
  </si>
  <si>
    <t>Infiltration rate 2 (in/hr)</t>
  </si>
  <si>
    <t>Avg. rate (in/hr)</t>
  </si>
  <si>
    <t>Notes</t>
  </si>
  <si>
    <t>Unmaintained</t>
  </si>
  <si>
    <t>Discovery Hall</t>
  </si>
  <si>
    <t>Swale</t>
  </si>
  <si>
    <t>West</t>
  </si>
  <si>
    <t xml:space="preserve">didnt pack soil down for first time </t>
  </si>
  <si>
    <t>Middle</t>
  </si>
  <si>
    <t>East</t>
  </si>
  <si>
    <t>NA</t>
  </si>
  <si>
    <t>soil was saturated before measurements taken</t>
  </si>
  <si>
    <t xml:space="preserve">Maintained </t>
  </si>
  <si>
    <t>mulched site</t>
  </si>
  <si>
    <t>Maintained</t>
  </si>
  <si>
    <t>Control</t>
  </si>
  <si>
    <t>Marsh</t>
  </si>
  <si>
    <t>Natural Control</t>
  </si>
  <si>
    <t>North</t>
  </si>
  <si>
    <t>Soil was saturated , not enough time to do second test</t>
  </si>
  <si>
    <t>South</t>
  </si>
  <si>
    <t>Not enough time to do 2nd test</t>
  </si>
  <si>
    <t>Robinson</t>
  </si>
  <si>
    <t>Rain Garden</t>
  </si>
  <si>
    <t xml:space="preserve">vegetation </t>
  </si>
  <si>
    <r>
      <rPr>
        <rFont val="Arial"/>
        <color rgb="FF000000"/>
      </rPr>
      <t>Unmaintained</t>
    </r>
  </si>
  <si>
    <r>
      <rPr>
        <rFont val="Arial"/>
        <color rgb="FF000000"/>
      </rPr>
      <t>Unmaintained</t>
    </r>
  </si>
  <si>
    <t>less vegetation</t>
  </si>
  <si>
    <t xml:space="preserve">Wilson </t>
  </si>
  <si>
    <t>compacted soil, and saturated</t>
  </si>
  <si>
    <t>Esby</t>
  </si>
  <si>
    <t>Managed Control</t>
  </si>
  <si>
    <t>compacted, dry soil</t>
  </si>
  <si>
    <t>Tin Measurements</t>
  </si>
  <si>
    <t>Bulk Density Measurements</t>
  </si>
  <si>
    <t>Date</t>
  </si>
  <si>
    <t>Tin Weight (g)</t>
  </si>
  <si>
    <t>Dry Weight (soil + tin) (g)</t>
  </si>
  <si>
    <t>Combusted Weight (soil + tin) (g)</t>
  </si>
  <si>
    <t>Wet Weight (soil only) (g)</t>
  </si>
  <si>
    <t>Dry Weight (soil only) (g)</t>
  </si>
  <si>
    <t>Combusted Weight (soil only) (g)</t>
  </si>
  <si>
    <t>Soil Moisture</t>
  </si>
  <si>
    <t>Loss on Ignition (%)</t>
  </si>
  <si>
    <t>Volume (cm3)</t>
  </si>
  <si>
    <t>Tube Weight (g)</t>
  </si>
  <si>
    <t>Core Weight (soil only) (g)</t>
  </si>
  <si>
    <t>Dry Weight (soil + tube) (g)</t>
  </si>
  <si>
    <t>Dry Weight (soil only (g)</t>
  </si>
  <si>
    <t>Bulk Density</t>
  </si>
  <si>
    <t>N</t>
  </si>
  <si>
    <t>average tin weight used</t>
  </si>
  <si>
    <t>M</t>
  </si>
  <si>
    <t>S</t>
  </si>
  <si>
    <t>W</t>
  </si>
  <si>
    <r>
      <rPr>
        <rFont val="Arial"/>
        <color rgb="FF000000"/>
      </rPr>
      <t>Unmaintained</t>
    </r>
  </si>
  <si>
    <r>
      <rPr>
        <rFont val="Arial"/>
        <color rgb="FF000000"/>
      </rPr>
      <t>Unmaintained</t>
    </r>
  </si>
  <si>
    <t>E</t>
  </si>
  <si>
    <t>Transect Distance (meters)</t>
  </si>
  <si>
    <t>Q1</t>
  </si>
  <si>
    <t>Q2</t>
  </si>
  <si>
    <t xml:space="preserve">Q3 </t>
  </si>
  <si>
    <t>Q4</t>
  </si>
  <si>
    <t>Q5</t>
  </si>
  <si>
    <t>Q6</t>
  </si>
  <si>
    <t>Q7</t>
  </si>
  <si>
    <t>Random Throw</t>
  </si>
  <si>
    <t>Richness</t>
  </si>
  <si>
    <t>Mean</t>
  </si>
  <si>
    <t>Median</t>
  </si>
  <si>
    <t>Mode</t>
  </si>
  <si>
    <t>N/A, 50% coverage</t>
  </si>
  <si>
    <t>N/A</t>
  </si>
  <si>
    <t>goldenrods (Solidago) x3. Trumpet vines (Campsis radicans) x2</t>
  </si>
  <si>
    <t>poison ivy (Toxicodendron radicans) x1, Virginia creepers (Parthenocissus quinquefolia) x2</t>
  </si>
  <si>
    <t>Bristile grass (Setaria) x1, Loosestrife (Lythrum) x4, Eastern black nightshade (Solanum ptychanthum) x1</t>
  </si>
  <si>
    <t>-</t>
  </si>
  <si>
    <t>goldenrods (Solidago) x1. Trumpet vines (Campsis radicans) x1</t>
  </si>
  <si>
    <t xml:space="preserve">0 species </t>
  </si>
  <si>
    <t xml:space="preserve">2x hooked brissle grass </t>
  </si>
  <si>
    <t xml:space="preserve">30% Grass Coverage </t>
  </si>
  <si>
    <t>1x brissle grass, 1x rice cut grass</t>
  </si>
  <si>
    <t>Bonesets, sweet potato, unknown grass #1, false strawberry, ground ivy, unknown #1 (10% coverage)</t>
  </si>
  <si>
    <t>Birch</t>
  </si>
  <si>
    <t>Honeysuckle</t>
  </si>
  <si>
    <t>Willow oak</t>
  </si>
  <si>
    <t>southern arrow wood, blue mist flower, unknown grass #2, mugwort, false strawberry, toothed white topped aster (20% coverage)</t>
  </si>
  <si>
    <t>Holly, Boneset, Greater Plantain (15% coverage)</t>
  </si>
  <si>
    <t>1x sapling</t>
  </si>
  <si>
    <t>1x clover, 1x sweet pepper bush</t>
  </si>
  <si>
    <t>1x sweet pepper bush</t>
  </si>
  <si>
    <t xml:space="preserve">Mulch  0% coverage </t>
  </si>
  <si>
    <t xml:space="preserve">sweet pepper bush (Clethra alnifolia) x2 , 50% coverage </t>
  </si>
  <si>
    <t>ribwort plantain (1% coverage)</t>
  </si>
  <si>
    <t xml:space="preserve">sweet pepperbush (clethra alnifolia)x 2, 30 % coverage </t>
  </si>
  <si>
    <r>
      <rPr>
        <rFont val="Arial"/>
        <color theme="1"/>
      </rPr>
      <t>Birch Tree (</t>
    </r>
    <r>
      <rPr>
        <rFont val="Arial"/>
        <i/>
        <color theme="1"/>
      </rPr>
      <t>Betula</t>
    </r>
    <r>
      <rPr>
        <rFont val="Arial"/>
        <color theme="1"/>
      </rPr>
      <t>)</t>
    </r>
  </si>
  <si>
    <t>Honeysuckle (Lonicera) x1</t>
  </si>
  <si>
    <r>
      <rPr>
        <rFont val="Arial"/>
        <color theme="1"/>
      </rPr>
      <t>Willow Oak (</t>
    </r>
    <r>
      <rPr>
        <rFont val="Arial"/>
        <i/>
        <color theme="1"/>
      </rPr>
      <t>Quercus phellos</t>
    </r>
    <r>
      <rPr>
        <rFont val="Arial"/>
        <color theme="1"/>
      </rPr>
      <t>) x1</t>
    </r>
  </si>
  <si>
    <r>
      <rPr>
        <rFont val="Arial"/>
        <color theme="1"/>
      </rPr>
      <t>japanese stiltgrass (</t>
    </r>
    <r>
      <rPr>
        <rFont val="Arial"/>
        <i/>
        <color theme="1"/>
      </rPr>
      <t>Microstegium vimineum</t>
    </r>
    <r>
      <rPr>
        <rFont val="Arial"/>
        <color theme="1"/>
      </rPr>
      <t>) 10 clumps, ground ivy (</t>
    </r>
    <r>
      <rPr>
        <rFont val="Arial"/>
        <i/>
        <color theme="1"/>
      </rPr>
      <t>Glechoma hederacea</t>
    </r>
    <r>
      <rPr>
        <rFont val="Arial"/>
        <color theme="1"/>
      </rPr>
      <t xml:space="preserve">) x1, 50% coverage </t>
    </r>
  </si>
  <si>
    <r>
      <rPr>
        <rFont val="Arial"/>
        <color rgb="FF000000"/>
      </rPr>
      <t xml:space="preserve">ground ivy (Glechoma hederacea) x12, </t>
    </r>
    <r>
      <rPr>
        <rFont val="Arial"/>
        <color rgb="FFFF0000"/>
      </rPr>
      <t>grass 1</t>
    </r>
    <r>
      <rPr>
        <rFont val="Arial"/>
        <color rgb="FF000000"/>
      </rPr>
      <t xml:space="preserve"> x6 clumps, </t>
    </r>
    <r>
      <rPr>
        <rFont val="Arial"/>
        <color rgb="FFFF0000"/>
      </rPr>
      <t>grass 2</t>
    </r>
    <r>
      <rPr>
        <rFont val="Arial"/>
        <color rgb="FF000000"/>
      </rPr>
      <t>, 50% coverage</t>
    </r>
  </si>
  <si>
    <r>
      <rPr>
        <rFont val="Arial"/>
        <color rgb="FF000000"/>
      </rPr>
      <t>ground ivy (</t>
    </r>
    <r>
      <rPr>
        <rFont val="Arial"/>
        <i/>
        <color rgb="FF000000"/>
      </rPr>
      <t>Glechoma hederacea</t>
    </r>
    <r>
      <rPr>
        <rFont val="Arial"/>
        <color rgb="FF000000"/>
      </rPr>
      <t>) x12, short-leaf spikesedge (</t>
    </r>
    <r>
      <rPr>
        <rFont val="Arial"/>
        <i/>
        <color rgb="FF000000"/>
      </rPr>
      <t>Kyllinga brevifolia</t>
    </r>
    <r>
      <rPr>
        <rFont val="Arial"/>
        <color rgb="FF000000"/>
      </rPr>
      <t>), 2 phragmites, true sedge (</t>
    </r>
    <r>
      <rPr>
        <rFont val="Arial"/>
        <i/>
        <color rgb="FF000000"/>
      </rPr>
      <t>Carex</t>
    </r>
    <r>
      <rPr>
        <rFont val="Arial"/>
        <color rgb="FF000000"/>
      </rPr>
      <t>), water horehound (</t>
    </r>
    <r>
      <rPr>
        <rFont val="Arial"/>
        <i/>
        <color rgb="FF000000"/>
      </rPr>
      <t>Lycopus americanus</t>
    </r>
    <r>
      <rPr>
        <rFont val="Arial"/>
        <color rgb="FF000000"/>
      </rPr>
      <t>) x3, yellow screwstem (</t>
    </r>
    <r>
      <rPr>
        <rFont val="Arial"/>
        <i/>
        <color rgb="FF000000"/>
      </rPr>
      <t>Bartonia virginica</t>
    </r>
    <r>
      <rPr>
        <rFont val="Arial"/>
        <color rgb="FF000000"/>
      </rPr>
      <t xml:space="preserve">), </t>
    </r>
    <r>
      <rPr>
        <rFont val="Arial"/>
        <color rgb="FFFF0000"/>
      </rPr>
      <t>grass 2</t>
    </r>
    <r>
      <rPr>
        <rFont val="Arial"/>
        <color rgb="FF000000"/>
      </rPr>
      <t>, 50% coverage</t>
    </r>
  </si>
  <si>
    <t xml:space="preserve">Ground ivy (Glechoma hederaccea)-7 True sedges 1 (Genus Carex)-Red Clover (Trifolium pratense)- Grass 1x6 -Grass 2  - 50% coverage </t>
  </si>
  <si>
    <t xml:space="preserve">ground ivy (Glechoma hederaccea) -2 Phragmites(Common Reed )- 3 Mock strawberry((Duchesnea indica)-1 Grass 2  ,Grass 1 50 % coverge  </t>
  </si>
  <si>
    <t xml:space="preserve">Ground ivy (Glechoma hederacea)-5 japanese stiltgrass (Microstegium vimineum) -6,short-leaf spikesedge (Kyllinga brevifolia) 25% Coverage </t>
  </si>
  <si>
    <t xml:space="preserve">ground ivy (Glechoma hederacea)-20 ,Grass 2 , 50 % coverage </t>
  </si>
  <si>
    <r>
      <rPr>
        <rFont val="Arial"/>
        <color theme="1"/>
      </rPr>
      <t>Poison Ivy (</t>
    </r>
    <r>
      <rPr>
        <rFont val="Arial"/>
        <i/>
        <color theme="1"/>
      </rPr>
      <t>Toxicodendron radicans</t>
    </r>
    <r>
      <rPr>
        <rFont val="Arial"/>
        <color theme="1"/>
      </rPr>
      <t xml:space="preserve">) x8 | </t>
    </r>
    <r>
      <rPr>
        <rFont val="Arial"/>
        <color rgb="FFFF0000"/>
      </rPr>
      <t>Grass 1 20% coverage</t>
    </r>
  </si>
  <si>
    <t>Grass 2 30% coverage</t>
  </si>
  <si>
    <t>Grass 3 40% coverage</t>
  </si>
  <si>
    <t>Grass 3 30% coverage</t>
  </si>
  <si>
    <t>Grass 3 5% coverage</t>
  </si>
  <si>
    <r>
      <rPr>
        <rFont val="Arial"/>
        <color rgb="FFFF0000"/>
      </rPr>
      <t>Grass 2 5% coverage</t>
    </r>
    <r>
      <rPr>
        <rFont val="Arial"/>
        <color rgb="FF000000"/>
      </rPr>
      <t xml:space="preserve"> | Ground ivy (</t>
    </r>
    <r>
      <rPr>
        <rFont val="Arial"/>
        <i/>
        <color rgb="FF000000"/>
      </rPr>
      <t>Glechoma hederacea</t>
    </r>
    <r>
      <rPr>
        <rFont val="Arial"/>
        <color rgb="FF000000"/>
      </rPr>
      <t xml:space="preserve">) 3% coverage | </t>
    </r>
    <r>
      <rPr>
        <rFont val="Arial"/>
        <i/>
        <color rgb="FF000000"/>
      </rPr>
      <t xml:space="preserve">Eclipta prostrata </t>
    </r>
    <r>
      <rPr>
        <rFont val="Arial"/>
        <color rgb="FF000000"/>
      </rPr>
      <t>x2</t>
    </r>
  </si>
  <si>
    <r>
      <rPr>
        <rFont val="Arial"/>
        <color theme="1"/>
      </rPr>
      <t>Canada clearweed (</t>
    </r>
    <r>
      <rPr>
        <rFont val="Arial"/>
        <i/>
        <color theme="1"/>
      </rPr>
      <t>Pilea pumila</t>
    </r>
    <r>
      <rPr>
        <rFont val="Arial"/>
        <color theme="1"/>
      </rPr>
      <t xml:space="preserve">) x1 | </t>
    </r>
    <r>
      <rPr>
        <rFont val="Arial"/>
        <color rgb="FFFF0000"/>
      </rPr>
      <t>Grass 3 30% coverage</t>
    </r>
  </si>
  <si>
    <r>
      <rPr>
        <rFont val="Arial"/>
        <color theme="1"/>
      </rPr>
      <t>Poison Ivy (</t>
    </r>
    <r>
      <rPr>
        <rFont val="Arial"/>
        <i/>
        <color theme="1"/>
      </rPr>
      <t>Toxicodendron radicans</t>
    </r>
    <r>
      <rPr>
        <rFont val="Arial"/>
        <color theme="1"/>
      </rPr>
      <t>) x1, Common Blue violet (Viola sororia) x1, Orchard Grass (</t>
    </r>
    <r>
      <rPr>
        <rFont val="Arial"/>
        <i/>
        <color theme="1"/>
      </rPr>
      <t>Dactylis glomerata</t>
    </r>
    <r>
      <rPr>
        <rFont val="Arial"/>
        <color theme="1"/>
      </rPr>
      <t>) 40% coverage</t>
    </r>
  </si>
  <si>
    <r>
      <rPr>
        <rFont val="Arial"/>
        <color theme="1"/>
      </rPr>
      <t>Yellow Foxtail (</t>
    </r>
    <r>
      <rPr>
        <rFont val="Arial"/>
        <i/>
        <color theme="1"/>
      </rPr>
      <t>Setaria pumila</t>
    </r>
    <r>
      <rPr>
        <rFont val="Arial"/>
        <color theme="1"/>
      </rPr>
      <t>)</t>
    </r>
    <r>
      <rPr>
        <rFont val="Arial"/>
        <i/>
        <color theme="1"/>
      </rPr>
      <t xml:space="preserve"> </t>
    </r>
    <r>
      <rPr>
        <rFont val="Arial"/>
        <color theme="1"/>
      </rPr>
      <t>x3, White Clover (</t>
    </r>
    <r>
      <rPr>
        <rFont val="Arial"/>
        <i/>
        <color theme="1"/>
      </rPr>
      <t>Trifolium repens</t>
    </r>
    <r>
      <rPr>
        <rFont val="Arial"/>
        <color theme="1"/>
      </rPr>
      <t>) x6, Orchard Grass (</t>
    </r>
    <r>
      <rPr>
        <rFont val="Arial"/>
        <i/>
        <color theme="1"/>
      </rPr>
      <t>Dactylis glomerata</t>
    </r>
    <r>
      <rPr>
        <rFont val="Arial"/>
        <color theme="1"/>
      </rPr>
      <t>) 50% coverage</t>
    </r>
  </si>
  <si>
    <r>
      <rPr>
        <rFont val="Arial"/>
        <color theme="1"/>
      </rPr>
      <t>Orchard grass (</t>
    </r>
    <r>
      <rPr>
        <rFont val="Arial"/>
        <i/>
        <color theme="1"/>
      </rPr>
      <t>Dactylis glomerata) 5</t>
    </r>
    <r>
      <rPr>
        <rFont val="Arial"/>
        <color theme="1"/>
      </rPr>
      <t>0% coverage, Onion grass (</t>
    </r>
    <r>
      <rPr>
        <rFont val="Arial"/>
        <i/>
        <color theme="1"/>
      </rPr>
      <t>Allium vineale</t>
    </r>
    <r>
      <rPr>
        <rFont val="Arial"/>
        <color theme="1"/>
      </rPr>
      <t>) x2 Clumps</t>
    </r>
  </si>
  <si>
    <r>
      <rPr>
        <rFont val="Arial"/>
        <color theme="1"/>
      </rPr>
      <t>Bristly Sedge (</t>
    </r>
    <r>
      <rPr>
        <rFont val="Arial"/>
        <i/>
        <color theme="1"/>
      </rPr>
      <t>Carex comosa</t>
    </r>
    <r>
      <rPr>
        <rFont val="Arial"/>
        <color theme="1"/>
      </rPr>
      <t>) x2, Deer tongue (</t>
    </r>
    <r>
      <rPr>
        <rFont val="Arial"/>
        <i/>
        <color theme="1"/>
      </rPr>
      <t>Dichanthelium clandestinum</t>
    </r>
    <r>
      <rPr>
        <rFont val="Arial"/>
        <color theme="1"/>
      </rPr>
      <t>) x3, Poison Ivy (</t>
    </r>
    <r>
      <rPr>
        <rFont val="Arial"/>
        <i/>
        <color theme="1"/>
      </rPr>
      <t>Toxicodendron radicans</t>
    </r>
    <r>
      <rPr>
        <rFont val="Arial"/>
        <color theme="1"/>
      </rPr>
      <t>) x1</t>
    </r>
  </si>
  <si>
    <r>
      <rPr>
        <rFont val="Arial"/>
        <color theme="1"/>
      </rPr>
      <t>Poison Ivy (</t>
    </r>
    <r>
      <rPr>
        <rFont val="Arial"/>
        <i/>
        <color theme="1"/>
      </rPr>
      <t>Toxicodendron radicans</t>
    </r>
    <r>
      <rPr>
        <rFont val="Arial"/>
        <color theme="1"/>
      </rPr>
      <t>) x1, Ground Ivy (</t>
    </r>
    <r>
      <rPr>
        <rFont val="Arial"/>
        <i/>
        <color theme="1"/>
      </rPr>
      <t>Glechoma hederacea</t>
    </r>
    <r>
      <rPr>
        <rFont val="Arial"/>
        <color theme="1"/>
      </rPr>
      <t>) x8</t>
    </r>
  </si>
  <si>
    <r>
      <rPr>
        <rFont val="Arial"/>
        <color theme="1"/>
      </rPr>
      <t>Ground Ivy (</t>
    </r>
    <r>
      <rPr>
        <rFont val="Arial"/>
        <i/>
        <color theme="1"/>
      </rPr>
      <t>Glechoma hederacea</t>
    </r>
    <r>
      <rPr>
        <rFont val="Arial"/>
        <color theme="1"/>
      </rPr>
      <t>) x3, Poison Ivy (</t>
    </r>
    <r>
      <rPr>
        <rFont val="Arial"/>
        <i/>
        <color theme="1"/>
      </rPr>
      <t>Toxicodendron radicans</t>
    </r>
    <r>
      <rPr>
        <rFont val="Arial"/>
        <color theme="1"/>
      </rPr>
      <t>) x1, Mock Strawberry (</t>
    </r>
    <r>
      <rPr>
        <rFont val="Arial"/>
        <i/>
        <color theme="1"/>
      </rPr>
      <t>Potentilla indica</t>
    </r>
    <r>
      <rPr>
        <rFont val="Arial"/>
        <color theme="1"/>
      </rPr>
      <t>) x1</t>
    </r>
  </si>
  <si>
    <r>
      <rPr>
        <rFont val="Arial"/>
        <color theme="1"/>
      </rPr>
      <t>Ground Ivy (</t>
    </r>
    <r>
      <rPr>
        <rFont val="Arial"/>
        <i/>
        <color theme="1"/>
      </rPr>
      <t>Glechoma hederacea</t>
    </r>
    <r>
      <rPr>
        <rFont val="Arial"/>
        <color theme="1"/>
      </rPr>
      <t>) x1, Mock Strawberry (</t>
    </r>
    <r>
      <rPr>
        <rFont val="Arial"/>
        <i/>
        <color theme="1"/>
      </rPr>
      <t>Potentilla indica</t>
    </r>
    <r>
      <rPr>
        <rFont val="Arial"/>
        <color theme="1"/>
      </rPr>
      <t>) x4, American Jumpseed (</t>
    </r>
    <r>
      <rPr>
        <rFont val="Arial"/>
        <i/>
        <color theme="1"/>
      </rPr>
      <t>Persicaria virginiana</t>
    </r>
    <r>
      <rPr>
        <rFont val="Arial"/>
        <color theme="1"/>
      </rPr>
      <t>) x1, Phragmites (</t>
    </r>
    <r>
      <rPr>
        <rFont val="Arial"/>
        <i/>
        <color theme="1"/>
      </rPr>
      <t xml:space="preserve">Phragmites) </t>
    </r>
    <r>
      <rPr>
        <rFont val="Arial"/>
        <color theme="1"/>
      </rPr>
      <t>x1</t>
    </r>
  </si>
  <si>
    <r>
      <rPr>
        <rFont val="Arial"/>
        <color theme="1"/>
      </rPr>
      <t>white snakeroot (</t>
    </r>
    <r>
      <rPr>
        <rFont val="Arial"/>
        <i/>
        <color theme="1"/>
      </rPr>
      <t>Ageratina altissima</t>
    </r>
    <r>
      <rPr>
        <rFont val="Arial"/>
        <color theme="1"/>
      </rPr>
      <t>) x15, 15% coverage</t>
    </r>
  </si>
  <si>
    <t>N/A, 0% coverage</t>
  </si>
  <si>
    <r>
      <rPr>
        <rFont val="Arial"/>
        <color theme="1"/>
      </rPr>
      <t>bristly sedge (</t>
    </r>
    <r>
      <rPr>
        <rFont val="Arial"/>
        <i/>
        <color theme="1"/>
      </rPr>
      <t>carex comosa</t>
    </r>
    <r>
      <rPr>
        <rFont val="Arial"/>
        <color theme="1"/>
      </rPr>
      <t xml:space="preserve">) 1 clump, 25% coverage </t>
    </r>
  </si>
  <si>
    <r>
      <rPr>
        <rFont val="Arial"/>
        <color theme="1"/>
      </rPr>
      <t>white snakeroot (</t>
    </r>
    <r>
      <rPr>
        <rFont val="Arial"/>
        <i/>
        <color theme="1"/>
      </rPr>
      <t>Ageratina altissima</t>
    </r>
    <r>
      <rPr>
        <rFont val="Arial"/>
        <color theme="1"/>
      </rPr>
      <t>) x2,, unkown x1, 10% coverage</t>
    </r>
  </si>
  <si>
    <r>
      <rPr>
        <rFont val="Arial"/>
        <color rgb="FF000000"/>
      </rPr>
      <t>Unmaintained</t>
    </r>
  </si>
  <si>
    <r>
      <rPr>
        <rFont val="Arial"/>
        <color theme="1"/>
      </rPr>
      <t>Hairy ruella (</t>
    </r>
    <r>
      <rPr>
        <rFont val="Arial"/>
        <i/>
        <color theme="1"/>
      </rPr>
      <t>Ruellia humilis</t>
    </r>
    <r>
      <rPr>
        <rFont val="Arial"/>
        <color theme="1"/>
      </rPr>
      <t>) x4 | Grass 1 3 clumps</t>
    </r>
  </si>
  <si>
    <r>
      <rPr>
        <rFont val="Arial"/>
        <color theme="1"/>
      </rPr>
      <t>Late boneset (</t>
    </r>
    <r>
      <rPr>
        <rFont val="Arial"/>
        <i/>
        <color theme="1"/>
      </rPr>
      <t>Eupatorium serotinum</t>
    </r>
    <r>
      <rPr>
        <rFont val="Arial"/>
        <color theme="1"/>
      </rPr>
      <t>) x1</t>
    </r>
  </si>
  <si>
    <r>
      <rPr>
        <rFont val="Arial"/>
        <color theme="1"/>
      </rPr>
      <t>Broadleaf cattail (</t>
    </r>
    <r>
      <rPr>
        <rFont val="Arial"/>
        <i/>
        <color theme="1"/>
      </rPr>
      <t>Typha latifolia</t>
    </r>
    <r>
      <rPr>
        <rFont val="Arial"/>
        <color theme="1"/>
      </rPr>
      <t>) x2</t>
    </r>
  </si>
  <si>
    <r>
      <rPr>
        <rFont val="Arial"/>
        <color rgb="FF1F1F1F"/>
        <sz val="10.0"/>
      </rPr>
      <t>Late boneset (</t>
    </r>
    <r>
      <rPr>
        <rFont val="Arial"/>
        <i/>
        <color rgb="FF1F1F1F"/>
        <sz val="10.0"/>
      </rPr>
      <t>Eupatorium serotinum</t>
    </r>
    <r>
      <rPr>
        <rFont val="Arial"/>
        <color rgb="FF1F1F1F"/>
        <sz val="10.0"/>
      </rPr>
      <t>) x1 | Bluestem Grass (</t>
    </r>
    <r>
      <rPr>
        <rFont val="Arial"/>
        <i/>
        <color rgb="FF1F1F1F"/>
        <sz val="10.0"/>
      </rPr>
      <t>Andropogon</t>
    </r>
    <r>
      <rPr>
        <rFont val="Arial"/>
        <color rgb="FF1F1F1F"/>
        <sz val="10.0"/>
      </rPr>
      <t>) x1</t>
    </r>
  </si>
  <si>
    <r>
      <rPr>
        <rFont val="Arial"/>
        <color theme="1"/>
      </rPr>
      <t>Crabgrass (</t>
    </r>
    <r>
      <rPr>
        <rFont val="Arial"/>
        <i/>
        <color theme="1"/>
      </rPr>
      <t>Digitaria</t>
    </r>
    <r>
      <rPr>
        <rFont val="Arial"/>
        <color theme="1"/>
      </rPr>
      <t>) x1</t>
    </r>
  </si>
  <si>
    <r>
      <rPr>
        <rFont val="Arial"/>
        <color rgb="FF000000"/>
      </rPr>
      <t>Unmaintained</t>
    </r>
  </si>
  <si>
    <t>Hairy crabweed (Fatoua villosa) x1. Common ragweed (Ambrosia artemisiifolia) x1. White snakeroot (Ageratina altissima) x1. Common blue violet (Viola sororia) x1</t>
  </si>
  <si>
    <t>Carolina horsenettle (Solanum carolinense) x1. Small white aster (Symphyotrichum lateriflorum) x5</t>
  </si>
  <si>
    <t>Goldenrod (Solidago) x1. Carolina horse nettle (Solanum carolinense) x1</t>
  </si>
  <si>
    <t>Small white aster (Symphyotrichum lateriflorum) x1. Lilyturf (Liriope) x1. Carolina horsenettle (Solanum carolinense) x1</t>
  </si>
  <si>
    <r>
      <rPr>
        <rFont val="Arial"/>
        <color theme="1"/>
      </rPr>
      <t>soft rush (</t>
    </r>
    <r>
      <rPr>
        <rFont val="Arial"/>
        <i/>
        <color theme="1"/>
      </rPr>
      <t>Juncus effusus</t>
    </r>
    <r>
      <rPr>
        <rFont val="Arial"/>
        <color theme="1"/>
      </rPr>
      <t xml:space="preserve">) 1 clump, 50% coverage </t>
    </r>
  </si>
  <si>
    <r>
      <rPr>
        <rFont val="Arial"/>
        <color theme="1"/>
      </rPr>
      <t>bristly sedge (</t>
    </r>
    <r>
      <rPr>
        <rFont val="Arial"/>
        <i/>
        <color theme="1"/>
      </rPr>
      <t>carex comosa</t>
    </r>
    <r>
      <rPr>
        <rFont val="Arial"/>
        <color theme="1"/>
      </rPr>
      <t xml:space="preserve">) 1 clump, 50% coverage </t>
    </r>
  </si>
  <si>
    <t xml:space="preserve">N/A, 0% coverage </t>
  </si>
  <si>
    <r>
      <rPr>
        <rFont val="Arial"/>
        <color rgb="FF000000"/>
      </rPr>
      <t>soft rush (</t>
    </r>
    <r>
      <rPr>
        <rFont val="Arial"/>
        <i/>
        <color rgb="FF000000"/>
      </rPr>
      <t>Juncus effusus</t>
    </r>
    <r>
      <rPr>
        <rFont val="Arial"/>
        <color rgb="FF000000"/>
      </rPr>
      <t>) 1 clump, 25% coverage</t>
    </r>
  </si>
  <si>
    <r>
      <rPr>
        <rFont val="Arial"/>
        <color theme="1"/>
      </rPr>
      <t>black chokberry (</t>
    </r>
    <r>
      <rPr>
        <rFont val="Arial"/>
        <i/>
        <color theme="1"/>
      </rPr>
      <t>Aronia melanocarpa</t>
    </r>
    <r>
      <rPr>
        <rFont val="Arial"/>
        <color theme="1"/>
      </rPr>
      <t>) 1 plant, common dandeion (T</t>
    </r>
    <r>
      <rPr>
        <rFont val="Arial"/>
        <i/>
        <color theme="1"/>
      </rPr>
      <t>araxacum officinale</t>
    </r>
    <r>
      <rPr>
        <rFont val="Arial"/>
        <color theme="1"/>
      </rPr>
      <t>) 1 plant, 20% coverage</t>
    </r>
  </si>
  <si>
    <r>
      <rPr>
        <rFont val="Arial"/>
        <color theme="1"/>
      </rPr>
      <t>Soft rush (</t>
    </r>
    <r>
      <rPr>
        <rFont val="Arial"/>
        <i/>
        <color theme="1"/>
      </rPr>
      <t>Juncus effuses</t>
    </r>
    <r>
      <rPr>
        <rFont val="Arial"/>
        <color theme="1"/>
      </rPr>
      <t>) 1 clump</t>
    </r>
  </si>
  <si>
    <r>
      <rPr>
        <rFont val="Arial"/>
        <color theme="1"/>
      </rPr>
      <t>Bristly sedge (</t>
    </r>
    <r>
      <rPr>
        <rFont val="Arial"/>
        <i/>
        <color theme="1"/>
      </rPr>
      <t>carex comosa</t>
    </r>
    <r>
      <rPr>
        <rFont val="Arial"/>
        <color theme="1"/>
      </rPr>
      <t>) 1 clump</t>
    </r>
  </si>
  <si>
    <r>
      <rPr>
        <rFont val="Arial"/>
        <color theme="1"/>
      </rPr>
      <t>Bristly sedge (</t>
    </r>
    <r>
      <rPr>
        <rFont val="Arial"/>
        <i/>
        <color theme="1"/>
      </rPr>
      <t>carex comosa</t>
    </r>
    <r>
      <rPr>
        <rFont val="Arial"/>
        <color theme="1"/>
      </rPr>
      <t>) 2 clumps</t>
    </r>
  </si>
  <si>
    <t>Little blue stem (Schizachyrium scoparium) x1</t>
  </si>
  <si>
    <t>Spreading rush (Juncus patens) x1</t>
  </si>
  <si>
    <t>Hibiscus (Hibiscus syriacus) x1</t>
  </si>
  <si>
    <t>wood sorrel, grass #1, grass #2 (30% coverage)</t>
  </si>
  <si>
    <t>prostrate knotweed, grass #1 (35% coverage)</t>
  </si>
  <si>
    <t>Grass #1, Grass #2 (50% coverage)</t>
  </si>
  <si>
    <t>Grass #1 (20% coverage)</t>
  </si>
  <si>
    <t>spurges (5% coverage)</t>
  </si>
  <si>
    <t>Grass #1 (35%)</t>
  </si>
  <si>
    <t>Unknown grass #1 (15% coverage)</t>
  </si>
  <si>
    <t>grass #1 (50% coverage)</t>
  </si>
  <si>
    <t>grass #1 (45% coverage)</t>
  </si>
  <si>
    <t>grass #1 (40% coverage)</t>
  </si>
  <si>
    <t>grass 1, 50% coverage</t>
  </si>
  <si>
    <r>
      <rPr>
        <rFont val="Arial"/>
        <color theme="1"/>
      </rPr>
      <t>grass 1, creeping woodsorrel (</t>
    </r>
    <r>
      <rPr>
        <rFont val="Arial"/>
        <i/>
        <color theme="1"/>
      </rPr>
      <t>Oxalis corniculata</t>
    </r>
    <r>
      <rPr>
        <rFont val="Arial"/>
        <color theme="1"/>
      </rPr>
      <t>), common purslane (</t>
    </r>
    <r>
      <rPr>
        <rFont val="Arial"/>
        <i/>
        <color theme="1"/>
      </rPr>
      <t>Portulaca oleracea</t>
    </r>
    <r>
      <rPr>
        <rFont val="Arial"/>
        <color theme="1"/>
      </rPr>
      <t xml:space="preserve">), 50% coverage </t>
    </r>
  </si>
  <si>
    <t xml:space="preserve">unknown, 30% coverage </t>
  </si>
  <si>
    <t>grass 1, 40%</t>
  </si>
  <si>
    <t>CO2 ppm (1 min)</t>
  </si>
  <si>
    <t>CO2 ppm (2 min)</t>
  </si>
  <si>
    <t>CO2 ppm (3 min)</t>
  </si>
  <si>
    <t>CO2 ppm (4 min)</t>
  </si>
  <si>
    <t>CO2 ppm (5 min)</t>
  </si>
  <si>
    <t>CO2 ppm (6 min)</t>
  </si>
  <si>
    <t>CH4 ppb (1 min)</t>
  </si>
  <si>
    <t>CH4 ppb (2 min)</t>
  </si>
  <si>
    <t>CH4 ppb (3 min)</t>
  </si>
  <si>
    <t>CH4 ppb (4 min)</t>
  </si>
  <si>
    <t>CH4 ppb (5 min)</t>
  </si>
  <si>
    <t>CH4 ppb (6 min)</t>
  </si>
  <si>
    <t>CO2 Flux (ppm/ min)</t>
  </si>
  <si>
    <t>CO2 R2</t>
  </si>
  <si>
    <t>CH4 Flux (ppb/min)</t>
  </si>
  <si>
    <t>CH4 R2</t>
  </si>
  <si>
    <t>CH4 Flux (ppm/min)</t>
  </si>
  <si>
    <t>Area (m2)</t>
  </si>
  <si>
    <t xml:space="preserve">stan dev maintained </t>
  </si>
  <si>
    <t>unmainted</t>
  </si>
  <si>
    <r>
      <rPr>
        <rFont val="Arial"/>
        <color rgb="FF000000"/>
      </rPr>
      <t>Unmaintained</t>
    </r>
  </si>
  <si>
    <r>
      <rPr>
        <rFont val="Arial"/>
        <color rgb="FF000000"/>
      </rPr>
      <t>Unmaintained</t>
    </r>
  </si>
  <si>
    <t>Time (min)</t>
  </si>
  <si>
    <t>\</t>
  </si>
  <si>
    <t>Equilibrium N2 (mg/L)</t>
  </si>
  <si>
    <t>Equilibrium O2 (mg/L)</t>
  </si>
  <si>
    <t>Equilibrium Ar (mg/L)</t>
  </si>
  <si>
    <t>Equillibrium N2/Ar</t>
  </si>
  <si>
    <t>Temp C</t>
  </si>
  <si>
    <t>Dissolved Ar (mg/L)</t>
  </si>
  <si>
    <t>N2/Ar</t>
  </si>
  <si>
    <t>O2/Ar</t>
  </si>
  <si>
    <t>Calculated N2 (mg/L)</t>
  </si>
  <si>
    <t>Calculated O2 (mg/L)</t>
  </si>
  <si>
    <t>N2 Excess</t>
  </si>
  <si>
    <t>O2 Excess</t>
  </si>
  <si>
    <t>Dissolved O2 %</t>
  </si>
  <si>
    <t>Dissolved O2 mg/L</t>
  </si>
  <si>
    <t xml:space="preserve">Notes </t>
  </si>
  <si>
    <t>Engineering Pond Stairs (1)</t>
  </si>
  <si>
    <t>Engineering Pond Stairs (2)</t>
  </si>
  <si>
    <t>Engineering Pond Stairs (3)</t>
  </si>
  <si>
    <t>Engineering Pond Middle (1)</t>
  </si>
  <si>
    <t>Engineering Pond Middle (2)</t>
  </si>
  <si>
    <t>Engineering Pond Middle (3)</t>
  </si>
  <si>
    <t>Engineering Pond Upstream (1)</t>
  </si>
  <si>
    <t>upstream, shallow, still flows</t>
  </si>
  <si>
    <t>Engineering Pond Upstream (2)</t>
  </si>
  <si>
    <t>Engineering Pond Upstream (3)</t>
  </si>
  <si>
    <t>Wetland Stream (1)</t>
  </si>
  <si>
    <t>Wetland Stream (2)</t>
  </si>
  <si>
    <t>Wetland Stream (3)</t>
  </si>
  <si>
    <t>Abbotts Pond A</t>
  </si>
  <si>
    <t>Abbotts Pond B</t>
  </si>
  <si>
    <t>Abbotts Pond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</si>
</sst>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0.0000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9.0"/>
      <color theme="1"/>
      <name val="Arial"/>
      <scheme val="minor"/>
    </font>
    <font>
      <color rgb="FF000000"/>
      <name val="Arial"/>
    </font>
    <font>
      <color rgb="FFFF0000"/>
      <name val="Arial"/>
      <scheme val="minor"/>
    </font>
    <font>
      <sz val="10.0"/>
      <color rgb="FF1F1F1F"/>
      <name val="Arial"/>
      <scheme val="minor"/>
    </font>
    <font>
      <color theme="1"/>
      <name val="Arial"/>
    </font>
    <font>
      <b/>
      <color rgb="FF000000"/>
      <name val="Arial"/>
    </font>
    <font>
      <sz val="11.0"/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5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2" fillId="0" fontId="2" numFmtId="0" xfId="0" applyAlignment="1" applyBorder="1" applyFont="1">
      <alignment readingOrder="0"/>
    </xf>
    <xf borderId="3" fillId="0" fontId="2" numFmtId="0" xfId="0" applyBorder="1" applyFont="1"/>
    <xf borderId="0" fillId="0" fontId="2" numFmtId="0" xfId="0" applyAlignment="1" applyFont="1">
      <alignment horizontal="right" readingOrder="0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2" numFmtId="165" xfId="0" applyFont="1" applyNumberFormat="1"/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3" fontId="4" numFmtId="0" xfId="0" applyAlignment="1" applyFill="1" applyFont="1">
      <alignment horizontal="left" readingOrder="0" shrinkToFit="0" wrapText="1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shrinkToFit="0" vertical="bottom" wrapText="1"/>
    </xf>
    <xf borderId="4" fillId="0" fontId="1" numFmtId="0" xfId="0" applyAlignment="1" applyBorder="1" applyFont="1">
      <alignment readingOrder="0"/>
    </xf>
    <xf borderId="0" fillId="3" fontId="8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3" fontId="4" numFmtId="164" xfId="0" applyAlignment="1" applyFont="1" applyNumberFormat="1">
      <alignment horizontal="left" readingOrder="0"/>
    </xf>
    <xf borderId="4" fillId="0" fontId="2" numFmtId="0" xfId="0" applyAlignment="1" applyBorder="1" applyFont="1">
      <alignment readingOrder="0"/>
    </xf>
    <xf borderId="0" fillId="4" fontId="4" numFmtId="164" xfId="0" applyAlignment="1" applyFill="1" applyFont="1" applyNumberFormat="1">
      <alignment horizontal="left" readingOrder="0"/>
    </xf>
    <xf borderId="0" fillId="4" fontId="2" numFmtId="0" xfId="0" applyAlignment="1" applyFont="1">
      <alignment readingOrder="0"/>
    </xf>
    <xf borderId="0" fillId="4" fontId="2" numFmtId="0" xfId="0" applyFont="1"/>
    <xf borderId="0" fillId="4" fontId="2" numFmtId="0" xfId="0" applyAlignment="1" applyFont="1">
      <alignment horizontal="left" readingOrder="0"/>
    </xf>
    <xf borderId="4" fillId="4" fontId="2" numFmtId="0" xfId="0" applyAlignment="1" applyBorder="1" applyFont="1">
      <alignment readingOrder="0"/>
    </xf>
    <xf borderId="0" fillId="3" fontId="4" numFmtId="0" xfId="0" applyAlignment="1" applyFont="1">
      <alignment horizontal="left" readingOrder="0"/>
    </xf>
    <xf borderId="0" fillId="0" fontId="9" numFmtId="1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3" fontId="4" numFmtId="0" xfId="0" applyAlignment="1" applyFont="1">
      <alignment horizontal="right" readingOrder="0"/>
    </xf>
    <xf borderId="0" fillId="0" fontId="1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4" max="4" width="15.13"/>
    <col customWidth="1" min="10" max="10" width="14.38"/>
    <col customWidth="1" min="13" max="13" width="14.0"/>
    <col customWidth="1" min="14" max="14" width="4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3" t="s">
        <v>13</v>
      </c>
    </row>
    <row r="2">
      <c r="A2" s="4">
        <v>45548.0</v>
      </c>
      <c r="B2" s="5" t="s">
        <v>14</v>
      </c>
      <c r="C2" s="5" t="s">
        <v>15</v>
      </c>
      <c r="D2" s="5" t="s">
        <v>16</v>
      </c>
      <c r="E2" s="5" t="s">
        <v>17</v>
      </c>
      <c r="F2" s="5">
        <v>20.0</v>
      </c>
      <c r="G2" s="5">
        <v>131.0</v>
      </c>
      <c r="H2" s="6">
        <f t="shared" ref="H2:I2" si="1">F2/3600</f>
        <v>0.005555555556</v>
      </c>
      <c r="I2" s="6">
        <f t="shared" si="1"/>
        <v>0.03638888889</v>
      </c>
      <c r="J2" s="5">
        <v>1.0</v>
      </c>
      <c r="K2" s="6">
        <f t="shared" ref="K2:K19" si="3">J2/H2</f>
        <v>180</v>
      </c>
      <c r="L2" s="6">
        <f>J2/I2</f>
        <v>27.48091603</v>
      </c>
      <c r="M2" s="6">
        <f t="shared" ref="M2:M3" si="4">AVERAGE(K2:L2)</f>
        <v>103.740458</v>
      </c>
      <c r="N2" s="7" t="s">
        <v>18</v>
      </c>
    </row>
    <row r="3">
      <c r="A3" s="4">
        <v>45548.0</v>
      </c>
      <c r="B3" s="5" t="s">
        <v>14</v>
      </c>
      <c r="C3" s="5" t="s">
        <v>15</v>
      </c>
      <c r="D3" s="5" t="s">
        <v>16</v>
      </c>
      <c r="E3" s="5" t="s">
        <v>19</v>
      </c>
      <c r="F3" s="5">
        <v>126.0</v>
      </c>
      <c r="G3" s="5">
        <v>234.0</v>
      </c>
      <c r="H3" s="6">
        <f t="shared" ref="H3:I3" si="2">F3/3600</f>
        <v>0.035</v>
      </c>
      <c r="I3" s="6">
        <f t="shared" si="2"/>
        <v>0.065</v>
      </c>
      <c r="J3" s="5">
        <v>1.0</v>
      </c>
      <c r="K3" s="6">
        <f t="shared" si="3"/>
        <v>28.57142857</v>
      </c>
      <c r="L3" s="6">
        <f>J2/I3</f>
        <v>15.38461538</v>
      </c>
      <c r="M3" s="6">
        <f t="shared" si="4"/>
        <v>21.97802198</v>
      </c>
      <c r="N3" s="8"/>
    </row>
    <row r="4">
      <c r="A4" s="4">
        <v>45548.0</v>
      </c>
      <c r="B4" s="5" t="s">
        <v>14</v>
      </c>
      <c r="C4" s="5" t="s">
        <v>15</v>
      </c>
      <c r="D4" s="5" t="s">
        <v>16</v>
      </c>
      <c r="E4" s="5" t="s">
        <v>20</v>
      </c>
      <c r="F4" s="5">
        <v>2443.0</v>
      </c>
      <c r="G4" s="9" t="s">
        <v>21</v>
      </c>
      <c r="H4" s="6">
        <f t="shared" ref="H4:H19" si="5">F4/3600</f>
        <v>0.6786111111</v>
      </c>
      <c r="I4" s="9" t="s">
        <v>21</v>
      </c>
      <c r="J4" s="5">
        <v>1.0</v>
      </c>
      <c r="K4" s="6">
        <f t="shared" si="3"/>
        <v>1.473598035</v>
      </c>
      <c r="L4" s="5" t="s">
        <v>21</v>
      </c>
      <c r="M4" s="9">
        <f t="shared" ref="M4:M5" si="6">K4</f>
        <v>1.473598035</v>
      </c>
      <c r="N4" s="10" t="s">
        <v>22</v>
      </c>
    </row>
    <row r="5">
      <c r="A5" s="4">
        <v>45548.0</v>
      </c>
      <c r="B5" s="5" t="s">
        <v>23</v>
      </c>
      <c r="C5" s="5" t="s">
        <v>15</v>
      </c>
      <c r="D5" s="5" t="s">
        <v>16</v>
      </c>
      <c r="E5" s="5" t="s">
        <v>17</v>
      </c>
      <c r="F5" s="5">
        <v>13.0</v>
      </c>
      <c r="G5" s="9" t="s">
        <v>21</v>
      </c>
      <c r="H5" s="6">
        <f t="shared" si="5"/>
        <v>0.003611111111</v>
      </c>
      <c r="I5" s="5" t="s">
        <v>21</v>
      </c>
      <c r="J5" s="5">
        <v>1.0</v>
      </c>
      <c r="K5" s="6">
        <f t="shared" si="3"/>
        <v>276.9230769</v>
      </c>
      <c r="L5" s="5" t="s">
        <v>21</v>
      </c>
      <c r="M5" s="9">
        <f t="shared" si="6"/>
        <v>276.9230769</v>
      </c>
      <c r="N5" s="10" t="s">
        <v>24</v>
      </c>
    </row>
    <row r="6">
      <c r="A6" s="4">
        <v>45548.0</v>
      </c>
      <c r="B6" s="5" t="s">
        <v>25</v>
      </c>
      <c r="C6" s="5" t="s">
        <v>15</v>
      </c>
      <c r="D6" s="5" t="s">
        <v>16</v>
      </c>
      <c r="E6" s="5" t="s">
        <v>19</v>
      </c>
      <c r="F6" s="5">
        <v>12.0</v>
      </c>
      <c r="G6" s="9">
        <v>22.0</v>
      </c>
      <c r="H6" s="6">
        <f t="shared" si="5"/>
        <v>0.003333333333</v>
      </c>
      <c r="I6" s="9">
        <v>0.00611111</v>
      </c>
      <c r="J6" s="5">
        <v>1.0</v>
      </c>
      <c r="K6" s="6">
        <f t="shared" si="3"/>
        <v>300</v>
      </c>
      <c r="L6" s="9" t="s">
        <v>21</v>
      </c>
      <c r="M6" s="6">
        <f t="shared" ref="M6:M19" si="7">AVERAGE(K6:L6)</f>
        <v>300</v>
      </c>
      <c r="N6" s="10" t="s">
        <v>24</v>
      </c>
    </row>
    <row r="7">
      <c r="A7" s="4">
        <v>45548.0</v>
      </c>
      <c r="B7" s="5" t="s">
        <v>25</v>
      </c>
      <c r="C7" s="5" t="s">
        <v>15</v>
      </c>
      <c r="D7" s="5" t="s">
        <v>16</v>
      </c>
      <c r="E7" s="5" t="s">
        <v>20</v>
      </c>
      <c r="F7" s="5">
        <v>14.0</v>
      </c>
      <c r="G7" s="9" t="s">
        <v>21</v>
      </c>
      <c r="H7" s="6">
        <f t="shared" si="5"/>
        <v>0.003888888889</v>
      </c>
      <c r="I7" s="9" t="s">
        <v>21</v>
      </c>
      <c r="J7" s="5">
        <v>1.0</v>
      </c>
      <c r="K7" s="6">
        <f t="shared" si="3"/>
        <v>257.1428571</v>
      </c>
      <c r="L7" s="9" t="s">
        <v>21</v>
      </c>
      <c r="M7" s="6">
        <f t="shared" si="7"/>
        <v>257.1428571</v>
      </c>
      <c r="N7" s="10" t="s">
        <v>24</v>
      </c>
    </row>
    <row r="8">
      <c r="A8" s="4">
        <v>45548.0</v>
      </c>
      <c r="B8" s="5" t="s">
        <v>26</v>
      </c>
      <c r="C8" s="5" t="s">
        <v>27</v>
      </c>
      <c r="D8" s="5" t="s">
        <v>28</v>
      </c>
      <c r="E8" s="5" t="s">
        <v>29</v>
      </c>
      <c r="F8" s="5">
        <v>3600.0</v>
      </c>
      <c r="G8" s="9" t="s">
        <v>21</v>
      </c>
      <c r="H8" s="6">
        <f t="shared" si="5"/>
        <v>1</v>
      </c>
      <c r="I8" s="9" t="s">
        <v>21</v>
      </c>
      <c r="J8" s="5">
        <v>1.0</v>
      </c>
      <c r="K8" s="6">
        <f t="shared" si="3"/>
        <v>1</v>
      </c>
      <c r="L8" s="9" t="s">
        <v>21</v>
      </c>
      <c r="M8" s="6">
        <f t="shared" si="7"/>
        <v>1</v>
      </c>
      <c r="N8" s="10" t="s">
        <v>30</v>
      </c>
    </row>
    <row r="9">
      <c r="A9" s="4">
        <v>45548.0</v>
      </c>
      <c r="B9" s="5" t="s">
        <v>26</v>
      </c>
      <c r="C9" s="5" t="s">
        <v>27</v>
      </c>
      <c r="D9" s="5" t="s">
        <v>28</v>
      </c>
      <c r="E9" s="5" t="s">
        <v>19</v>
      </c>
      <c r="F9" s="5">
        <v>3600.0</v>
      </c>
      <c r="G9" s="9" t="s">
        <v>21</v>
      </c>
      <c r="H9" s="6">
        <f t="shared" si="5"/>
        <v>1</v>
      </c>
      <c r="I9" s="9" t="s">
        <v>21</v>
      </c>
      <c r="J9" s="5">
        <v>1.0</v>
      </c>
      <c r="K9" s="6">
        <f t="shared" si="3"/>
        <v>1</v>
      </c>
      <c r="L9" s="9" t="s">
        <v>21</v>
      </c>
      <c r="M9" s="6">
        <f t="shared" si="7"/>
        <v>1</v>
      </c>
      <c r="N9" s="10" t="s">
        <v>30</v>
      </c>
    </row>
    <row r="10">
      <c r="A10" s="4">
        <v>45548.0</v>
      </c>
      <c r="B10" s="5" t="s">
        <v>26</v>
      </c>
      <c r="C10" s="5" t="s">
        <v>27</v>
      </c>
      <c r="D10" s="5" t="s">
        <v>28</v>
      </c>
      <c r="E10" s="5" t="s">
        <v>31</v>
      </c>
      <c r="F10" s="5">
        <v>1554.0</v>
      </c>
      <c r="G10" s="9" t="s">
        <v>21</v>
      </c>
      <c r="H10" s="6">
        <f t="shared" si="5"/>
        <v>0.4316666667</v>
      </c>
      <c r="I10" s="9" t="s">
        <v>21</v>
      </c>
      <c r="J10" s="5">
        <v>1.0</v>
      </c>
      <c r="K10" s="6">
        <f t="shared" si="3"/>
        <v>2.316602317</v>
      </c>
      <c r="L10" s="9" t="s">
        <v>21</v>
      </c>
      <c r="M10" s="6">
        <f t="shared" si="7"/>
        <v>2.316602317</v>
      </c>
      <c r="N10" s="10" t="s">
        <v>32</v>
      </c>
    </row>
    <row r="11">
      <c r="A11" s="4">
        <v>45548.0</v>
      </c>
      <c r="B11" s="5" t="s">
        <v>14</v>
      </c>
      <c r="C11" s="5" t="s">
        <v>33</v>
      </c>
      <c r="D11" s="5" t="s">
        <v>34</v>
      </c>
      <c r="E11" s="5" t="s">
        <v>29</v>
      </c>
      <c r="F11" s="5">
        <v>62.0</v>
      </c>
      <c r="G11" s="5">
        <v>51.0</v>
      </c>
      <c r="H11" s="6">
        <f t="shared" si="5"/>
        <v>0.01722222222</v>
      </c>
      <c r="I11" s="6">
        <f>G11/3600</f>
        <v>0.01416666667</v>
      </c>
      <c r="J11" s="5">
        <v>1.0</v>
      </c>
      <c r="K11" s="6">
        <f t="shared" si="3"/>
        <v>58.06451613</v>
      </c>
      <c r="L11" s="6">
        <f>J10/I11</f>
        <v>70.58823529</v>
      </c>
      <c r="M11" s="6">
        <f t="shared" si="7"/>
        <v>64.32637571</v>
      </c>
      <c r="N11" s="10" t="s">
        <v>35</v>
      </c>
    </row>
    <row r="12">
      <c r="A12" s="4">
        <v>45548.0</v>
      </c>
      <c r="B12" s="11" t="s">
        <v>36</v>
      </c>
      <c r="C12" s="5" t="s">
        <v>33</v>
      </c>
      <c r="D12" s="5" t="s">
        <v>34</v>
      </c>
      <c r="E12" s="5" t="s">
        <v>19</v>
      </c>
      <c r="F12" s="5">
        <v>28.0</v>
      </c>
      <c r="G12" s="9" t="s">
        <v>21</v>
      </c>
      <c r="H12" s="6">
        <f t="shared" si="5"/>
        <v>0.007777777778</v>
      </c>
      <c r="I12" s="9" t="s">
        <v>21</v>
      </c>
      <c r="J12" s="5">
        <v>1.0</v>
      </c>
      <c r="K12" s="6">
        <f t="shared" si="3"/>
        <v>128.5714286</v>
      </c>
      <c r="L12" s="9" t="s">
        <v>21</v>
      </c>
      <c r="M12" s="6">
        <f t="shared" si="7"/>
        <v>128.5714286</v>
      </c>
      <c r="N12" s="10" t="s">
        <v>35</v>
      </c>
    </row>
    <row r="13">
      <c r="A13" s="4">
        <v>45548.0</v>
      </c>
      <c r="B13" s="11" t="s">
        <v>37</v>
      </c>
      <c r="C13" s="5" t="s">
        <v>33</v>
      </c>
      <c r="D13" s="5" t="s">
        <v>34</v>
      </c>
      <c r="E13" s="5" t="s">
        <v>31</v>
      </c>
      <c r="F13" s="5">
        <v>28.0</v>
      </c>
      <c r="G13" s="9" t="s">
        <v>21</v>
      </c>
      <c r="H13" s="6">
        <f t="shared" si="5"/>
        <v>0.007777777778</v>
      </c>
      <c r="I13" s="9" t="s">
        <v>21</v>
      </c>
      <c r="J13" s="5">
        <v>1.0</v>
      </c>
      <c r="K13" s="6">
        <f t="shared" si="3"/>
        <v>128.5714286</v>
      </c>
      <c r="L13" s="9" t="s">
        <v>21</v>
      </c>
      <c r="M13" s="6">
        <f t="shared" si="7"/>
        <v>128.5714286</v>
      </c>
      <c r="N13" s="10" t="s">
        <v>38</v>
      </c>
    </row>
    <row r="14">
      <c r="A14" s="4">
        <v>45548.0</v>
      </c>
      <c r="B14" s="5" t="s">
        <v>25</v>
      </c>
      <c r="C14" s="5" t="s">
        <v>39</v>
      </c>
      <c r="D14" s="5" t="s">
        <v>34</v>
      </c>
      <c r="E14" s="5" t="s">
        <v>19</v>
      </c>
      <c r="F14" s="5">
        <v>3600.0</v>
      </c>
      <c r="G14" s="9" t="s">
        <v>21</v>
      </c>
      <c r="H14" s="6">
        <f t="shared" si="5"/>
        <v>1</v>
      </c>
      <c r="I14" s="9" t="s">
        <v>21</v>
      </c>
      <c r="J14" s="5">
        <v>1.0</v>
      </c>
      <c r="K14" s="6">
        <f t="shared" si="3"/>
        <v>1</v>
      </c>
      <c r="L14" s="9" t="s">
        <v>21</v>
      </c>
      <c r="M14" s="6">
        <f t="shared" si="7"/>
        <v>1</v>
      </c>
      <c r="N14" s="10" t="s">
        <v>40</v>
      </c>
    </row>
    <row r="15">
      <c r="A15" s="4">
        <v>45548.0</v>
      </c>
      <c r="B15" s="5" t="s">
        <v>25</v>
      </c>
      <c r="C15" s="5" t="s">
        <v>39</v>
      </c>
      <c r="D15" s="5" t="s">
        <v>34</v>
      </c>
      <c r="E15" s="5" t="s">
        <v>31</v>
      </c>
      <c r="F15" s="5">
        <v>374.0</v>
      </c>
      <c r="G15" s="5">
        <v>716.0</v>
      </c>
      <c r="H15" s="6">
        <f t="shared" si="5"/>
        <v>0.1038888889</v>
      </c>
      <c r="I15" s="6">
        <f t="shared" ref="I15:I19" si="8">G15/3600</f>
        <v>0.1988888889</v>
      </c>
      <c r="J15" s="5">
        <v>1.0</v>
      </c>
      <c r="K15" s="6">
        <f t="shared" si="3"/>
        <v>9.625668449</v>
      </c>
      <c r="L15" s="6">
        <f t="shared" ref="L15:L19" si="9">J14/I15</f>
        <v>5.027932961</v>
      </c>
      <c r="M15" s="6">
        <f t="shared" si="7"/>
        <v>7.326800705</v>
      </c>
      <c r="N15" s="8"/>
    </row>
    <row r="16">
      <c r="A16" s="4">
        <v>45548.0</v>
      </c>
      <c r="B16" s="5" t="s">
        <v>25</v>
      </c>
      <c r="C16" s="5" t="s">
        <v>39</v>
      </c>
      <c r="D16" s="5" t="s">
        <v>34</v>
      </c>
      <c r="E16" s="5" t="s">
        <v>29</v>
      </c>
      <c r="F16" s="5">
        <v>9.0</v>
      </c>
      <c r="G16" s="5">
        <v>62.0</v>
      </c>
      <c r="H16" s="6">
        <f t="shared" si="5"/>
        <v>0.0025</v>
      </c>
      <c r="I16" s="6">
        <f t="shared" si="8"/>
        <v>0.01722222222</v>
      </c>
      <c r="J16" s="5">
        <v>1.0</v>
      </c>
      <c r="K16" s="6">
        <f t="shared" si="3"/>
        <v>400</v>
      </c>
      <c r="L16" s="6">
        <f t="shared" si="9"/>
        <v>58.06451613</v>
      </c>
      <c r="M16" s="6">
        <f t="shared" si="7"/>
        <v>229.0322581</v>
      </c>
      <c r="N16" s="8"/>
    </row>
    <row r="17">
      <c r="A17" s="4">
        <v>45548.0</v>
      </c>
      <c r="B17" s="5" t="s">
        <v>26</v>
      </c>
      <c r="C17" s="5" t="s">
        <v>41</v>
      </c>
      <c r="D17" s="11" t="s">
        <v>42</v>
      </c>
      <c r="E17" s="5" t="s">
        <v>29</v>
      </c>
      <c r="F17" s="5">
        <v>75.0</v>
      </c>
      <c r="G17" s="5">
        <v>458.0</v>
      </c>
      <c r="H17" s="6">
        <f t="shared" si="5"/>
        <v>0.02083333333</v>
      </c>
      <c r="I17" s="6">
        <f t="shared" si="8"/>
        <v>0.1272222222</v>
      </c>
      <c r="J17" s="5">
        <v>1.0</v>
      </c>
      <c r="K17" s="6">
        <f t="shared" si="3"/>
        <v>48</v>
      </c>
      <c r="L17" s="6">
        <f t="shared" si="9"/>
        <v>7.860262009</v>
      </c>
      <c r="M17" s="6">
        <f t="shared" si="7"/>
        <v>27.930131</v>
      </c>
      <c r="N17" s="10" t="s">
        <v>43</v>
      </c>
    </row>
    <row r="18">
      <c r="A18" s="4">
        <v>45548.0</v>
      </c>
      <c r="B18" s="5" t="s">
        <v>26</v>
      </c>
      <c r="C18" s="5" t="s">
        <v>41</v>
      </c>
      <c r="D18" s="11" t="s">
        <v>42</v>
      </c>
      <c r="E18" s="5" t="s">
        <v>19</v>
      </c>
      <c r="F18" s="5">
        <v>81.0</v>
      </c>
      <c r="G18" s="5">
        <v>197.0</v>
      </c>
      <c r="H18" s="6">
        <f t="shared" si="5"/>
        <v>0.0225</v>
      </c>
      <c r="I18" s="6">
        <f t="shared" si="8"/>
        <v>0.05472222222</v>
      </c>
      <c r="J18" s="5">
        <v>1.0</v>
      </c>
      <c r="K18" s="6">
        <f t="shared" si="3"/>
        <v>44.44444444</v>
      </c>
      <c r="L18" s="6">
        <f t="shared" si="9"/>
        <v>18.27411168</v>
      </c>
      <c r="M18" s="6">
        <f t="shared" si="7"/>
        <v>31.35927806</v>
      </c>
      <c r="N18" s="10" t="s">
        <v>43</v>
      </c>
    </row>
    <row r="19">
      <c r="A19" s="4">
        <v>45548.0</v>
      </c>
      <c r="B19" s="5" t="s">
        <v>26</v>
      </c>
      <c r="C19" s="5" t="s">
        <v>41</v>
      </c>
      <c r="D19" s="11" t="s">
        <v>42</v>
      </c>
      <c r="E19" s="5" t="s">
        <v>31</v>
      </c>
      <c r="F19" s="5">
        <v>131.0</v>
      </c>
      <c r="G19" s="5">
        <v>142.0</v>
      </c>
      <c r="H19" s="6">
        <f t="shared" si="5"/>
        <v>0.03638888889</v>
      </c>
      <c r="I19" s="6">
        <f t="shared" si="8"/>
        <v>0.03944444444</v>
      </c>
      <c r="J19" s="5">
        <v>1.0</v>
      </c>
      <c r="K19" s="6">
        <f t="shared" si="3"/>
        <v>27.48091603</v>
      </c>
      <c r="L19" s="6">
        <f t="shared" si="9"/>
        <v>25.35211268</v>
      </c>
      <c r="M19" s="6">
        <f t="shared" si="7"/>
        <v>26.41651435</v>
      </c>
      <c r="N19" s="10" t="s">
        <v>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4" max="4" width="15.13"/>
    <col customWidth="1" min="7" max="7" width="20.75"/>
    <col customWidth="1" min="8" max="8" width="27.13"/>
    <col customWidth="1" min="9" max="9" width="21.0"/>
    <col customWidth="1" min="10" max="10" width="18.75"/>
    <col customWidth="1" min="11" max="11" width="24.5"/>
    <col customWidth="1" min="13" max="13" width="15.0"/>
    <col customWidth="1" min="14" max="14" width="23.25"/>
    <col customWidth="1" min="15" max="15" width="13.38"/>
    <col customWidth="1" min="16" max="16" width="21.75"/>
    <col customWidth="1" min="17" max="17" width="22.25"/>
    <col customWidth="1" min="18" max="18" width="20.13"/>
  </cols>
  <sheetData>
    <row r="1">
      <c r="A1" s="12"/>
      <c r="B1" s="1"/>
      <c r="C1" s="1"/>
      <c r="D1" s="1"/>
      <c r="E1" s="1"/>
      <c r="F1" s="13"/>
      <c r="G1" s="13" t="s">
        <v>44</v>
      </c>
      <c r="N1" s="13" t="s">
        <v>45</v>
      </c>
    </row>
    <row r="2">
      <c r="A2" s="12" t="s">
        <v>46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47</v>
      </c>
      <c r="G2" s="1" t="s">
        <v>48</v>
      </c>
      <c r="H2" s="1" t="s">
        <v>49</v>
      </c>
      <c r="I2" s="1" t="s">
        <v>50</v>
      </c>
      <c r="J2" s="14" t="s">
        <v>51</v>
      </c>
      <c r="K2" s="14" t="s">
        <v>52</v>
      </c>
      <c r="L2" s="14" t="s">
        <v>53</v>
      </c>
      <c r="M2" s="15" t="s">
        <v>54</v>
      </c>
      <c r="N2" s="1" t="s">
        <v>55</v>
      </c>
      <c r="O2" s="1" t="s">
        <v>56</v>
      </c>
      <c r="P2" s="1" t="s">
        <v>57</v>
      </c>
      <c r="Q2" s="1" t="s">
        <v>58</v>
      </c>
      <c r="R2" s="1" t="s">
        <v>59</v>
      </c>
      <c r="S2" s="1" t="s">
        <v>60</v>
      </c>
      <c r="T2" s="1" t="s">
        <v>13</v>
      </c>
    </row>
    <row r="3">
      <c r="A3" s="4">
        <v>45555.0</v>
      </c>
      <c r="B3" s="5" t="s">
        <v>14</v>
      </c>
      <c r="C3" s="5" t="s">
        <v>15</v>
      </c>
      <c r="D3" s="5" t="s">
        <v>16</v>
      </c>
      <c r="E3" s="5" t="s">
        <v>17</v>
      </c>
      <c r="F3" s="5">
        <v>1.01</v>
      </c>
      <c r="G3" s="5">
        <v>8.67</v>
      </c>
      <c r="H3" s="5">
        <v>3.72</v>
      </c>
      <c r="I3" s="5">
        <v>10.0</v>
      </c>
      <c r="J3" s="16">
        <f t="shared" ref="J3:J20" si="1">(G3-F3)</f>
        <v>7.66</v>
      </c>
      <c r="K3" s="16">
        <f t="shared" ref="K3:K20" si="2">H3-F3</f>
        <v>2.71</v>
      </c>
      <c r="L3" s="16">
        <f t="shared" ref="L3:L20" si="3">(I3/J3)/J3</f>
        <v>0.1704285938</v>
      </c>
      <c r="M3" s="17">
        <f>((J3-K3)/J3)*100</f>
        <v>64.62140992</v>
      </c>
      <c r="N3" s="5">
        <v>31.86</v>
      </c>
      <c r="O3" s="5">
        <v>11.33</v>
      </c>
      <c r="P3" s="5">
        <v>33.92</v>
      </c>
      <c r="Q3" s="5">
        <v>25.65</v>
      </c>
      <c r="R3" s="6">
        <f t="shared" ref="R3:R8" si="4">Q3-O3</f>
        <v>14.32</v>
      </c>
      <c r="S3" s="6">
        <f t="shared" ref="S3:S8" si="5">R3/N3</f>
        <v>0.4494664156</v>
      </c>
    </row>
    <row r="4">
      <c r="A4" s="4">
        <v>45555.0</v>
      </c>
      <c r="B4" s="5" t="s">
        <v>14</v>
      </c>
      <c r="C4" s="5" t="s">
        <v>15</v>
      </c>
      <c r="D4" s="5" t="s">
        <v>16</v>
      </c>
      <c r="E4" s="5" t="s">
        <v>19</v>
      </c>
      <c r="F4" s="5">
        <v>1.0</v>
      </c>
      <c r="G4" s="5">
        <v>5.94</v>
      </c>
      <c r="H4" s="5">
        <v>6.91</v>
      </c>
      <c r="I4" s="5">
        <v>10.0</v>
      </c>
      <c r="J4" s="16">
        <f t="shared" si="1"/>
        <v>4.94</v>
      </c>
      <c r="K4" s="16">
        <f t="shared" si="2"/>
        <v>5.91</v>
      </c>
      <c r="L4" s="16">
        <f t="shared" si="3"/>
        <v>0.4097756069</v>
      </c>
      <c r="M4" s="18" t="s">
        <v>21</v>
      </c>
      <c r="N4" s="5">
        <v>31.86</v>
      </c>
      <c r="O4" s="5">
        <v>11.26</v>
      </c>
      <c r="P4" s="5">
        <v>35.57</v>
      </c>
      <c r="Q4" s="5">
        <v>23.14</v>
      </c>
      <c r="R4" s="6">
        <f t="shared" si="4"/>
        <v>11.88</v>
      </c>
      <c r="S4" s="6">
        <f t="shared" si="5"/>
        <v>0.3728813559</v>
      </c>
    </row>
    <row r="5">
      <c r="A5" s="4">
        <v>45555.0</v>
      </c>
      <c r="B5" s="5" t="s">
        <v>14</v>
      </c>
      <c r="C5" s="5" t="s">
        <v>15</v>
      </c>
      <c r="D5" s="5" t="s">
        <v>16</v>
      </c>
      <c r="E5" s="5" t="s">
        <v>20</v>
      </c>
      <c r="F5" s="5">
        <v>1.02</v>
      </c>
      <c r="G5" s="5">
        <v>5.97</v>
      </c>
      <c r="H5" s="5">
        <v>4.01</v>
      </c>
      <c r="I5" s="5">
        <v>10.0</v>
      </c>
      <c r="J5" s="16">
        <f t="shared" si="1"/>
        <v>4.95</v>
      </c>
      <c r="K5" s="16">
        <f t="shared" si="2"/>
        <v>2.99</v>
      </c>
      <c r="L5" s="16">
        <f t="shared" si="3"/>
        <v>0.4081216202</v>
      </c>
      <c r="M5" s="17">
        <f t="shared" ref="M5:M20" si="6">((J5-K5)/J5)*100</f>
        <v>39.5959596</v>
      </c>
      <c r="N5" s="5">
        <v>31.86</v>
      </c>
      <c r="O5" s="5">
        <v>11.26</v>
      </c>
      <c r="P5" s="5">
        <v>42.46</v>
      </c>
      <c r="Q5" s="5">
        <v>27.14</v>
      </c>
      <c r="R5" s="6">
        <f t="shared" si="4"/>
        <v>15.88</v>
      </c>
      <c r="S5" s="6">
        <f t="shared" si="5"/>
        <v>0.498430634</v>
      </c>
    </row>
    <row r="6">
      <c r="A6" s="4">
        <v>45555.0</v>
      </c>
      <c r="B6" s="5" t="s">
        <v>23</v>
      </c>
      <c r="C6" s="5" t="s">
        <v>15</v>
      </c>
      <c r="D6" s="5" t="s">
        <v>16</v>
      </c>
      <c r="E6" s="5" t="s">
        <v>17</v>
      </c>
      <c r="F6" s="5">
        <v>1.02</v>
      </c>
      <c r="G6" s="5">
        <v>10.12</v>
      </c>
      <c r="H6" s="5">
        <v>8.44</v>
      </c>
      <c r="I6" s="5">
        <v>10.0</v>
      </c>
      <c r="J6" s="16">
        <f t="shared" si="1"/>
        <v>9.1</v>
      </c>
      <c r="K6" s="16">
        <f t="shared" si="2"/>
        <v>7.42</v>
      </c>
      <c r="L6" s="16">
        <f t="shared" si="3"/>
        <v>0.1207583625</v>
      </c>
      <c r="M6" s="17">
        <f t="shared" si="6"/>
        <v>18.46153846</v>
      </c>
      <c r="N6" s="5">
        <v>31.86</v>
      </c>
      <c r="O6" s="5">
        <v>11.29</v>
      </c>
      <c r="P6" s="5">
        <v>35.83</v>
      </c>
      <c r="Q6" s="5">
        <v>33.74</v>
      </c>
      <c r="R6" s="6">
        <f t="shared" si="4"/>
        <v>22.45</v>
      </c>
      <c r="S6" s="6">
        <f t="shared" si="5"/>
        <v>0.7046453233</v>
      </c>
    </row>
    <row r="7">
      <c r="A7" s="4">
        <v>45555.0</v>
      </c>
      <c r="B7" s="5" t="s">
        <v>25</v>
      </c>
      <c r="C7" s="5" t="s">
        <v>15</v>
      </c>
      <c r="D7" s="5" t="s">
        <v>16</v>
      </c>
      <c r="E7" s="5" t="s">
        <v>19</v>
      </c>
      <c r="F7" s="5">
        <v>1.02</v>
      </c>
      <c r="G7" s="5">
        <v>9.91</v>
      </c>
      <c r="H7" s="5">
        <v>8.42</v>
      </c>
      <c r="I7" s="5">
        <v>10.0</v>
      </c>
      <c r="J7" s="16">
        <f t="shared" si="1"/>
        <v>8.89</v>
      </c>
      <c r="K7" s="16">
        <f t="shared" si="2"/>
        <v>7.4</v>
      </c>
      <c r="L7" s="16">
        <f t="shared" si="3"/>
        <v>0.1265308653</v>
      </c>
      <c r="M7" s="17">
        <f t="shared" si="6"/>
        <v>16.76040495</v>
      </c>
      <c r="N7" s="5">
        <v>31.86</v>
      </c>
      <c r="O7" s="5">
        <v>11.31</v>
      </c>
      <c r="P7" s="5">
        <v>49.24</v>
      </c>
      <c r="Q7" s="5">
        <v>46.36</v>
      </c>
      <c r="R7" s="6">
        <f t="shared" si="4"/>
        <v>35.05</v>
      </c>
      <c r="S7" s="6">
        <f t="shared" si="5"/>
        <v>1.100125549</v>
      </c>
    </row>
    <row r="8">
      <c r="A8" s="4">
        <v>45555.0</v>
      </c>
      <c r="B8" s="5" t="s">
        <v>25</v>
      </c>
      <c r="C8" s="5" t="s">
        <v>15</v>
      </c>
      <c r="D8" s="5" t="s">
        <v>16</v>
      </c>
      <c r="E8" s="5" t="s">
        <v>20</v>
      </c>
      <c r="F8" s="5">
        <v>1.03</v>
      </c>
      <c r="G8" s="5">
        <v>9.03</v>
      </c>
      <c r="H8" s="5">
        <v>7.22</v>
      </c>
      <c r="I8" s="5">
        <v>10.04</v>
      </c>
      <c r="J8" s="16">
        <f t="shared" si="1"/>
        <v>8</v>
      </c>
      <c r="K8" s="16">
        <f t="shared" si="2"/>
        <v>6.19</v>
      </c>
      <c r="L8" s="16">
        <f t="shared" si="3"/>
        <v>0.156875</v>
      </c>
      <c r="M8" s="17">
        <f t="shared" si="6"/>
        <v>22.625</v>
      </c>
      <c r="N8" s="5">
        <v>31.86</v>
      </c>
      <c r="O8" s="5">
        <v>11.23</v>
      </c>
      <c r="P8" s="5">
        <v>44.96</v>
      </c>
      <c r="Q8" s="5">
        <v>39.08</v>
      </c>
      <c r="R8" s="6">
        <f t="shared" si="4"/>
        <v>27.85</v>
      </c>
      <c r="S8" s="6">
        <f t="shared" si="5"/>
        <v>0.8741368487</v>
      </c>
    </row>
    <row r="9">
      <c r="A9" s="4">
        <v>45555.0</v>
      </c>
      <c r="B9" s="5" t="s">
        <v>26</v>
      </c>
      <c r="C9" s="5" t="s">
        <v>27</v>
      </c>
      <c r="D9" s="5" t="s">
        <v>28</v>
      </c>
      <c r="E9" s="5" t="s">
        <v>61</v>
      </c>
      <c r="F9" s="19">
        <f>F21</f>
        <v>1.014</v>
      </c>
      <c r="G9" s="5">
        <v>5.12</v>
      </c>
      <c r="H9" s="5">
        <v>3.21</v>
      </c>
      <c r="I9" s="5">
        <v>10.3</v>
      </c>
      <c r="J9" s="16">
        <f t="shared" si="1"/>
        <v>4.106</v>
      </c>
      <c r="K9" s="16">
        <f t="shared" si="2"/>
        <v>2.196</v>
      </c>
      <c r="L9" s="16">
        <f t="shared" si="3"/>
        <v>0.6109410889</v>
      </c>
      <c r="M9" s="17">
        <f t="shared" si="6"/>
        <v>46.51729177</v>
      </c>
      <c r="N9" s="5">
        <v>31.86</v>
      </c>
      <c r="O9" s="5">
        <v>11.38</v>
      </c>
      <c r="P9" s="5">
        <v>46.8</v>
      </c>
      <c r="Q9" s="5" t="s">
        <v>21</v>
      </c>
      <c r="R9" s="5" t="s">
        <v>21</v>
      </c>
      <c r="S9" s="5" t="s">
        <v>21</v>
      </c>
      <c r="T9" s="5" t="s">
        <v>62</v>
      </c>
    </row>
    <row r="10">
      <c r="A10" s="4">
        <v>45555.0</v>
      </c>
      <c r="B10" s="5" t="s">
        <v>26</v>
      </c>
      <c r="C10" s="5" t="s">
        <v>27</v>
      </c>
      <c r="D10" s="5" t="s">
        <v>28</v>
      </c>
      <c r="E10" s="5" t="s">
        <v>63</v>
      </c>
      <c r="F10" s="20">
        <f>F21</f>
        <v>1.014</v>
      </c>
      <c r="G10" s="5">
        <v>6.09</v>
      </c>
      <c r="H10" s="5">
        <v>4.24</v>
      </c>
      <c r="I10" s="5">
        <v>10.1</v>
      </c>
      <c r="J10" s="16">
        <f t="shared" si="1"/>
        <v>5.076</v>
      </c>
      <c r="K10" s="16">
        <f t="shared" si="2"/>
        <v>3.226</v>
      </c>
      <c r="L10" s="16">
        <f t="shared" si="3"/>
        <v>0.3919928513</v>
      </c>
      <c r="M10" s="17">
        <f t="shared" si="6"/>
        <v>36.44602049</v>
      </c>
      <c r="N10" s="5">
        <v>31.86</v>
      </c>
      <c r="O10" s="5">
        <v>11.26</v>
      </c>
      <c r="P10" s="5">
        <v>50.44</v>
      </c>
      <c r="Q10" s="5" t="s">
        <v>21</v>
      </c>
      <c r="R10" s="5" t="s">
        <v>21</v>
      </c>
      <c r="S10" s="5" t="s">
        <v>21</v>
      </c>
      <c r="T10" s="5" t="s">
        <v>62</v>
      </c>
    </row>
    <row r="11">
      <c r="A11" s="4">
        <v>45555.0</v>
      </c>
      <c r="B11" s="5" t="s">
        <v>26</v>
      </c>
      <c r="C11" s="5" t="s">
        <v>27</v>
      </c>
      <c r="D11" s="5" t="s">
        <v>28</v>
      </c>
      <c r="E11" s="5" t="s">
        <v>64</v>
      </c>
      <c r="F11" s="20">
        <f>F21</f>
        <v>1.014</v>
      </c>
      <c r="G11" s="5">
        <v>5.83</v>
      </c>
      <c r="H11" s="5">
        <v>4.0</v>
      </c>
      <c r="I11" s="5">
        <v>10.0</v>
      </c>
      <c r="J11" s="16">
        <f t="shared" si="1"/>
        <v>4.816</v>
      </c>
      <c r="K11" s="16">
        <f t="shared" si="2"/>
        <v>2.986</v>
      </c>
      <c r="L11" s="16">
        <f t="shared" si="3"/>
        <v>0.4311486628</v>
      </c>
      <c r="M11" s="17">
        <f t="shared" si="6"/>
        <v>37.99833887</v>
      </c>
      <c r="N11" s="5">
        <v>31.86</v>
      </c>
      <c r="O11" s="5">
        <v>11.21</v>
      </c>
      <c r="P11" s="5">
        <v>51.9</v>
      </c>
      <c r="Q11" s="5">
        <v>31.47</v>
      </c>
      <c r="R11" s="6">
        <f t="shared" ref="R11:R20" si="7">Q11-O11</f>
        <v>20.26</v>
      </c>
      <c r="S11" s="6">
        <f t="shared" ref="S11:S20" si="8">R11/N11</f>
        <v>0.6359070935</v>
      </c>
      <c r="T11" s="5" t="s">
        <v>62</v>
      </c>
    </row>
    <row r="12">
      <c r="A12" s="4">
        <v>45555.0</v>
      </c>
      <c r="B12" s="5" t="s">
        <v>14</v>
      </c>
      <c r="C12" s="5" t="s">
        <v>33</v>
      </c>
      <c r="D12" s="5" t="s">
        <v>34</v>
      </c>
      <c r="E12" s="5" t="s">
        <v>65</v>
      </c>
      <c r="F12" s="5">
        <v>0.98</v>
      </c>
      <c r="G12" s="5">
        <v>9.85</v>
      </c>
      <c r="H12" s="5">
        <v>7.86</v>
      </c>
      <c r="I12" s="5">
        <v>10.03</v>
      </c>
      <c r="J12" s="16">
        <f t="shared" si="1"/>
        <v>8.87</v>
      </c>
      <c r="K12" s="16">
        <f t="shared" si="2"/>
        <v>6.88</v>
      </c>
      <c r="L12" s="16">
        <f t="shared" si="3"/>
        <v>0.1274834164</v>
      </c>
      <c r="M12" s="17">
        <f t="shared" si="6"/>
        <v>22.43517475</v>
      </c>
      <c r="N12" s="5">
        <v>31.86</v>
      </c>
      <c r="O12" s="5">
        <v>11.32</v>
      </c>
      <c r="P12" s="5">
        <v>34.34</v>
      </c>
      <c r="Q12" s="5">
        <v>37.54</v>
      </c>
      <c r="R12" s="6">
        <f t="shared" si="7"/>
        <v>26.22</v>
      </c>
      <c r="S12" s="6">
        <f t="shared" si="8"/>
        <v>0.8229755179</v>
      </c>
    </row>
    <row r="13">
      <c r="A13" s="4">
        <v>45555.0</v>
      </c>
      <c r="B13" s="11" t="s">
        <v>66</v>
      </c>
      <c r="C13" s="5" t="s">
        <v>33</v>
      </c>
      <c r="D13" s="5" t="s">
        <v>34</v>
      </c>
      <c r="E13" s="5" t="s">
        <v>63</v>
      </c>
      <c r="F13" s="5">
        <v>0.98</v>
      </c>
      <c r="G13" s="5">
        <v>9.92</v>
      </c>
      <c r="H13" s="5">
        <v>8.1</v>
      </c>
      <c r="I13" s="5">
        <v>9.96</v>
      </c>
      <c r="J13" s="16">
        <f t="shared" si="1"/>
        <v>8.94</v>
      </c>
      <c r="K13" s="16">
        <f t="shared" si="2"/>
        <v>7.12</v>
      </c>
      <c r="L13" s="16">
        <f t="shared" si="3"/>
        <v>0.1246190112</v>
      </c>
      <c r="M13" s="17">
        <f t="shared" si="6"/>
        <v>20.35794183</v>
      </c>
      <c r="N13" s="5">
        <v>31.86</v>
      </c>
      <c r="O13" s="5">
        <v>11.32</v>
      </c>
      <c r="P13" s="5">
        <v>35.55</v>
      </c>
      <c r="Q13" s="5">
        <v>44.56</v>
      </c>
      <c r="R13" s="6">
        <f t="shared" si="7"/>
        <v>33.24</v>
      </c>
      <c r="S13" s="6">
        <f t="shared" si="8"/>
        <v>1.043314501</v>
      </c>
    </row>
    <row r="14">
      <c r="A14" s="4">
        <v>45555.0</v>
      </c>
      <c r="B14" s="11" t="s">
        <v>67</v>
      </c>
      <c r="C14" s="5" t="s">
        <v>33</v>
      </c>
      <c r="D14" s="5" t="s">
        <v>34</v>
      </c>
      <c r="E14" s="5" t="s">
        <v>68</v>
      </c>
      <c r="F14" s="5">
        <v>1.02</v>
      </c>
      <c r="G14" s="5">
        <v>9.37</v>
      </c>
      <c r="H14" s="5">
        <v>7.31</v>
      </c>
      <c r="I14" s="5">
        <v>10.02</v>
      </c>
      <c r="J14" s="16">
        <f t="shared" si="1"/>
        <v>8.35</v>
      </c>
      <c r="K14" s="16">
        <f t="shared" si="2"/>
        <v>6.29</v>
      </c>
      <c r="L14" s="16">
        <f t="shared" si="3"/>
        <v>0.1437125749</v>
      </c>
      <c r="M14" s="17">
        <f t="shared" si="6"/>
        <v>24.67065868</v>
      </c>
      <c r="N14" s="5">
        <v>31.86</v>
      </c>
      <c r="O14" s="5">
        <v>11.32</v>
      </c>
      <c r="P14" s="5">
        <v>34.35</v>
      </c>
      <c r="Q14" s="5">
        <v>41.69</v>
      </c>
      <c r="R14" s="6">
        <f t="shared" si="7"/>
        <v>30.37</v>
      </c>
      <c r="S14" s="6">
        <f t="shared" si="8"/>
        <v>0.9532328939</v>
      </c>
    </row>
    <row r="15">
      <c r="A15" s="4">
        <v>45555.0</v>
      </c>
      <c r="B15" s="5" t="s">
        <v>25</v>
      </c>
      <c r="C15" s="5" t="s">
        <v>39</v>
      </c>
      <c r="D15" s="5" t="s">
        <v>34</v>
      </c>
      <c r="E15" s="5" t="s">
        <v>63</v>
      </c>
      <c r="F15" s="18">
        <v>1.01</v>
      </c>
      <c r="G15" s="18">
        <v>7.9489</v>
      </c>
      <c r="H15" s="5">
        <f>7.34-1</f>
        <v>6.34</v>
      </c>
      <c r="I15" s="5">
        <v>10.1</v>
      </c>
      <c r="J15" s="16">
        <f t="shared" si="1"/>
        <v>6.9389</v>
      </c>
      <c r="K15" s="16">
        <f t="shared" si="2"/>
        <v>5.33</v>
      </c>
      <c r="L15" s="16">
        <f t="shared" si="3"/>
        <v>0.2097684245</v>
      </c>
      <c r="M15" s="17">
        <f t="shared" si="6"/>
        <v>23.18667224</v>
      </c>
      <c r="N15" s="5">
        <v>31.86</v>
      </c>
      <c r="O15" s="5">
        <v>11.28</v>
      </c>
      <c r="P15" s="5">
        <v>65.64</v>
      </c>
      <c r="Q15" s="5">
        <v>23.25</v>
      </c>
      <c r="R15" s="6">
        <f t="shared" si="7"/>
        <v>11.97</v>
      </c>
      <c r="S15" s="6">
        <f t="shared" si="8"/>
        <v>0.3757062147</v>
      </c>
    </row>
    <row r="16">
      <c r="A16" s="4">
        <v>45555.0</v>
      </c>
      <c r="B16" s="5" t="s">
        <v>25</v>
      </c>
      <c r="C16" s="5" t="s">
        <v>39</v>
      </c>
      <c r="D16" s="5" t="s">
        <v>34</v>
      </c>
      <c r="E16" s="5" t="s">
        <v>64</v>
      </c>
      <c r="F16" s="18">
        <v>1.0</v>
      </c>
      <c r="G16" s="18">
        <v>8.5248</v>
      </c>
      <c r="H16" s="6">
        <f>7.94-1.01</f>
        <v>6.93</v>
      </c>
      <c r="I16" s="5">
        <v>10.05</v>
      </c>
      <c r="J16" s="16">
        <f t="shared" si="1"/>
        <v>7.5248</v>
      </c>
      <c r="K16" s="16">
        <f t="shared" si="2"/>
        <v>5.93</v>
      </c>
      <c r="L16" s="16">
        <f t="shared" si="3"/>
        <v>0.1774909194</v>
      </c>
      <c r="M16" s="17">
        <f t="shared" si="6"/>
        <v>21.19391878</v>
      </c>
      <c r="N16" s="5">
        <v>31.86</v>
      </c>
      <c r="O16" s="5">
        <v>11.25</v>
      </c>
      <c r="P16" s="5">
        <v>58.53</v>
      </c>
      <c r="Q16" s="5">
        <v>48.4</v>
      </c>
      <c r="R16" s="6">
        <f t="shared" si="7"/>
        <v>37.15</v>
      </c>
      <c r="S16" s="6">
        <f t="shared" si="8"/>
        <v>1.16603892</v>
      </c>
    </row>
    <row r="17">
      <c r="A17" s="4">
        <v>45555.0</v>
      </c>
      <c r="B17" s="5" t="s">
        <v>25</v>
      </c>
      <c r="C17" s="5" t="s">
        <v>39</v>
      </c>
      <c r="D17" s="5" t="s">
        <v>34</v>
      </c>
      <c r="E17" s="5" t="s">
        <v>61</v>
      </c>
      <c r="F17" s="18">
        <v>1.0</v>
      </c>
      <c r="G17" s="18">
        <v>7.5614</v>
      </c>
      <c r="H17" s="6">
        <f>6.75-1</f>
        <v>5.75</v>
      </c>
      <c r="I17" s="5">
        <v>10.04</v>
      </c>
      <c r="J17" s="16">
        <f t="shared" si="1"/>
        <v>6.5614</v>
      </c>
      <c r="K17" s="16">
        <f t="shared" si="2"/>
        <v>4.75</v>
      </c>
      <c r="L17" s="16">
        <f t="shared" si="3"/>
        <v>0.2332065178</v>
      </c>
      <c r="M17" s="17">
        <f t="shared" si="6"/>
        <v>27.60691316</v>
      </c>
      <c r="N17" s="5">
        <v>31.86</v>
      </c>
      <c r="O17" s="5">
        <v>11.3</v>
      </c>
      <c r="P17" s="5">
        <v>43.42</v>
      </c>
      <c r="Q17" s="5">
        <v>29.15</v>
      </c>
      <c r="R17" s="6">
        <f t="shared" si="7"/>
        <v>17.85</v>
      </c>
      <c r="S17" s="6">
        <f t="shared" si="8"/>
        <v>0.5602636535</v>
      </c>
    </row>
    <row r="18">
      <c r="A18" s="4">
        <v>45555.0</v>
      </c>
      <c r="B18" s="5" t="s">
        <v>26</v>
      </c>
      <c r="C18" s="5" t="s">
        <v>41</v>
      </c>
      <c r="D18" s="11" t="s">
        <v>42</v>
      </c>
      <c r="E18" s="5" t="s">
        <v>61</v>
      </c>
      <c r="F18" s="5">
        <v>1.09</v>
      </c>
      <c r="G18" s="5">
        <v>10.23</v>
      </c>
      <c r="H18" s="5">
        <v>8.76</v>
      </c>
      <c r="I18" s="5">
        <v>11.23</v>
      </c>
      <c r="J18" s="16">
        <f t="shared" si="1"/>
        <v>9.14</v>
      </c>
      <c r="K18" s="16">
        <f t="shared" si="2"/>
        <v>7.67</v>
      </c>
      <c r="L18" s="16">
        <f t="shared" si="3"/>
        <v>0.1344272656</v>
      </c>
      <c r="M18" s="17">
        <f t="shared" si="6"/>
        <v>16.08315098</v>
      </c>
      <c r="N18" s="5">
        <v>31.86</v>
      </c>
      <c r="O18" s="5">
        <v>11.16</v>
      </c>
      <c r="P18" s="5">
        <v>49.7</v>
      </c>
      <c r="Q18" s="5">
        <v>47.09</v>
      </c>
      <c r="R18" s="6">
        <f t="shared" si="7"/>
        <v>35.93</v>
      </c>
      <c r="S18" s="6">
        <f t="shared" si="8"/>
        <v>1.12774639</v>
      </c>
    </row>
    <row r="19">
      <c r="A19" s="4">
        <v>45555.0</v>
      </c>
      <c r="B19" s="5" t="s">
        <v>26</v>
      </c>
      <c r="C19" s="5" t="s">
        <v>41</v>
      </c>
      <c r="D19" s="11" t="s">
        <v>42</v>
      </c>
      <c r="E19" s="5" t="s">
        <v>63</v>
      </c>
      <c r="F19" s="5">
        <v>1.03</v>
      </c>
      <c r="G19" s="5">
        <v>10.22</v>
      </c>
      <c r="H19" s="5">
        <v>8.56</v>
      </c>
      <c r="I19" s="5">
        <v>11.31</v>
      </c>
      <c r="J19" s="16">
        <f t="shared" si="1"/>
        <v>9.19</v>
      </c>
      <c r="K19" s="16">
        <f t="shared" si="2"/>
        <v>7.53</v>
      </c>
      <c r="L19" s="16">
        <f t="shared" si="3"/>
        <v>0.1339157266</v>
      </c>
      <c r="M19" s="17">
        <f t="shared" si="6"/>
        <v>18.06311208</v>
      </c>
      <c r="N19" s="5">
        <v>31.86</v>
      </c>
      <c r="O19" s="5">
        <v>11.28</v>
      </c>
      <c r="P19" s="5">
        <v>54.7</v>
      </c>
      <c r="Q19" s="5">
        <v>51.97</v>
      </c>
      <c r="R19" s="6">
        <f t="shared" si="7"/>
        <v>40.69</v>
      </c>
      <c r="S19" s="6">
        <f t="shared" si="8"/>
        <v>1.277150031</v>
      </c>
    </row>
    <row r="20">
      <c r="A20" s="4">
        <v>45555.0</v>
      </c>
      <c r="B20" s="5" t="s">
        <v>26</v>
      </c>
      <c r="C20" s="5" t="s">
        <v>41</v>
      </c>
      <c r="D20" s="11" t="s">
        <v>42</v>
      </c>
      <c r="E20" s="5" t="s">
        <v>64</v>
      </c>
      <c r="F20" s="5">
        <v>1.0</v>
      </c>
      <c r="G20" s="5">
        <v>10.03</v>
      </c>
      <c r="H20" s="5">
        <v>7.89</v>
      </c>
      <c r="I20" s="5">
        <v>11.36</v>
      </c>
      <c r="J20" s="16">
        <f t="shared" si="1"/>
        <v>9.03</v>
      </c>
      <c r="K20" s="16">
        <f t="shared" si="2"/>
        <v>6.89</v>
      </c>
      <c r="L20" s="16">
        <f t="shared" si="3"/>
        <v>0.1393165884</v>
      </c>
      <c r="M20" s="17">
        <f t="shared" si="6"/>
        <v>23.69878184</v>
      </c>
      <c r="N20" s="5">
        <v>31.86</v>
      </c>
      <c r="O20" s="5">
        <v>11.26</v>
      </c>
      <c r="P20" s="5">
        <v>39.59</v>
      </c>
      <c r="Q20" s="5">
        <v>37.28</v>
      </c>
      <c r="R20" s="6">
        <f t="shared" si="7"/>
        <v>26.02</v>
      </c>
      <c r="S20" s="6">
        <f t="shared" si="8"/>
        <v>0.816698054</v>
      </c>
    </row>
    <row r="21">
      <c r="F21" s="19">
        <f>AVERAGE(F2:F8,F12:F20)</f>
        <v>1.014</v>
      </c>
      <c r="M21" s="17"/>
    </row>
    <row r="22">
      <c r="M22" s="17"/>
    </row>
    <row r="23">
      <c r="M23" s="17"/>
    </row>
    <row r="24">
      <c r="M24" s="17"/>
    </row>
    <row r="25">
      <c r="M25" s="17"/>
    </row>
    <row r="26">
      <c r="M26" s="17"/>
    </row>
    <row r="27">
      <c r="M27" s="17"/>
    </row>
    <row r="28">
      <c r="H28" s="5"/>
      <c r="M28" s="17"/>
    </row>
    <row r="29">
      <c r="M29" s="17"/>
    </row>
    <row r="30">
      <c r="M30" s="17"/>
    </row>
    <row r="31">
      <c r="M31" s="17"/>
    </row>
    <row r="32">
      <c r="M32" s="17"/>
    </row>
    <row r="33">
      <c r="M33" s="17"/>
    </row>
    <row r="34">
      <c r="M34" s="17"/>
    </row>
    <row r="35">
      <c r="M35" s="17"/>
    </row>
    <row r="36">
      <c r="M36" s="17"/>
    </row>
    <row r="37">
      <c r="M37" s="17"/>
    </row>
    <row r="38">
      <c r="M38" s="17"/>
    </row>
    <row r="39">
      <c r="M39" s="17"/>
    </row>
    <row r="40">
      <c r="M40" s="17"/>
    </row>
    <row r="41">
      <c r="M41" s="17"/>
    </row>
    <row r="42">
      <c r="M42" s="17"/>
    </row>
    <row r="43">
      <c r="M43" s="17"/>
    </row>
    <row r="44">
      <c r="M44" s="17"/>
    </row>
    <row r="45">
      <c r="M45" s="17"/>
    </row>
    <row r="46">
      <c r="M46" s="17"/>
    </row>
    <row r="47">
      <c r="M47" s="17"/>
    </row>
    <row r="48">
      <c r="M48" s="17"/>
    </row>
    <row r="49">
      <c r="M49" s="17"/>
    </row>
    <row r="50">
      <c r="M50" s="17"/>
    </row>
    <row r="51">
      <c r="M51" s="17"/>
    </row>
    <row r="52">
      <c r="M52" s="17"/>
    </row>
    <row r="53">
      <c r="M53" s="17"/>
    </row>
    <row r="54">
      <c r="M54" s="17"/>
    </row>
    <row r="55">
      <c r="M55" s="17"/>
    </row>
    <row r="56">
      <c r="M56" s="17"/>
    </row>
    <row r="57">
      <c r="M57" s="17"/>
    </row>
    <row r="58">
      <c r="M58" s="17"/>
    </row>
    <row r="59">
      <c r="M59" s="17"/>
    </row>
    <row r="60">
      <c r="M60" s="17"/>
    </row>
    <row r="61">
      <c r="M61" s="17"/>
    </row>
    <row r="62">
      <c r="M62" s="17"/>
    </row>
    <row r="63">
      <c r="M63" s="17"/>
    </row>
    <row r="64">
      <c r="M64" s="17"/>
    </row>
    <row r="65">
      <c r="M65" s="17"/>
    </row>
    <row r="66">
      <c r="M66" s="17"/>
    </row>
    <row r="67">
      <c r="M67" s="17"/>
    </row>
    <row r="68">
      <c r="M68" s="17"/>
    </row>
    <row r="69">
      <c r="M69" s="17"/>
    </row>
    <row r="70">
      <c r="M70" s="17"/>
    </row>
    <row r="71">
      <c r="M71" s="17"/>
    </row>
    <row r="72">
      <c r="M72" s="17"/>
    </row>
    <row r="73">
      <c r="M73" s="17"/>
    </row>
    <row r="74">
      <c r="M74" s="17"/>
    </row>
    <row r="75">
      <c r="M75" s="17"/>
    </row>
    <row r="76">
      <c r="M76" s="17"/>
    </row>
    <row r="77">
      <c r="M77" s="17"/>
    </row>
    <row r="78">
      <c r="M78" s="17"/>
    </row>
    <row r="79">
      <c r="M79" s="17"/>
    </row>
    <row r="80">
      <c r="M80" s="17"/>
    </row>
    <row r="81">
      <c r="M81" s="17"/>
    </row>
    <row r="82">
      <c r="M82" s="17"/>
    </row>
    <row r="83">
      <c r="M83" s="17"/>
    </row>
    <row r="84">
      <c r="M84" s="17"/>
    </row>
    <row r="85">
      <c r="M85" s="17"/>
    </row>
    <row r="86">
      <c r="M86" s="17"/>
    </row>
    <row r="87">
      <c r="M87" s="17"/>
    </row>
    <row r="88">
      <c r="M88" s="17"/>
    </row>
    <row r="89">
      <c r="M89" s="17"/>
    </row>
    <row r="90">
      <c r="M90" s="17"/>
    </row>
    <row r="91">
      <c r="M91" s="17"/>
    </row>
    <row r="92">
      <c r="M92" s="17"/>
    </row>
    <row r="93">
      <c r="M93" s="17"/>
    </row>
    <row r="94">
      <c r="M94" s="17"/>
    </row>
    <row r="95">
      <c r="M95" s="17"/>
    </row>
    <row r="96">
      <c r="M96" s="17"/>
    </row>
    <row r="97">
      <c r="M97" s="17"/>
    </row>
    <row r="98">
      <c r="M98" s="17"/>
    </row>
    <row r="99">
      <c r="M99" s="17"/>
    </row>
    <row r="100">
      <c r="M100" s="17"/>
    </row>
    <row r="101">
      <c r="M101" s="17"/>
    </row>
    <row r="102">
      <c r="M102" s="17"/>
    </row>
    <row r="103">
      <c r="M103" s="17"/>
    </row>
    <row r="104">
      <c r="M104" s="17"/>
    </row>
    <row r="105">
      <c r="M105" s="17"/>
    </row>
    <row r="106">
      <c r="M106" s="17"/>
    </row>
    <row r="107">
      <c r="M107" s="17"/>
    </row>
    <row r="108">
      <c r="M108" s="17"/>
    </row>
    <row r="109">
      <c r="M109" s="17"/>
    </row>
    <row r="110">
      <c r="M110" s="17"/>
    </row>
    <row r="111">
      <c r="M111" s="17"/>
    </row>
    <row r="112">
      <c r="M112" s="17"/>
    </row>
    <row r="113">
      <c r="M113" s="17"/>
    </row>
    <row r="114">
      <c r="M114" s="17"/>
    </row>
    <row r="115">
      <c r="M115" s="17"/>
    </row>
    <row r="116">
      <c r="M116" s="17"/>
    </row>
    <row r="117">
      <c r="M117" s="17"/>
    </row>
    <row r="118">
      <c r="M118" s="17"/>
    </row>
    <row r="119">
      <c r="M119" s="17"/>
    </row>
    <row r="120">
      <c r="M120" s="17"/>
    </row>
    <row r="121">
      <c r="M121" s="17"/>
    </row>
    <row r="122">
      <c r="M122" s="17"/>
    </row>
    <row r="123">
      <c r="M123" s="17"/>
    </row>
    <row r="124">
      <c r="M124" s="17"/>
    </row>
    <row r="125">
      <c r="M125" s="17"/>
    </row>
    <row r="126">
      <c r="M126" s="17"/>
    </row>
    <row r="127">
      <c r="M127" s="17"/>
    </row>
    <row r="128">
      <c r="M128" s="17"/>
    </row>
    <row r="129">
      <c r="M129" s="17"/>
    </row>
    <row r="130">
      <c r="M130" s="17"/>
    </row>
    <row r="131">
      <c r="M131" s="17"/>
    </row>
    <row r="132">
      <c r="M132" s="17"/>
    </row>
    <row r="133">
      <c r="M133" s="17"/>
    </row>
    <row r="134">
      <c r="M134" s="17"/>
    </row>
    <row r="135">
      <c r="M135" s="17"/>
    </row>
    <row r="136">
      <c r="M136" s="17"/>
    </row>
    <row r="137">
      <c r="M137" s="17"/>
    </row>
    <row r="138">
      <c r="M138" s="17"/>
    </row>
    <row r="139">
      <c r="M139" s="17"/>
    </row>
    <row r="140">
      <c r="M140" s="17"/>
    </row>
    <row r="141">
      <c r="M141" s="17"/>
    </row>
    <row r="142">
      <c r="M142" s="17"/>
    </row>
    <row r="143">
      <c r="M143" s="17"/>
    </row>
    <row r="144">
      <c r="M144" s="17"/>
    </row>
    <row r="145">
      <c r="M145" s="17"/>
    </row>
    <row r="146">
      <c r="M146" s="17"/>
    </row>
    <row r="147">
      <c r="M147" s="17"/>
    </row>
    <row r="148">
      <c r="M148" s="17"/>
    </row>
    <row r="149">
      <c r="M149" s="17"/>
    </row>
    <row r="150">
      <c r="M150" s="17"/>
    </row>
    <row r="151">
      <c r="M151" s="17"/>
    </row>
    <row r="152">
      <c r="M152" s="17"/>
    </row>
    <row r="153">
      <c r="M153" s="17"/>
    </row>
    <row r="154">
      <c r="M154" s="17"/>
    </row>
    <row r="155">
      <c r="M155" s="17"/>
    </row>
    <row r="156">
      <c r="M156" s="17"/>
    </row>
    <row r="157">
      <c r="M157" s="17"/>
    </row>
    <row r="158">
      <c r="M158" s="17"/>
    </row>
    <row r="159">
      <c r="M159" s="17"/>
    </row>
    <row r="160">
      <c r="M160" s="17"/>
    </row>
    <row r="161">
      <c r="M161" s="17"/>
    </row>
    <row r="162">
      <c r="M162" s="17"/>
    </row>
    <row r="163">
      <c r="M163" s="17"/>
    </row>
    <row r="164">
      <c r="M164" s="17"/>
    </row>
    <row r="165">
      <c r="M165" s="17"/>
    </row>
    <row r="166">
      <c r="M166" s="17"/>
    </row>
    <row r="167">
      <c r="M167" s="17"/>
    </row>
    <row r="168">
      <c r="M168" s="17"/>
    </row>
    <row r="169">
      <c r="M169" s="17"/>
    </row>
    <row r="170">
      <c r="M170" s="17"/>
    </row>
    <row r="171">
      <c r="M171" s="17"/>
    </row>
    <row r="172">
      <c r="M172" s="17"/>
    </row>
    <row r="173">
      <c r="M173" s="17"/>
    </row>
    <row r="174">
      <c r="M174" s="17"/>
    </row>
    <row r="175">
      <c r="M175" s="17"/>
    </row>
    <row r="176">
      <c r="M176" s="17"/>
    </row>
    <row r="177">
      <c r="M177" s="17"/>
    </row>
    <row r="178">
      <c r="M178" s="17"/>
    </row>
    <row r="179">
      <c r="M179" s="17"/>
    </row>
    <row r="180">
      <c r="M180" s="17"/>
    </row>
    <row r="181">
      <c r="M181" s="17"/>
    </row>
    <row r="182">
      <c r="M182" s="17"/>
    </row>
    <row r="183">
      <c r="M183" s="17"/>
    </row>
    <row r="184">
      <c r="M184" s="17"/>
    </row>
    <row r="185">
      <c r="M185" s="17"/>
    </row>
    <row r="186">
      <c r="M186" s="17"/>
    </row>
    <row r="187">
      <c r="M187" s="17"/>
    </row>
    <row r="188">
      <c r="M188" s="17"/>
    </row>
    <row r="189">
      <c r="M189" s="17"/>
    </row>
    <row r="190">
      <c r="M190" s="17"/>
    </row>
    <row r="191">
      <c r="M191" s="17"/>
    </row>
    <row r="192">
      <c r="M192" s="17"/>
    </row>
    <row r="193">
      <c r="M193" s="17"/>
    </row>
    <row r="194">
      <c r="M194" s="17"/>
    </row>
    <row r="195">
      <c r="M195" s="17"/>
    </row>
    <row r="196">
      <c r="M196" s="17"/>
    </row>
    <row r="197">
      <c r="M197" s="17"/>
    </row>
    <row r="198">
      <c r="M198" s="17"/>
    </row>
    <row r="199">
      <c r="M199" s="17"/>
    </row>
    <row r="200">
      <c r="M200" s="17"/>
    </row>
    <row r="201">
      <c r="M201" s="17"/>
    </row>
    <row r="202">
      <c r="M202" s="17"/>
    </row>
    <row r="203">
      <c r="M203" s="17"/>
    </row>
    <row r="204">
      <c r="M204" s="17"/>
    </row>
    <row r="205">
      <c r="M205" s="17"/>
    </row>
    <row r="206">
      <c r="M206" s="17"/>
    </row>
    <row r="207">
      <c r="M207" s="17"/>
    </row>
    <row r="208">
      <c r="M208" s="17"/>
    </row>
    <row r="209">
      <c r="M209" s="17"/>
    </row>
    <row r="210">
      <c r="M210" s="17"/>
    </row>
    <row r="211">
      <c r="M211" s="17"/>
    </row>
    <row r="212">
      <c r="M212" s="17"/>
    </row>
    <row r="213">
      <c r="M213" s="17"/>
    </row>
    <row r="214">
      <c r="M214" s="17"/>
    </row>
    <row r="215">
      <c r="M215" s="17"/>
    </row>
    <row r="216">
      <c r="M216" s="17"/>
    </row>
    <row r="217">
      <c r="M217" s="17"/>
    </row>
    <row r="218">
      <c r="M218" s="17"/>
    </row>
    <row r="219">
      <c r="M219" s="17"/>
    </row>
    <row r="220">
      <c r="M220" s="17"/>
    </row>
    <row r="221">
      <c r="M221" s="17"/>
    </row>
    <row r="222">
      <c r="M222" s="17"/>
    </row>
    <row r="223">
      <c r="M223" s="17"/>
    </row>
    <row r="224">
      <c r="M224" s="17"/>
    </row>
    <row r="225">
      <c r="M225" s="17"/>
    </row>
    <row r="226">
      <c r="M226" s="17"/>
    </row>
    <row r="227">
      <c r="M227" s="17"/>
    </row>
    <row r="228">
      <c r="M228" s="17"/>
    </row>
    <row r="229">
      <c r="M229" s="17"/>
    </row>
    <row r="230">
      <c r="M230" s="17"/>
    </row>
    <row r="231">
      <c r="M231" s="17"/>
    </row>
    <row r="232">
      <c r="M232" s="17"/>
    </row>
    <row r="233">
      <c r="M233" s="17"/>
    </row>
    <row r="234">
      <c r="M234" s="17"/>
    </row>
    <row r="235">
      <c r="M235" s="17"/>
    </row>
    <row r="236">
      <c r="M236" s="17"/>
    </row>
    <row r="237">
      <c r="M237" s="17"/>
    </row>
    <row r="238">
      <c r="M238" s="17"/>
    </row>
    <row r="239">
      <c r="M239" s="17"/>
    </row>
    <row r="240">
      <c r="M240" s="17"/>
    </row>
    <row r="241">
      <c r="M241" s="17"/>
    </row>
    <row r="242">
      <c r="M242" s="17"/>
    </row>
    <row r="243">
      <c r="M243" s="17"/>
    </row>
    <row r="244">
      <c r="M244" s="17"/>
    </row>
    <row r="245">
      <c r="M245" s="17"/>
    </row>
    <row r="246">
      <c r="M246" s="17"/>
    </row>
    <row r="247">
      <c r="M247" s="17"/>
    </row>
    <row r="248">
      <c r="M248" s="17"/>
    </row>
    <row r="249">
      <c r="M249" s="17"/>
    </row>
    <row r="250">
      <c r="M250" s="17"/>
    </row>
    <row r="251">
      <c r="M251" s="17"/>
    </row>
    <row r="252">
      <c r="M252" s="17"/>
    </row>
    <row r="253">
      <c r="M253" s="17"/>
    </row>
    <row r="254">
      <c r="M254" s="17"/>
    </row>
    <row r="255">
      <c r="M255" s="17"/>
    </row>
    <row r="256">
      <c r="M256" s="17"/>
    </row>
    <row r="257">
      <c r="M257" s="17"/>
    </row>
    <row r="258">
      <c r="M258" s="17"/>
    </row>
    <row r="259">
      <c r="M259" s="17"/>
    </row>
    <row r="260">
      <c r="M260" s="17"/>
    </row>
    <row r="261">
      <c r="M261" s="17"/>
    </row>
    <row r="262">
      <c r="M262" s="17"/>
    </row>
    <row r="263">
      <c r="M263" s="17"/>
    </row>
    <row r="264">
      <c r="M264" s="17"/>
    </row>
    <row r="265">
      <c r="M265" s="17"/>
    </row>
    <row r="266">
      <c r="M266" s="17"/>
    </row>
    <row r="267">
      <c r="M267" s="17"/>
    </row>
    <row r="268">
      <c r="M268" s="17"/>
    </row>
    <row r="269">
      <c r="M269" s="17"/>
    </row>
    <row r="270">
      <c r="M270" s="17"/>
    </row>
    <row r="271">
      <c r="M271" s="17"/>
    </row>
    <row r="272">
      <c r="M272" s="17"/>
    </row>
    <row r="273">
      <c r="M273" s="17"/>
    </row>
    <row r="274">
      <c r="M274" s="17"/>
    </row>
    <row r="275">
      <c r="M275" s="17"/>
    </row>
    <row r="276">
      <c r="M276" s="17"/>
    </row>
    <row r="277">
      <c r="M277" s="17"/>
    </row>
    <row r="278">
      <c r="M278" s="17"/>
    </row>
    <row r="279">
      <c r="M279" s="17"/>
    </row>
    <row r="280">
      <c r="M280" s="17"/>
    </row>
    <row r="281">
      <c r="M281" s="17"/>
    </row>
    <row r="282">
      <c r="M282" s="17"/>
    </row>
    <row r="283">
      <c r="M283" s="17"/>
    </row>
    <row r="284">
      <c r="M284" s="17"/>
    </row>
    <row r="285">
      <c r="M285" s="17"/>
    </row>
    <row r="286">
      <c r="M286" s="17"/>
    </row>
    <row r="287">
      <c r="M287" s="17"/>
    </row>
    <row r="288">
      <c r="M288" s="17"/>
    </row>
    <row r="289">
      <c r="M289" s="17"/>
    </row>
    <row r="290">
      <c r="M290" s="17"/>
    </row>
    <row r="291">
      <c r="M291" s="17"/>
    </row>
    <row r="292">
      <c r="M292" s="17"/>
    </row>
    <row r="293">
      <c r="M293" s="17"/>
    </row>
    <row r="294">
      <c r="M294" s="17"/>
    </row>
    <row r="295">
      <c r="M295" s="17"/>
    </row>
    <row r="296">
      <c r="M296" s="17"/>
    </row>
    <row r="297">
      <c r="M297" s="17"/>
    </row>
    <row r="298">
      <c r="M298" s="17"/>
    </row>
    <row r="299">
      <c r="M299" s="17"/>
    </row>
    <row r="300">
      <c r="M300" s="17"/>
    </row>
    <row r="301">
      <c r="M301" s="17"/>
    </row>
    <row r="302">
      <c r="M302" s="17"/>
    </row>
    <row r="303">
      <c r="M303" s="17"/>
    </row>
    <row r="304">
      <c r="M304" s="17"/>
    </row>
    <row r="305">
      <c r="M305" s="17"/>
    </row>
    <row r="306">
      <c r="M306" s="17"/>
    </row>
    <row r="307">
      <c r="M307" s="17"/>
    </row>
    <row r="308">
      <c r="M308" s="17"/>
    </row>
    <row r="309">
      <c r="M309" s="17"/>
    </row>
    <row r="310">
      <c r="M310" s="17"/>
    </row>
    <row r="311">
      <c r="M311" s="17"/>
    </row>
    <row r="312">
      <c r="M312" s="17"/>
    </row>
    <row r="313">
      <c r="M313" s="17"/>
    </row>
    <row r="314">
      <c r="M314" s="17"/>
    </row>
    <row r="315">
      <c r="M315" s="17"/>
    </row>
    <row r="316">
      <c r="M316" s="17"/>
    </row>
    <row r="317">
      <c r="M317" s="17"/>
    </row>
    <row r="318">
      <c r="M318" s="17"/>
    </row>
    <row r="319">
      <c r="M319" s="17"/>
    </row>
    <row r="320">
      <c r="M320" s="17"/>
    </row>
    <row r="321">
      <c r="M321" s="17"/>
    </row>
    <row r="322">
      <c r="M322" s="17"/>
    </row>
    <row r="323">
      <c r="M323" s="17"/>
    </row>
    <row r="324">
      <c r="M324" s="17"/>
    </row>
    <row r="325">
      <c r="M325" s="17"/>
    </row>
    <row r="326">
      <c r="M326" s="17"/>
    </row>
    <row r="327">
      <c r="M327" s="17"/>
    </row>
    <row r="328">
      <c r="M328" s="17"/>
    </row>
    <row r="329">
      <c r="M329" s="17"/>
    </row>
    <row r="330">
      <c r="M330" s="17"/>
    </row>
    <row r="331">
      <c r="M331" s="17"/>
    </row>
    <row r="332">
      <c r="M332" s="17"/>
    </row>
    <row r="333">
      <c r="M333" s="17"/>
    </row>
    <row r="334">
      <c r="M334" s="17"/>
    </row>
    <row r="335">
      <c r="M335" s="17"/>
    </row>
    <row r="336">
      <c r="M336" s="17"/>
    </row>
    <row r="337">
      <c r="M337" s="17"/>
    </row>
    <row r="338">
      <c r="M338" s="17"/>
    </row>
    <row r="339">
      <c r="M339" s="17"/>
    </row>
    <row r="340">
      <c r="M340" s="17"/>
    </row>
    <row r="341">
      <c r="M341" s="17"/>
    </row>
    <row r="342">
      <c r="M342" s="17"/>
    </row>
    <row r="343">
      <c r="M343" s="17"/>
    </row>
    <row r="344">
      <c r="M344" s="17"/>
    </row>
    <row r="345">
      <c r="M345" s="17"/>
    </row>
    <row r="346">
      <c r="M346" s="17"/>
    </row>
    <row r="347">
      <c r="M347" s="17"/>
    </row>
    <row r="348">
      <c r="M348" s="17"/>
    </row>
    <row r="349">
      <c r="M349" s="17"/>
    </row>
    <row r="350">
      <c r="M350" s="17"/>
    </row>
    <row r="351">
      <c r="M351" s="17"/>
    </row>
    <row r="352">
      <c r="M352" s="17"/>
    </row>
    <row r="353">
      <c r="M353" s="17"/>
    </row>
    <row r="354">
      <c r="M354" s="17"/>
    </row>
    <row r="355">
      <c r="M355" s="17"/>
    </row>
    <row r="356">
      <c r="M356" s="17"/>
    </row>
    <row r="357">
      <c r="M357" s="17"/>
    </row>
    <row r="358">
      <c r="M358" s="17"/>
    </row>
    <row r="359">
      <c r="M359" s="17"/>
    </row>
    <row r="360">
      <c r="M360" s="17"/>
    </row>
    <row r="361">
      <c r="M361" s="17"/>
    </row>
    <row r="362">
      <c r="M362" s="17"/>
    </row>
    <row r="363">
      <c r="M363" s="17"/>
    </row>
    <row r="364">
      <c r="M364" s="17"/>
    </row>
    <row r="365">
      <c r="M365" s="17"/>
    </row>
    <row r="366">
      <c r="M366" s="17"/>
    </row>
    <row r="367">
      <c r="M367" s="17"/>
    </row>
    <row r="368">
      <c r="M368" s="17"/>
    </row>
    <row r="369">
      <c r="M369" s="17"/>
    </row>
    <row r="370">
      <c r="M370" s="17"/>
    </row>
    <row r="371">
      <c r="M371" s="17"/>
    </row>
    <row r="372">
      <c r="M372" s="17"/>
    </row>
    <row r="373">
      <c r="M373" s="17"/>
    </row>
    <row r="374">
      <c r="M374" s="17"/>
    </row>
    <row r="375">
      <c r="M375" s="17"/>
    </row>
    <row r="376">
      <c r="M376" s="17"/>
    </row>
    <row r="377">
      <c r="M377" s="17"/>
    </row>
    <row r="378">
      <c r="M378" s="17"/>
    </row>
    <row r="379">
      <c r="M379" s="17"/>
    </row>
    <row r="380">
      <c r="M380" s="17"/>
    </row>
    <row r="381">
      <c r="M381" s="17"/>
    </row>
    <row r="382">
      <c r="M382" s="17"/>
    </row>
    <row r="383">
      <c r="M383" s="17"/>
    </row>
    <row r="384">
      <c r="M384" s="17"/>
    </row>
    <row r="385">
      <c r="M385" s="17"/>
    </row>
    <row r="386">
      <c r="M386" s="17"/>
    </row>
    <row r="387">
      <c r="M387" s="17"/>
    </row>
    <row r="388">
      <c r="M388" s="17"/>
    </row>
    <row r="389">
      <c r="M389" s="17"/>
    </row>
    <row r="390">
      <c r="M390" s="17"/>
    </row>
    <row r="391">
      <c r="M391" s="17"/>
    </row>
    <row r="392">
      <c r="M392" s="17"/>
    </row>
    <row r="393">
      <c r="M393" s="17"/>
    </row>
    <row r="394">
      <c r="M394" s="17"/>
    </row>
    <row r="395">
      <c r="M395" s="17"/>
    </row>
    <row r="396">
      <c r="M396" s="17"/>
    </row>
    <row r="397">
      <c r="M397" s="17"/>
    </row>
    <row r="398">
      <c r="M398" s="17"/>
    </row>
    <row r="399">
      <c r="M399" s="17"/>
    </row>
    <row r="400">
      <c r="M400" s="17"/>
    </row>
    <row r="401">
      <c r="M401" s="17"/>
    </row>
    <row r="402">
      <c r="M402" s="17"/>
    </row>
    <row r="403">
      <c r="M403" s="17"/>
    </row>
    <row r="404">
      <c r="M404" s="17"/>
    </row>
    <row r="405">
      <c r="M405" s="17"/>
    </row>
    <row r="406">
      <c r="M406" s="17"/>
    </row>
    <row r="407">
      <c r="M407" s="17"/>
    </row>
    <row r="408">
      <c r="M408" s="17"/>
    </row>
    <row r="409">
      <c r="M409" s="17"/>
    </row>
    <row r="410">
      <c r="M410" s="17"/>
    </row>
    <row r="411">
      <c r="M411" s="17"/>
    </row>
    <row r="412">
      <c r="M412" s="17"/>
    </row>
    <row r="413">
      <c r="M413" s="17"/>
    </row>
    <row r="414">
      <c r="M414" s="17"/>
    </row>
    <row r="415">
      <c r="M415" s="17"/>
    </row>
    <row r="416">
      <c r="M416" s="17"/>
    </row>
    <row r="417">
      <c r="M417" s="17"/>
    </row>
    <row r="418">
      <c r="M418" s="17"/>
    </row>
    <row r="419">
      <c r="M419" s="17"/>
    </row>
    <row r="420">
      <c r="M420" s="17"/>
    </row>
    <row r="421">
      <c r="M421" s="17"/>
    </row>
    <row r="422">
      <c r="M422" s="17"/>
    </row>
    <row r="423">
      <c r="M423" s="17"/>
    </row>
    <row r="424">
      <c r="M424" s="17"/>
    </row>
    <row r="425">
      <c r="M425" s="17"/>
    </row>
    <row r="426">
      <c r="M426" s="17"/>
    </row>
    <row r="427">
      <c r="M427" s="17"/>
    </row>
    <row r="428">
      <c r="M428" s="17"/>
    </row>
    <row r="429">
      <c r="M429" s="17"/>
    </row>
    <row r="430">
      <c r="M430" s="17"/>
    </row>
    <row r="431">
      <c r="M431" s="17"/>
    </row>
    <row r="432">
      <c r="M432" s="17"/>
    </row>
    <row r="433">
      <c r="M433" s="17"/>
    </row>
    <row r="434">
      <c r="M434" s="17"/>
    </row>
    <row r="435">
      <c r="M435" s="17"/>
    </row>
    <row r="436">
      <c r="M436" s="17"/>
    </row>
    <row r="437">
      <c r="M437" s="17"/>
    </row>
    <row r="438">
      <c r="M438" s="17"/>
    </row>
    <row r="439">
      <c r="M439" s="17"/>
    </row>
    <row r="440">
      <c r="M440" s="17"/>
    </row>
    <row r="441">
      <c r="M441" s="17"/>
    </row>
    <row r="442">
      <c r="M442" s="17"/>
    </row>
    <row r="443">
      <c r="M443" s="17"/>
    </row>
    <row r="444">
      <c r="M444" s="17"/>
    </row>
    <row r="445">
      <c r="M445" s="17"/>
    </row>
    <row r="446">
      <c r="M446" s="17"/>
    </row>
    <row r="447">
      <c r="M447" s="17"/>
    </row>
    <row r="448">
      <c r="M448" s="17"/>
    </row>
    <row r="449">
      <c r="M449" s="17"/>
    </row>
    <row r="450">
      <c r="M450" s="17"/>
    </row>
    <row r="451">
      <c r="M451" s="17"/>
    </row>
    <row r="452">
      <c r="M452" s="17"/>
    </row>
    <row r="453">
      <c r="M453" s="17"/>
    </row>
    <row r="454">
      <c r="M454" s="17"/>
    </row>
    <row r="455">
      <c r="M455" s="17"/>
    </row>
    <row r="456">
      <c r="M456" s="17"/>
    </row>
    <row r="457">
      <c r="M457" s="17"/>
    </row>
    <row r="458">
      <c r="M458" s="17"/>
    </row>
    <row r="459">
      <c r="M459" s="17"/>
    </row>
    <row r="460">
      <c r="M460" s="17"/>
    </row>
    <row r="461">
      <c r="M461" s="17"/>
    </row>
    <row r="462">
      <c r="M462" s="17"/>
    </row>
    <row r="463">
      <c r="M463" s="17"/>
    </row>
    <row r="464">
      <c r="M464" s="17"/>
    </row>
    <row r="465">
      <c r="M465" s="17"/>
    </row>
    <row r="466">
      <c r="M466" s="17"/>
    </row>
    <row r="467">
      <c r="M467" s="17"/>
    </row>
    <row r="468">
      <c r="M468" s="17"/>
    </row>
    <row r="469">
      <c r="M469" s="17"/>
    </row>
    <row r="470">
      <c r="M470" s="17"/>
    </row>
    <row r="471">
      <c r="M471" s="17"/>
    </row>
    <row r="472">
      <c r="M472" s="17"/>
    </row>
    <row r="473">
      <c r="M473" s="17"/>
    </row>
    <row r="474">
      <c r="M474" s="17"/>
    </row>
    <row r="475">
      <c r="M475" s="17"/>
    </row>
    <row r="476">
      <c r="M476" s="17"/>
    </row>
    <row r="477">
      <c r="M477" s="17"/>
    </row>
    <row r="478">
      <c r="M478" s="17"/>
    </row>
    <row r="479">
      <c r="M479" s="17"/>
    </row>
    <row r="480">
      <c r="M480" s="17"/>
    </row>
    <row r="481">
      <c r="M481" s="17"/>
    </row>
    <row r="482">
      <c r="M482" s="17"/>
    </row>
    <row r="483">
      <c r="M483" s="17"/>
    </row>
    <row r="484">
      <c r="M484" s="17"/>
    </row>
    <row r="485">
      <c r="M485" s="17"/>
    </row>
    <row r="486">
      <c r="M486" s="17"/>
    </row>
    <row r="487">
      <c r="M487" s="17"/>
    </row>
    <row r="488">
      <c r="M488" s="17"/>
    </row>
    <row r="489">
      <c r="M489" s="17"/>
    </row>
    <row r="490">
      <c r="M490" s="17"/>
    </row>
    <row r="491">
      <c r="M491" s="17"/>
    </row>
    <row r="492">
      <c r="M492" s="17"/>
    </row>
    <row r="493">
      <c r="M493" s="17"/>
    </row>
    <row r="494">
      <c r="M494" s="17"/>
    </row>
    <row r="495">
      <c r="M495" s="17"/>
    </row>
    <row r="496">
      <c r="M496" s="17"/>
    </row>
    <row r="497">
      <c r="M497" s="17"/>
    </row>
    <row r="498">
      <c r="M498" s="17"/>
    </row>
    <row r="499">
      <c r="M499" s="17"/>
    </row>
    <row r="500">
      <c r="M500" s="17"/>
    </row>
    <row r="501">
      <c r="M501" s="17"/>
    </row>
    <row r="502">
      <c r="M502" s="17"/>
    </row>
    <row r="503">
      <c r="M503" s="17"/>
    </row>
    <row r="504">
      <c r="M504" s="17"/>
    </row>
    <row r="505">
      <c r="M505" s="17"/>
    </row>
    <row r="506">
      <c r="M506" s="17"/>
    </row>
    <row r="507">
      <c r="M507" s="17"/>
    </row>
    <row r="508">
      <c r="M508" s="17"/>
    </row>
    <row r="509">
      <c r="M509" s="17"/>
    </row>
    <row r="510">
      <c r="M510" s="17"/>
    </row>
    <row r="511">
      <c r="M511" s="17"/>
    </row>
    <row r="512">
      <c r="M512" s="17"/>
    </row>
    <row r="513">
      <c r="M513" s="17"/>
    </row>
    <row r="514">
      <c r="M514" s="17"/>
    </row>
    <row r="515">
      <c r="M515" s="17"/>
    </row>
    <row r="516">
      <c r="M516" s="17"/>
    </row>
    <row r="517">
      <c r="M517" s="17"/>
    </row>
    <row r="518">
      <c r="M518" s="17"/>
    </row>
    <row r="519">
      <c r="M519" s="17"/>
    </row>
    <row r="520">
      <c r="M520" s="17"/>
    </row>
    <row r="521">
      <c r="M521" s="17"/>
    </row>
    <row r="522">
      <c r="M522" s="17"/>
    </row>
    <row r="523">
      <c r="M523" s="17"/>
    </row>
    <row r="524">
      <c r="M524" s="17"/>
    </row>
    <row r="525">
      <c r="M525" s="17"/>
    </row>
    <row r="526">
      <c r="M526" s="17"/>
    </row>
    <row r="527">
      <c r="M527" s="17"/>
    </row>
    <row r="528">
      <c r="M528" s="17"/>
    </row>
    <row r="529">
      <c r="M529" s="17"/>
    </row>
    <row r="530">
      <c r="M530" s="17"/>
    </row>
    <row r="531">
      <c r="M531" s="17"/>
    </row>
    <row r="532">
      <c r="M532" s="17"/>
    </row>
    <row r="533">
      <c r="M533" s="17"/>
    </row>
    <row r="534">
      <c r="M534" s="17"/>
    </row>
    <row r="535">
      <c r="M535" s="17"/>
    </row>
    <row r="536">
      <c r="M536" s="17"/>
    </row>
    <row r="537">
      <c r="M537" s="17"/>
    </row>
    <row r="538">
      <c r="M538" s="17"/>
    </row>
    <row r="539">
      <c r="M539" s="17"/>
    </row>
    <row r="540">
      <c r="M540" s="17"/>
    </row>
    <row r="541">
      <c r="M541" s="17"/>
    </row>
    <row r="542">
      <c r="M542" s="17"/>
    </row>
    <row r="543">
      <c r="M543" s="17"/>
    </row>
    <row r="544">
      <c r="M544" s="17"/>
    </row>
    <row r="545">
      <c r="M545" s="17"/>
    </row>
    <row r="546">
      <c r="M546" s="17"/>
    </row>
    <row r="547">
      <c r="M547" s="17"/>
    </row>
    <row r="548">
      <c r="M548" s="17"/>
    </row>
    <row r="549">
      <c r="M549" s="17"/>
    </row>
    <row r="550">
      <c r="M550" s="17"/>
    </row>
    <row r="551">
      <c r="M551" s="17"/>
    </row>
    <row r="552">
      <c r="M552" s="17"/>
    </row>
    <row r="553">
      <c r="M553" s="17"/>
    </row>
    <row r="554">
      <c r="M554" s="17"/>
    </row>
    <row r="555">
      <c r="M555" s="17"/>
    </row>
    <row r="556">
      <c r="M556" s="17"/>
    </row>
    <row r="557">
      <c r="M557" s="17"/>
    </row>
    <row r="558">
      <c r="M558" s="17"/>
    </row>
    <row r="559">
      <c r="M559" s="17"/>
    </row>
    <row r="560">
      <c r="M560" s="17"/>
    </row>
    <row r="561">
      <c r="M561" s="17"/>
    </row>
    <row r="562">
      <c r="M562" s="17"/>
    </row>
    <row r="563">
      <c r="M563" s="17"/>
    </row>
    <row r="564">
      <c r="M564" s="17"/>
    </row>
    <row r="565">
      <c r="M565" s="17"/>
    </row>
    <row r="566">
      <c r="M566" s="17"/>
    </row>
    <row r="567">
      <c r="M567" s="17"/>
    </row>
    <row r="568">
      <c r="M568" s="17"/>
    </row>
    <row r="569">
      <c r="M569" s="17"/>
    </row>
    <row r="570">
      <c r="M570" s="17"/>
    </row>
    <row r="571">
      <c r="M571" s="17"/>
    </row>
    <row r="572">
      <c r="M572" s="17"/>
    </row>
    <row r="573">
      <c r="M573" s="17"/>
    </row>
    <row r="574">
      <c r="M574" s="17"/>
    </row>
    <row r="575">
      <c r="M575" s="17"/>
    </row>
    <row r="576">
      <c r="M576" s="17"/>
    </row>
    <row r="577">
      <c r="M577" s="17"/>
    </row>
    <row r="578">
      <c r="M578" s="17"/>
    </row>
    <row r="579">
      <c r="M579" s="17"/>
    </row>
    <row r="580">
      <c r="M580" s="17"/>
    </row>
    <row r="581">
      <c r="M581" s="17"/>
    </row>
    <row r="582">
      <c r="M582" s="17"/>
    </row>
    <row r="583">
      <c r="M583" s="17"/>
    </row>
    <row r="584">
      <c r="M584" s="17"/>
    </row>
    <row r="585">
      <c r="M585" s="17"/>
    </row>
    <row r="586">
      <c r="M586" s="17"/>
    </row>
    <row r="587">
      <c r="M587" s="17"/>
    </row>
    <row r="588">
      <c r="M588" s="17"/>
    </row>
    <row r="589">
      <c r="M589" s="17"/>
    </row>
    <row r="590">
      <c r="M590" s="17"/>
    </row>
    <row r="591">
      <c r="M591" s="17"/>
    </row>
    <row r="592">
      <c r="M592" s="17"/>
    </row>
    <row r="593">
      <c r="M593" s="17"/>
    </row>
    <row r="594">
      <c r="M594" s="17"/>
    </row>
    <row r="595">
      <c r="M595" s="17"/>
    </row>
    <row r="596">
      <c r="M596" s="17"/>
    </row>
    <row r="597">
      <c r="M597" s="17"/>
    </row>
    <row r="598">
      <c r="M598" s="17"/>
    </row>
    <row r="599">
      <c r="M599" s="17"/>
    </row>
    <row r="600">
      <c r="M600" s="17"/>
    </row>
    <row r="601">
      <c r="M601" s="17"/>
    </row>
    <row r="602">
      <c r="M602" s="17"/>
    </row>
    <row r="603">
      <c r="M603" s="17"/>
    </row>
    <row r="604">
      <c r="M604" s="17"/>
    </row>
    <row r="605">
      <c r="M605" s="17"/>
    </row>
    <row r="606">
      <c r="M606" s="17"/>
    </row>
    <row r="607">
      <c r="M607" s="17"/>
    </row>
    <row r="608">
      <c r="M608" s="17"/>
    </row>
    <row r="609">
      <c r="M609" s="17"/>
    </row>
    <row r="610">
      <c r="M610" s="17"/>
    </row>
    <row r="611">
      <c r="M611" s="17"/>
    </row>
    <row r="612">
      <c r="M612" s="17"/>
    </row>
    <row r="613">
      <c r="M613" s="17"/>
    </row>
    <row r="614">
      <c r="M614" s="17"/>
    </row>
    <row r="615">
      <c r="M615" s="17"/>
    </row>
    <row r="616">
      <c r="M616" s="17"/>
    </row>
    <row r="617">
      <c r="M617" s="17"/>
    </row>
    <row r="618">
      <c r="M618" s="17"/>
    </row>
    <row r="619">
      <c r="M619" s="17"/>
    </row>
    <row r="620">
      <c r="M620" s="17"/>
    </row>
    <row r="621">
      <c r="M621" s="17"/>
    </row>
    <row r="622">
      <c r="M622" s="17"/>
    </row>
    <row r="623">
      <c r="M623" s="17"/>
    </row>
    <row r="624">
      <c r="M624" s="17"/>
    </row>
    <row r="625">
      <c r="M625" s="17"/>
    </row>
    <row r="626">
      <c r="M626" s="17"/>
    </row>
    <row r="627">
      <c r="M627" s="17"/>
    </row>
    <row r="628">
      <c r="M628" s="17"/>
    </row>
    <row r="629">
      <c r="M629" s="17"/>
    </row>
    <row r="630">
      <c r="M630" s="17"/>
    </row>
    <row r="631">
      <c r="M631" s="17"/>
    </row>
    <row r="632">
      <c r="M632" s="17"/>
    </row>
    <row r="633">
      <c r="M633" s="17"/>
    </row>
    <row r="634">
      <c r="M634" s="17"/>
    </row>
    <row r="635">
      <c r="M635" s="17"/>
    </row>
    <row r="636">
      <c r="M636" s="17"/>
    </row>
    <row r="637">
      <c r="M637" s="17"/>
    </row>
    <row r="638">
      <c r="M638" s="17"/>
    </row>
    <row r="639">
      <c r="M639" s="17"/>
    </row>
    <row r="640">
      <c r="M640" s="17"/>
    </row>
    <row r="641">
      <c r="M641" s="17"/>
    </row>
    <row r="642">
      <c r="M642" s="17"/>
    </row>
    <row r="643">
      <c r="M643" s="17"/>
    </row>
    <row r="644">
      <c r="M644" s="17"/>
    </row>
    <row r="645">
      <c r="M645" s="17"/>
    </row>
    <row r="646">
      <c r="M646" s="17"/>
    </row>
    <row r="647">
      <c r="M647" s="17"/>
    </row>
    <row r="648">
      <c r="M648" s="17"/>
    </row>
    <row r="649">
      <c r="M649" s="17"/>
    </row>
    <row r="650">
      <c r="M650" s="17"/>
    </row>
    <row r="651">
      <c r="M651" s="17"/>
    </row>
    <row r="652">
      <c r="M652" s="17"/>
    </row>
    <row r="653">
      <c r="M653" s="17"/>
    </row>
    <row r="654">
      <c r="M654" s="17"/>
    </row>
    <row r="655">
      <c r="M655" s="17"/>
    </row>
    <row r="656">
      <c r="M656" s="17"/>
    </row>
    <row r="657">
      <c r="M657" s="17"/>
    </row>
    <row r="658">
      <c r="M658" s="17"/>
    </row>
    <row r="659">
      <c r="M659" s="17"/>
    </row>
    <row r="660">
      <c r="M660" s="17"/>
    </row>
    <row r="661">
      <c r="M661" s="17"/>
    </row>
    <row r="662">
      <c r="M662" s="17"/>
    </row>
    <row r="663">
      <c r="M663" s="17"/>
    </row>
    <row r="664">
      <c r="M664" s="17"/>
    </row>
    <row r="665">
      <c r="M665" s="17"/>
    </row>
    <row r="666">
      <c r="M666" s="17"/>
    </row>
    <row r="667">
      <c r="M667" s="17"/>
    </row>
    <row r="668">
      <c r="M668" s="17"/>
    </row>
    <row r="669">
      <c r="M669" s="17"/>
    </row>
    <row r="670">
      <c r="M670" s="17"/>
    </row>
    <row r="671">
      <c r="M671" s="17"/>
    </row>
    <row r="672">
      <c r="M672" s="17"/>
    </row>
    <row r="673">
      <c r="M673" s="17"/>
    </row>
    <row r="674">
      <c r="M674" s="17"/>
    </row>
    <row r="675">
      <c r="M675" s="17"/>
    </row>
    <row r="676">
      <c r="M676" s="17"/>
    </row>
    <row r="677">
      <c r="M677" s="17"/>
    </row>
    <row r="678">
      <c r="M678" s="17"/>
    </row>
    <row r="679">
      <c r="M679" s="17"/>
    </row>
    <row r="680">
      <c r="M680" s="17"/>
    </row>
    <row r="681">
      <c r="M681" s="17"/>
    </row>
    <row r="682">
      <c r="M682" s="17"/>
    </row>
    <row r="683">
      <c r="M683" s="17"/>
    </row>
    <row r="684">
      <c r="M684" s="17"/>
    </row>
    <row r="685">
      <c r="M685" s="17"/>
    </row>
    <row r="686">
      <c r="M686" s="17"/>
    </row>
    <row r="687">
      <c r="M687" s="17"/>
    </row>
    <row r="688">
      <c r="M688" s="17"/>
    </row>
    <row r="689">
      <c r="M689" s="17"/>
    </row>
    <row r="690">
      <c r="M690" s="17"/>
    </row>
    <row r="691">
      <c r="M691" s="17"/>
    </row>
    <row r="692">
      <c r="M692" s="17"/>
    </row>
    <row r="693">
      <c r="M693" s="17"/>
    </row>
    <row r="694">
      <c r="M694" s="17"/>
    </row>
    <row r="695">
      <c r="M695" s="17"/>
    </row>
    <row r="696">
      <c r="M696" s="17"/>
    </row>
    <row r="697">
      <c r="M697" s="17"/>
    </row>
    <row r="698">
      <c r="M698" s="17"/>
    </row>
    <row r="699">
      <c r="M699" s="17"/>
    </row>
    <row r="700">
      <c r="M700" s="17"/>
    </row>
    <row r="701">
      <c r="M701" s="17"/>
    </row>
    <row r="702">
      <c r="M702" s="17"/>
    </row>
    <row r="703">
      <c r="M703" s="17"/>
    </row>
    <row r="704">
      <c r="M704" s="17"/>
    </row>
    <row r="705">
      <c r="M705" s="17"/>
    </row>
    <row r="706">
      <c r="M706" s="17"/>
    </row>
    <row r="707">
      <c r="M707" s="17"/>
    </row>
    <row r="708">
      <c r="M708" s="17"/>
    </row>
    <row r="709">
      <c r="M709" s="17"/>
    </row>
    <row r="710">
      <c r="M710" s="17"/>
    </row>
    <row r="711">
      <c r="M711" s="17"/>
    </row>
    <row r="712">
      <c r="M712" s="17"/>
    </row>
    <row r="713">
      <c r="M713" s="17"/>
    </row>
    <row r="714">
      <c r="M714" s="17"/>
    </row>
    <row r="715">
      <c r="M715" s="17"/>
    </row>
    <row r="716">
      <c r="M716" s="17"/>
    </row>
    <row r="717">
      <c r="M717" s="17"/>
    </row>
    <row r="718">
      <c r="M718" s="17"/>
    </row>
    <row r="719">
      <c r="M719" s="17"/>
    </row>
    <row r="720">
      <c r="M720" s="17"/>
    </row>
    <row r="721">
      <c r="M721" s="17"/>
    </row>
    <row r="722">
      <c r="M722" s="17"/>
    </row>
    <row r="723">
      <c r="M723" s="17"/>
    </row>
    <row r="724">
      <c r="M724" s="17"/>
    </row>
    <row r="725">
      <c r="M725" s="17"/>
    </row>
    <row r="726">
      <c r="M726" s="17"/>
    </row>
    <row r="727">
      <c r="M727" s="17"/>
    </row>
    <row r="728">
      <c r="M728" s="17"/>
    </row>
    <row r="729">
      <c r="M729" s="17"/>
    </row>
    <row r="730">
      <c r="M730" s="17"/>
    </row>
    <row r="731">
      <c r="M731" s="17"/>
    </row>
    <row r="732">
      <c r="M732" s="17"/>
    </row>
    <row r="733">
      <c r="M733" s="17"/>
    </row>
    <row r="734">
      <c r="M734" s="17"/>
    </row>
    <row r="735">
      <c r="M735" s="17"/>
    </row>
    <row r="736">
      <c r="M736" s="17"/>
    </row>
    <row r="737">
      <c r="M737" s="17"/>
    </row>
    <row r="738">
      <c r="M738" s="17"/>
    </row>
    <row r="739">
      <c r="M739" s="17"/>
    </row>
    <row r="740">
      <c r="M740" s="17"/>
    </row>
    <row r="741">
      <c r="M741" s="17"/>
    </row>
    <row r="742">
      <c r="M742" s="17"/>
    </row>
    <row r="743">
      <c r="M743" s="17"/>
    </row>
    <row r="744">
      <c r="M744" s="17"/>
    </row>
    <row r="745">
      <c r="M745" s="17"/>
    </row>
    <row r="746">
      <c r="M746" s="17"/>
    </row>
    <row r="747">
      <c r="M747" s="17"/>
    </row>
    <row r="748">
      <c r="M748" s="17"/>
    </row>
    <row r="749">
      <c r="M749" s="17"/>
    </row>
    <row r="750">
      <c r="M750" s="17"/>
    </row>
    <row r="751">
      <c r="M751" s="17"/>
    </row>
    <row r="752">
      <c r="M752" s="17"/>
    </row>
    <row r="753">
      <c r="M753" s="17"/>
    </row>
    <row r="754">
      <c r="M754" s="17"/>
    </row>
    <row r="755">
      <c r="M755" s="17"/>
    </row>
    <row r="756">
      <c r="M756" s="17"/>
    </row>
    <row r="757">
      <c r="M757" s="17"/>
    </row>
    <row r="758">
      <c r="M758" s="17"/>
    </row>
    <row r="759">
      <c r="M759" s="17"/>
    </row>
    <row r="760">
      <c r="M760" s="17"/>
    </row>
    <row r="761">
      <c r="M761" s="17"/>
    </row>
    <row r="762">
      <c r="M762" s="17"/>
    </row>
    <row r="763">
      <c r="M763" s="17"/>
    </row>
    <row r="764">
      <c r="M764" s="17"/>
    </row>
    <row r="765">
      <c r="M765" s="17"/>
    </row>
    <row r="766">
      <c r="M766" s="17"/>
    </row>
    <row r="767">
      <c r="M767" s="17"/>
    </row>
    <row r="768">
      <c r="M768" s="17"/>
    </row>
    <row r="769">
      <c r="M769" s="17"/>
    </row>
    <row r="770">
      <c r="M770" s="17"/>
    </row>
    <row r="771">
      <c r="M771" s="17"/>
    </row>
    <row r="772">
      <c r="M772" s="17"/>
    </row>
    <row r="773">
      <c r="M773" s="17"/>
    </row>
    <row r="774">
      <c r="M774" s="17"/>
    </row>
    <row r="775">
      <c r="M775" s="17"/>
    </row>
    <row r="776">
      <c r="M776" s="17"/>
    </row>
    <row r="777">
      <c r="M777" s="17"/>
    </row>
    <row r="778">
      <c r="M778" s="17"/>
    </row>
    <row r="779">
      <c r="M779" s="17"/>
    </row>
    <row r="780">
      <c r="M780" s="17"/>
    </row>
    <row r="781">
      <c r="M781" s="17"/>
    </row>
    <row r="782">
      <c r="M782" s="17"/>
    </row>
    <row r="783">
      <c r="M783" s="17"/>
    </row>
    <row r="784">
      <c r="M784" s="17"/>
    </row>
    <row r="785">
      <c r="M785" s="17"/>
    </row>
    <row r="786">
      <c r="M786" s="17"/>
    </row>
    <row r="787">
      <c r="M787" s="17"/>
    </row>
    <row r="788">
      <c r="M788" s="17"/>
    </row>
    <row r="789">
      <c r="M789" s="17"/>
    </row>
    <row r="790">
      <c r="M790" s="17"/>
    </row>
    <row r="791">
      <c r="M791" s="17"/>
    </row>
    <row r="792">
      <c r="M792" s="17"/>
    </row>
    <row r="793">
      <c r="M793" s="17"/>
    </row>
    <row r="794">
      <c r="M794" s="17"/>
    </row>
    <row r="795">
      <c r="M795" s="17"/>
    </row>
    <row r="796">
      <c r="M796" s="17"/>
    </row>
    <row r="797">
      <c r="M797" s="17"/>
    </row>
    <row r="798">
      <c r="M798" s="17"/>
    </row>
    <row r="799">
      <c r="M799" s="17"/>
    </row>
    <row r="800">
      <c r="M800" s="17"/>
    </row>
    <row r="801">
      <c r="M801" s="17"/>
    </row>
    <row r="802">
      <c r="M802" s="17"/>
    </row>
    <row r="803">
      <c r="M803" s="17"/>
    </row>
    <row r="804">
      <c r="M804" s="17"/>
    </row>
    <row r="805">
      <c r="M805" s="17"/>
    </row>
    <row r="806">
      <c r="M806" s="17"/>
    </row>
    <row r="807">
      <c r="M807" s="17"/>
    </row>
    <row r="808">
      <c r="M808" s="17"/>
    </row>
    <row r="809">
      <c r="M809" s="17"/>
    </row>
    <row r="810">
      <c r="M810" s="17"/>
    </row>
    <row r="811">
      <c r="M811" s="17"/>
    </row>
    <row r="812">
      <c r="M812" s="17"/>
    </row>
    <row r="813">
      <c r="M813" s="17"/>
    </row>
    <row r="814">
      <c r="M814" s="17"/>
    </row>
    <row r="815">
      <c r="M815" s="17"/>
    </row>
    <row r="816">
      <c r="M816" s="17"/>
    </row>
    <row r="817">
      <c r="M817" s="17"/>
    </row>
    <row r="818">
      <c r="M818" s="17"/>
    </row>
    <row r="819">
      <c r="M819" s="17"/>
    </row>
    <row r="820">
      <c r="M820" s="17"/>
    </row>
    <row r="821">
      <c r="M821" s="17"/>
    </row>
    <row r="822">
      <c r="M822" s="17"/>
    </row>
    <row r="823">
      <c r="M823" s="17"/>
    </row>
    <row r="824">
      <c r="M824" s="17"/>
    </row>
    <row r="825">
      <c r="M825" s="17"/>
    </row>
    <row r="826">
      <c r="M826" s="17"/>
    </row>
    <row r="827">
      <c r="M827" s="17"/>
    </row>
    <row r="828">
      <c r="M828" s="17"/>
    </row>
    <row r="829">
      <c r="M829" s="17"/>
    </row>
    <row r="830">
      <c r="M830" s="17"/>
    </row>
    <row r="831">
      <c r="M831" s="17"/>
    </row>
    <row r="832">
      <c r="M832" s="17"/>
    </row>
    <row r="833">
      <c r="M833" s="17"/>
    </row>
    <row r="834">
      <c r="M834" s="17"/>
    </row>
    <row r="835">
      <c r="M835" s="17"/>
    </row>
    <row r="836">
      <c r="M836" s="17"/>
    </row>
    <row r="837">
      <c r="M837" s="17"/>
    </row>
    <row r="838">
      <c r="M838" s="17"/>
    </row>
    <row r="839">
      <c r="M839" s="17"/>
    </row>
    <row r="840">
      <c r="M840" s="17"/>
    </row>
    <row r="841">
      <c r="M841" s="17"/>
    </row>
    <row r="842">
      <c r="M842" s="17"/>
    </row>
    <row r="843">
      <c r="M843" s="17"/>
    </row>
    <row r="844">
      <c r="M844" s="17"/>
    </row>
    <row r="845">
      <c r="M845" s="17"/>
    </row>
    <row r="846">
      <c r="M846" s="17"/>
    </row>
    <row r="847">
      <c r="M847" s="17"/>
    </row>
    <row r="848">
      <c r="M848" s="17"/>
    </row>
    <row r="849">
      <c r="M849" s="17"/>
    </row>
    <row r="850">
      <c r="M850" s="17"/>
    </row>
    <row r="851">
      <c r="M851" s="17"/>
    </row>
    <row r="852">
      <c r="M852" s="17"/>
    </row>
    <row r="853">
      <c r="M853" s="17"/>
    </row>
    <row r="854">
      <c r="M854" s="17"/>
    </row>
    <row r="855">
      <c r="M855" s="17"/>
    </row>
    <row r="856">
      <c r="M856" s="17"/>
    </row>
    <row r="857">
      <c r="M857" s="17"/>
    </row>
    <row r="858">
      <c r="M858" s="17"/>
    </row>
    <row r="859">
      <c r="M859" s="17"/>
    </row>
    <row r="860">
      <c r="M860" s="17"/>
    </row>
    <row r="861">
      <c r="M861" s="17"/>
    </row>
    <row r="862">
      <c r="M862" s="17"/>
    </row>
    <row r="863">
      <c r="M863" s="17"/>
    </row>
    <row r="864">
      <c r="M864" s="17"/>
    </row>
    <row r="865">
      <c r="M865" s="17"/>
    </row>
    <row r="866">
      <c r="M866" s="17"/>
    </row>
    <row r="867">
      <c r="M867" s="17"/>
    </row>
    <row r="868">
      <c r="M868" s="17"/>
    </row>
    <row r="869">
      <c r="M869" s="17"/>
    </row>
    <row r="870">
      <c r="M870" s="17"/>
    </row>
    <row r="871">
      <c r="M871" s="17"/>
    </row>
    <row r="872">
      <c r="M872" s="17"/>
    </row>
    <row r="873">
      <c r="M873" s="17"/>
    </row>
    <row r="874">
      <c r="M874" s="17"/>
    </row>
    <row r="875">
      <c r="M875" s="17"/>
    </row>
    <row r="876">
      <c r="M876" s="17"/>
    </row>
    <row r="877">
      <c r="M877" s="17"/>
    </row>
    <row r="878">
      <c r="M878" s="17"/>
    </row>
    <row r="879">
      <c r="M879" s="17"/>
    </row>
    <row r="880">
      <c r="M880" s="17"/>
    </row>
    <row r="881">
      <c r="M881" s="17"/>
    </row>
    <row r="882">
      <c r="M882" s="17"/>
    </row>
    <row r="883">
      <c r="M883" s="17"/>
    </row>
    <row r="884">
      <c r="M884" s="17"/>
    </row>
    <row r="885">
      <c r="M885" s="17"/>
    </row>
    <row r="886">
      <c r="M886" s="17"/>
    </row>
    <row r="887">
      <c r="M887" s="17"/>
    </row>
    <row r="888">
      <c r="M888" s="17"/>
    </row>
    <row r="889">
      <c r="M889" s="17"/>
    </row>
    <row r="890">
      <c r="M890" s="17"/>
    </row>
    <row r="891">
      <c r="M891" s="17"/>
    </row>
    <row r="892">
      <c r="M892" s="17"/>
    </row>
    <row r="893">
      <c r="M893" s="17"/>
    </row>
    <row r="894">
      <c r="M894" s="17"/>
    </row>
    <row r="895">
      <c r="M895" s="17"/>
    </row>
    <row r="896">
      <c r="M896" s="17"/>
    </row>
    <row r="897">
      <c r="M897" s="17"/>
    </row>
    <row r="898">
      <c r="M898" s="17"/>
    </row>
    <row r="899">
      <c r="M899" s="17"/>
    </row>
    <row r="900">
      <c r="M900" s="17"/>
    </row>
    <row r="901">
      <c r="M901" s="17"/>
    </row>
    <row r="902">
      <c r="M902" s="17"/>
    </row>
    <row r="903">
      <c r="M903" s="17"/>
    </row>
    <row r="904">
      <c r="M904" s="17"/>
    </row>
    <row r="905">
      <c r="M905" s="17"/>
    </row>
    <row r="906">
      <c r="M906" s="17"/>
    </row>
    <row r="907">
      <c r="M907" s="17"/>
    </row>
    <row r="908">
      <c r="M908" s="17"/>
    </row>
    <row r="909">
      <c r="M909" s="17"/>
    </row>
    <row r="910">
      <c r="M910" s="17"/>
    </row>
    <row r="911">
      <c r="M911" s="17"/>
    </row>
    <row r="912">
      <c r="M912" s="17"/>
    </row>
    <row r="913">
      <c r="M913" s="17"/>
    </row>
    <row r="914">
      <c r="M914" s="17"/>
    </row>
    <row r="915">
      <c r="M915" s="17"/>
    </row>
    <row r="916">
      <c r="M916" s="17"/>
    </row>
    <row r="917">
      <c r="M917" s="17"/>
    </row>
    <row r="918">
      <c r="M918" s="17"/>
    </row>
    <row r="919">
      <c r="M919" s="17"/>
    </row>
    <row r="920">
      <c r="M920" s="17"/>
    </row>
    <row r="921">
      <c r="M921" s="17"/>
    </row>
    <row r="922">
      <c r="M922" s="17"/>
    </row>
    <row r="923">
      <c r="M923" s="17"/>
    </row>
    <row r="924">
      <c r="M924" s="17"/>
    </row>
    <row r="925">
      <c r="M925" s="17"/>
    </row>
    <row r="926">
      <c r="M926" s="17"/>
    </row>
    <row r="927">
      <c r="M927" s="17"/>
    </row>
    <row r="928">
      <c r="M928" s="17"/>
    </row>
    <row r="929">
      <c r="M929" s="17"/>
    </row>
    <row r="930">
      <c r="M930" s="17"/>
    </row>
    <row r="931">
      <c r="M931" s="17"/>
    </row>
    <row r="932">
      <c r="M932" s="17"/>
    </row>
    <row r="933">
      <c r="M933" s="17"/>
    </row>
    <row r="934">
      <c r="M934" s="17"/>
    </row>
    <row r="935">
      <c r="M935" s="17"/>
    </row>
    <row r="936">
      <c r="M936" s="17"/>
    </row>
    <row r="937">
      <c r="M937" s="17"/>
    </row>
    <row r="938">
      <c r="M938" s="17"/>
    </row>
    <row r="939">
      <c r="M939" s="17"/>
    </row>
    <row r="940">
      <c r="M940" s="17"/>
    </row>
    <row r="941">
      <c r="M941" s="17"/>
    </row>
    <row r="942">
      <c r="M942" s="17"/>
    </row>
    <row r="943">
      <c r="M943" s="17"/>
    </row>
    <row r="944">
      <c r="M944" s="17"/>
    </row>
    <row r="945">
      <c r="M945" s="17"/>
    </row>
    <row r="946">
      <c r="M946" s="17"/>
    </row>
    <row r="947">
      <c r="M947" s="17"/>
    </row>
    <row r="948">
      <c r="M948" s="17"/>
    </row>
    <row r="949">
      <c r="M949" s="17"/>
    </row>
    <row r="950">
      <c r="M950" s="17"/>
    </row>
    <row r="951">
      <c r="M951" s="17"/>
    </row>
    <row r="952">
      <c r="M952" s="17"/>
    </row>
    <row r="953">
      <c r="M953" s="17"/>
    </row>
    <row r="954">
      <c r="M954" s="17"/>
    </row>
    <row r="955">
      <c r="M955" s="17"/>
    </row>
    <row r="956">
      <c r="M956" s="17"/>
    </row>
    <row r="957">
      <c r="M957" s="17"/>
    </row>
    <row r="958">
      <c r="M958" s="17"/>
    </row>
    <row r="959">
      <c r="M959" s="17"/>
    </row>
    <row r="960">
      <c r="M960" s="17"/>
    </row>
    <row r="961">
      <c r="M961" s="17"/>
    </row>
    <row r="962">
      <c r="M962" s="17"/>
    </row>
    <row r="963">
      <c r="M963" s="17"/>
    </row>
    <row r="964">
      <c r="M964" s="17"/>
    </row>
    <row r="965">
      <c r="M965" s="17"/>
    </row>
    <row r="966">
      <c r="M966" s="17"/>
    </row>
    <row r="967">
      <c r="M967" s="17"/>
    </row>
    <row r="968">
      <c r="M968" s="17"/>
    </row>
    <row r="969">
      <c r="M969" s="17"/>
    </row>
    <row r="970">
      <c r="M970" s="17"/>
    </row>
    <row r="971">
      <c r="M971" s="17"/>
    </row>
    <row r="972">
      <c r="M972" s="17"/>
    </row>
    <row r="973">
      <c r="M973" s="17"/>
    </row>
    <row r="974">
      <c r="M974" s="17"/>
    </row>
    <row r="975">
      <c r="M975" s="17"/>
    </row>
    <row r="976">
      <c r="M976" s="17"/>
    </row>
    <row r="977">
      <c r="M977" s="17"/>
    </row>
    <row r="978">
      <c r="M978" s="17"/>
    </row>
    <row r="979">
      <c r="M979" s="17"/>
    </row>
    <row r="980">
      <c r="M980" s="17"/>
    </row>
    <row r="981">
      <c r="M981" s="17"/>
    </row>
    <row r="982">
      <c r="M982" s="17"/>
    </row>
    <row r="983">
      <c r="M983" s="17"/>
    </row>
    <row r="984">
      <c r="M984" s="17"/>
    </row>
    <row r="985">
      <c r="M985" s="17"/>
    </row>
    <row r="986">
      <c r="M986" s="17"/>
    </row>
    <row r="987">
      <c r="M987" s="17"/>
    </row>
    <row r="988">
      <c r="M988" s="17"/>
    </row>
    <row r="989">
      <c r="M989" s="17"/>
    </row>
    <row r="990">
      <c r="M990" s="17"/>
    </row>
    <row r="991">
      <c r="M991" s="17"/>
    </row>
    <row r="992">
      <c r="M992" s="17"/>
    </row>
    <row r="993">
      <c r="M993" s="17"/>
    </row>
    <row r="994">
      <c r="M994" s="17"/>
    </row>
    <row r="995">
      <c r="M995" s="17"/>
    </row>
    <row r="996">
      <c r="M996" s="17"/>
    </row>
    <row r="997">
      <c r="M997" s="17"/>
    </row>
    <row r="998">
      <c r="M998" s="17"/>
    </row>
    <row r="999">
      <c r="M999" s="17"/>
    </row>
    <row r="1000">
      <c r="M1000" s="17"/>
    </row>
    <row r="1001">
      <c r="M1001" s="17"/>
    </row>
    <row r="1002">
      <c r="M1002" s="17"/>
    </row>
  </sheetData>
  <mergeCells count="2">
    <mergeCell ref="G1:M1"/>
    <mergeCell ref="N1:S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88"/>
    <col customWidth="1" min="4" max="4" width="15.13"/>
    <col customWidth="1" min="7" max="7" width="15.63"/>
    <col customWidth="1" min="8" max="8" width="18.0"/>
    <col customWidth="1" min="9" max="9" width="16.5"/>
    <col customWidth="1" min="10" max="10" width="24.25"/>
    <col customWidth="1" min="11" max="11" width="16.63"/>
    <col customWidth="1" min="14" max="14" width="25.38"/>
  </cols>
  <sheetData>
    <row r="1">
      <c r="A1" s="1" t="s">
        <v>46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  <c r="P1" s="5" t="s">
        <v>79</v>
      </c>
      <c r="Q1" s="1" t="s">
        <v>80</v>
      </c>
      <c r="R1" s="5" t="s">
        <v>81</v>
      </c>
    </row>
    <row r="2" ht="110.25" customHeight="1">
      <c r="A2" s="4">
        <v>45569.0</v>
      </c>
      <c r="B2" s="5" t="s">
        <v>14</v>
      </c>
      <c r="C2" s="5" t="s">
        <v>15</v>
      </c>
      <c r="D2" s="5" t="s">
        <v>16</v>
      </c>
      <c r="E2" s="5" t="s">
        <v>17</v>
      </c>
      <c r="F2" s="5">
        <v>7.5</v>
      </c>
      <c r="G2" s="5" t="s">
        <v>82</v>
      </c>
      <c r="H2" s="21" t="s">
        <v>83</v>
      </c>
      <c r="I2" s="21" t="s">
        <v>84</v>
      </c>
      <c r="J2" s="21" t="s">
        <v>85</v>
      </c>
      <c r="K2" s="21" t="s">
        <v>86</v>
      </c>
      <c r="L2" s="21" t="s">
        <v>87</v>
      </c>
      <c r="M2" s="21" t="s">
        <v>87</v>
      </c>
      <c r="N2" s="21" t="s">
        <v>88</v>
      </c>
      <c r="O2" s="5">
        <v>8.0</v>
      </c>
      <c r="P2" s="6">
        <f>AVERAGE(O2:O19)</f>
        <v>5.555555556</v>
      </c>
      <c r="Q2" s="6">
        <f>MEDIAN(O2:O19)</f>
        <v>4</v>
      </c>
      <c r="R2" s="6">
        <f>MODE(O2:O19)</f>
        <v>3</v>
      </c>
    </row>
    <row r="3">
      <c r="A3" s="4">
        <v>45569.0</v>
      </c>
      <c r="B3" s="5" t="s">
        <v>14</v>
      </c>
      <c r="C3" s="5" t="s">
        <v>15</v>
      </c>
      <c r="D3" s="5" t="s">
        <v>16</v>
      </c>
      <c r="E3" s="5" t="s">
        <v>19</v>
      </c>
      <c r="F3" s="5">
        <v>3.75</v>
      </c>
      <c r="G3" s="5" t="s">
        <v>89</v>
      </c>
      <c r="H3" s="5" t="s">
        <v>90</v>
      </c>
      <c r="I3" s="5" t="s">
        <v>91</v>
      </c>
      <c r="J3" s="5" t="s">
        <v>87</v>
      </c>
      <c r="K3" s="5" t="s">
        <v>87</v>
      </c>
      <c r="L3" s="5" t="s">
        <v>87</v>
      </c>
      <c r="M3" s="5" t="s">
        <v>87</v>
      </c>
      <c r="N3" s="5" t="s">
        <v>92</v>
      </c>
      <c r="O3" s="5">
        <v>3.0</v>
      </c>
    </row>
    <row r="4">
      <c r="A4" s="4">
        <v>45569.0</v>
      </c>
      <c r="B4" s="5" t="s">
        <v>14</v>
      </c>
      <c r="C4" s="5" t="s">
        <v>15</v>
      </c>
      <c r="D4" s="5" t="s">
        <v>16</v>
      </c>
      <c r="E4" s="5" t="s">
        <v>20</v>
      </c>
      <c r="F4" s="5">
        <v>6.0</v>
      </c>
      <c r="G4" s="21" t="s">
        <v>93</v>
      </c>
      <c r="H4" s="21" t="s">
        <v>94</v>
      </c>
      <c r="I4" s="21" t="s">
        <v>95</v>
      </c>
      <c r="J4" s="21" t="s">
        <v>96</v>
      </c>
      <c r="K4" s="21" t="s">
        <v>97</v>
      </c>
      <c r="L4" s="21" t="s">
        <v>87</v>
      </c>
      <c r="M4" s="21" t="s">
        <v>87</v>
      </c>
      <c r="N4" s="21" t="s">
        <v>98</v>
      </c>
      <c r="O4" s="5">
        <v>16.0</v>
      </c>
    </row>
    <row r="5">
      <c r="A5" s="4">
        <v>45569.0</v>
      </c>
      <c r="B5" s="5" t="s">
        <v>23</v>
      </c>
      <c r="C5" s="5" t="s">
        <v>15</v>
      </c>
      <c r="D5" s="5" t="s">
        <v>16</v>
      </c>
      <c r="E5" s="5" t="s">
        <v>17</v>
      </c>
      <c r="F5" s="5">
        <v>6.5</v>
      </c>
      <c r="G5" s="5" t="s">
        <v>89</v>
      </c>
      <c r="H5" s="5" t="s">
        <v>89</v>
      </c>
      <c r="I5" s="5" t="s">
        <v>99</v>
      </c>
      <c r="J5" s="5" t="s">
        <v>100</v>
      </c>
      <c r="K5" s="5" t="s">
        <v>101</v>
      </c>
      <c r="L5" s="21" t="s">
        <v>87</v>
      </c>
      <c r="M5" s="21" t="s">
        <v>87</v>
      </c>
      <c r="N5" s="5" t="s">
        <v>89</v>
      </c>
      <c r="O5" s="5">
        <v>3.0</v>
      </c>
    </row>
    <row r="6">
      <c r="A6" s="4">
        <v>45569.0</v>
      </c>
      <c r="B6" s="5" t="s">
        <v>25</v>
      </c>
      <c r="C6" s="5" t="s">
        <v>15</v>
      </c>
      <c r="D6" s="5" t="s">
        <v>16</v>
      </c>
      <c r="E6" s="5" t="s">
        <v>19</v>
      </c>
      <c r="G6" s="21" t="s">
        <v>102</v>
      </c>
      <c r="H6" s="21" t="s">
        <v>103</v>
      </c>
      <c r="I6" s="21" t="s">
        <v>104</v>
      </c>
      <c r="J6" s="5" t="s">
        <v>87</v>
      </c>
      <c r="K6" s="5" t="s">
        <v>87</v>
      </c>
      <c r="L6" s="5" t="s">
        <v>87</v>
      </c>
      <c r="M6" s="5" t="s">
        <v>87</v>
      </c>
      <c r="N6" s="21" t="s">
        <v>105</v>
      </c>
      <c r="O6" s="5">
        <v>2.0</v>
      </c>
    </row>
    <row r="7">
      <c r="A7" s="4">
        <v>45569.0</v>
      </c>
      <c r="B7" s="5" t="s">
        <v>25</v>
      </c>
      <c r="C7" s="5" t="s">
        <v>15</v>
      </c>
      <c r="D7" s="5" t="s">
        <v>16</v>
      </c>
      <c r="E7" s="5" t="s">
        <v>20</v>
      </c>
      <c r="F7" s="5">
        <v>3.5</v>
      </c>
      <c r="G7" s="5" t="s">
        <v>83</v>
      </c>
      <c r="H7" s="5" t="s">
        <v>106</v>
      </c>
      <c r="I7" s="22" t="s">
        <v>107</v>
      </c>
      <c r="J7" s="5" t="s">
        <v>108</v>
      </c>
      <c r="K7" s="5" t="s">
        <v>87</v>
      </c>
      <c r="L7" s="5" t="s">
        <v>87</v>
      </c>
      <c r="M7" s="5" t="s">
        <v>87</v>
      </c>
      <c r="N7" s="5" t="s">
        <v>83</v>
      </c>
      <c r="O7" s="5">
        <v>3.0</v>
      </c>
    </row>
    <row r="8">
      <c r="A8" s="4">
        <v>45569.0</v>
      </c>
      <c r="B8" s="5" t="s">
        <v>26</v>
      </c>
      <c r="C8" s="5" t="s">
        <v>27</v>
      </c>
      <c r="D8" s="5" t="s">
        <v>28</v>
      </c>
      <c r="E8" s="5" t="s">
        <v>29</v>
      </c>
      <c r="F8" s="5">
        <v>8.6</v>
      </c>
      <c r="G8" s="21" t="s">
        <v>109</v>
      </c>
      <c r="H8" s="23" t="s">
        <v>110</v>
      </c>
      <c r="I8" s="23" t="s">
        <v>111</v>
      </c>
      <c r="J8" s="21" t="s">
        <v>112</v>
      </c>
      <c r="K8" s="21" t="s">
        <v>113</v>
      </c>
      <c r="L8" s="21" t="s">
        <v>114</v>
      </c>
      <c r="M8" s="21" t="s">
        <v>87</v>
      </c>
      <c r="N8" s="21" t="s">
        <v>115</v>
      </c>
      <c r="O8" s="21">
        <v>11.0</v>
      </c>
    </row>
    <row r="9">
      <c r="A9" s="4">
        <v>45569.0</v>
      </c>
      <c r="B9" s="5" t="s">
        <v>26</v>
      </c>
      <c r="C9" s="5" t="s">
        <v>27</v>
      </c>
      <c r="D9" s="5" t="s">
        <v>28</v>
      </c>
      <c r="E9" s="5" t="s">
        <v>19</v>
      </c>
      <c r="F9" s="5">
        <v>10.0</v>
      </c>
      <c r="G9" s="21" t="s">
        <v>116</v>
      </c>
      <c r="H9" s="24" t="s">
        <v>117</v>
      </c>
      <c r="I9" s="24" t="s">
        <v>118</v>
      </c>
      <c r="J9" s="24" t="s">
        <v>119</v>
      </c>
      <c r="K9" s="21"/>
      <c r="L9" s="24" t="s">
        <v>120</v>
      </c>
      <c r="M9" s="24" t="s">
        <v>121</v>
      </c>
      <c r="N9" s="21" t="s">
        <v>122</v>
      </c>
      <c r="O9" s="5">
        <v>7.0</v>
      </c>
    </row>
    <row r="10" ht="174.0" customHeight="1">
      <c r="A10" s="4">
        <v>45569.0</v>
      </c>
      <c r="B10" s="5" t="s">
        <v>26</v>
      </c>
      <c r="C10" s="5" t="s">
        <v>27</v>
      </c>
      <c r="D10" s="5" t="s">
        <v>28</v>
      </c>
      <c r="E10" s="5" t="s">
        <v>31</v>
      </c>
      <c r="F10" s="5">
        <v>10.5</v>
      </c>
      <c r="G10" s="21" t="s">
        <v>123</v>
      </c>
      <c r="H10" s="21" t="s">
        <v>124</v>
      </c>
      <c r="I10" s="21" t="s">
        <v>125</v>
      </c>
      <c r="J10" s="21" t="s">
        <v>126</v>
      </c>
      <c r="K10" s="21" t="s">
        <v>127</v>
      </c>
      <c r="L10" s="21" t="s">
        <v>128</v>
      </c>
      <c r="M10" s="21" t="s">
        <v>129</v>
      </c>
      <c r="O10" s="5">
        <v>12.0</v>
      </c>
    </row>
    <row r="11">
      <c r="A11" s="4">
        <v>45569.0</v>
      </c>
      <c r="B11" s="5" t="s">
        <v>14</v>
      </c>
      <c r="C11" s="5" t="s">
        <v>33</v>
      </c>
      <c r="D11" s="5" t="s">
        <v>34</v>
      </c>
      <c r="E11" s="5" t="s">
        <v>20</v>
      </c>
      <c r="F11" s="5">
        <v>4.0</v>
      </c>
      <c r="G11" s="21" t="s">
        <v>130</v>
      </c>
      <c r="H11" s="21" t="s">
        <v>131</v>
      </c>
      <c r="I11" s="21" t="s">
        <v>132</v>
      </c>
      <c r="J11" s="21" t="s">
        <v>87</v>
      </c>
      <c r="K11" s="21" t="s">
        <v>87</v>
      </c>
      <c r="L11" s="21" t="s">
        <v>87</v>
      </c>
      <c r="M11" s="21" t="s">
        <v>87</v>
      </c>
      <c r="N11" s="21" t="s">
        <v>133</v>
      </c>
      <c r="O11" s="5">
        <v>3.0</v>
      </c>
    </row>
    <row r="12">
      <c r="A12" s="4">
        <v>45569.0</v>
      </c>
      <c r="B12" s="11" t="s">
        <v>134</v>
      </c>
      <c r="C12" s="5" t="s">
        <v>33</v>
      </c>
      <c r="D12" s="5" t="s">
        <v>34</v>
      </c>
      <c r="E12" s="5" t="s">
        <v>19</v>
      </c>
      <c r="F12" s="5">
        <v>7.5</v>
      </c>
      <c r="G12" s="21" t="s">
        <v>135</v>
      </c>
      <c r="H12" s="21" t="s">
        <v>136</v>
      </c>
      <c r="I12" s="5" t="s">
        <v>83</v>
      </c>
      <c r="J12" s="21" t="s">
        <v>137</v>
      </c>
      <c r="K12" s="25" t="s">
        <v>138</v>
      </c>
      <c r="L12" s="21" t="s">
        <v>139</v>
      </c>
      <c r="M12" s="5" t="s">
        <v>87</v>
      </c>
      <c r="N12" s="5" t="s">
        <v>83</v>
      </c>
      <c r="O12" s="5">
        <v>5.0</v>
      </c>
    </row>
    <row r="13">
      <c r="A13" s="4">
        <v>45569.0</v>
      </c>
      <c r="B13" s="11" t="s">
        <v>140</v>
      </c>
      <c r="C13" s="5" t="s">
        <v>33</v>
      </c>
      <c r="D13" s="5" t="s">
        <v>34</v>
      </c>
      <c r="E13" s="5" t="s">
        <v>17</v>
      </c>
      <c r="F13" s="5">
        <v>4.5</v>
      </c>
      <c r="G13" s="21" t="s">
        <v>141</v>
      </c>
      <c r="H13" s="21" t="s">
        <v>142</v>
      </c>
      <c r="I13" s="21" t="s">
        <v>143</v>
      </c>
      <c r="J13" s="21" t="s">
        <v>87</v>
      </c>
      <c r="K13" s="21" t="s">
        <v>87</v>
      </c>
      <c r="L13" s="21" t="s">
        <v>87</v>
      </c>
      <c r="M13" s="21" t="s">
        <v>87</v>
      </c>
      <c r="N13" s="21" t="s">
        <v>144</v>
      </c>
      <c r="O13" s="5">
        <v>8.0</v>
      </c>
    </row>
    <row r="14">
      <c r="A14" s="4">
        <v>45569.0</v>
      </c>
      <c r="B14" s="5" t="s">
        <v>25</v>
      </c>
      <c r="C14" s="5" t="s">
        <v>39</v>
      </c>
      <c r="D14" s="5" t="s">
        <v>34</v>
      </c>
      <c r="E14" s="5" t="s">
        <v>19</v>
      </c>
      <c r="F14" s="5">
        <v>6.0</v>
      </c>
      <c r="G14" s="21" t="s">
        <v>145</v>
      </c>
      <c r="H14" s="21" t="s">
        <v>146</v>
      </c>
      <c r="I14" s="21" t="s">
        <v>147</v>
      </c>
      <c r="J14" s="26" t="s">
        <v>148</v>
      </c>
      <c r="K14" s="21" t="s">
        <v>131</v>
      </c>
      <c r="L14" s="21" t="s">
        <v>87</v>
      </c>
      <c r="M14" s="5" t="s">
        <v>87</v>
      </c>
      <c r="N14" s="21" t="s">
        <v>149</v>
      </c>
      <c r="O14" s="5">
        <v>4.0</v>
      </c>
    </row>
    <row r="15">
      <c r="A15" s="4">
        <v>45569.0</v>
      </c>
      <c r="B15" s="5" t="s">
        <v>25</v>
      </c>
      <c r="C15" s="5" t="s">
        <v>39</v>
      </c>
      <c r="D15" s="5" t="s">
        <v>34</v>
      </c>
      <c r="E15" s="5" t="s">
        <v>31</v>
      </c>
      <c r="F15" s="5">
        <v>7.0</v>
      </c>
      <c r="G15" s="21" t="s">
        <v>150</v>
      </c>
      <c r="H15" s="21" t="s">
        <v>151</v>
      </c>
      <c r="I15" s="5" t="s">
        <v>83</v>
      </c>
      <c r="J15" s="5" t="s">
        <v>83</v>
      </c>
      <c r="K15" s="5" t="s">
        <v>83</v>
      </c>
      <c r="L15" s="5" t="s">
        <v>87</v>
      </c>
      <c r="M15" s="5" t="s">
        <v>87</v>
      </c>
      <c r="N15" s="21" t="s">
        <v>152</v>
      </c>
      <c r="O15" s="5">
        <v>2.0</v>
      </c>
    </row>
    <row r="16">
      <c r="A16" s="4">
        <v>45569.0</v>
      </c>
      <c r="B16" s="5" t="s">
        <v>25</v>
      </c>
      <c r="C16" s="5" t="s">
        <v>39</v>
      </c>
      <c r="D16" s="5" t="s">
        <v>34</v>
      </c>
      <c r="E16" s="5" t="s">
        <v>29</v>
      </c>
      <c r="F16" s="27">
        <v>4.5</v>
      </c>
      <c r="G16" s="28" t="s">
        <v>153</v>
      </c>
      <c r="H16" s="28" t="s">
        <v>83</v>
      </c>
      <c r="I16" s="28" t="s">
        <v>154</v>
      </c>
      <c r="J16" s="28" t="s">
        <v>87</v>
      </c>
      <c r="K16" s="28" t="s">
        <v>87</v>
      </c>
      <c r="L16" s="28" t="s">
        <v>87</v>
      </c>
      <c r="M16" s="28" t="s">
        <v>87</v>
      </c>
      <c r="N16" s="28" t="s">
        <v>155</v>
      </c>
      <c r="O16" s="5">
        <v>3.0</v>
      </c>
    </row>
    <row r="17">
      <c r="A17" s="4">
        <v>45569.0</v>
      </c>
      <c r="B17" s="5" t="s">
        <v>26</v>
      </c>
      <c r="C17" s="5" t="s">
        <v>41</v>
      </c>
      <c r="D17" s="11" t="s">
        <v>42</v>
      </c>
      <c r="E17" s="5" t="s">
        <v>29</v>
      </c>
      <c r="F17" s="5">
        <v>7.5</v>
      </c>
      <c r="G17" s="21" t="s">
        <v>156</v>
      </c>
      <c r="H17" s="21" t="s">
        <v>157</v>
      </c>
      <c r="I17" s="21" t="s">
        <v>158</v>
      </c>
      <c r="J17" s="21" t="s">
        <v>159</v>
      </c>
      <c r="K17" s="21" t="s">
        <v>160</v>
      </c>
      <c r="L17" s="21" t="s">
        <v>87</v>
      </c>
      <c r="M17" s="21" t="s">
        <v>87</v>
      </c>
      <c r="N17" s="21" t="s">
        <v>161</v>
      </c>
      <c r="O17" s="5">
        <v>5.0</v>
      </c>
    </row>
    <row r="18">
      <c r="A18" s="4">
        <v>45569.0</v>
      </c>
      <c r="B18" s="5" t="s">
        <v>26</v>
      </c>
      <c r="C18" s="5" t="s">
        <v>41</v>
      </c>
      <c r="D18" s="11" t="s">
        <v>42</v>
      </c>
      <c r="E18" s="5" t="s">
        <v>19</v>
      </c>
      <c r="F18" s="5">
        <v>7.5</v>
      </c>
      <c r="G18" s="21" t="s">
        <v>162</v>
      </c>
      <c r="H18" s="21" t="s">
        <v>163</v>
      </c>
      <c r="I18" s="21" t="s">
        <v>163</v>
      </c>
      <c r="J18" s="21" t="s">
        <v>163</v>
      </c>
      <c r="K18" s="21" t="s">
        <v>164</v>
      </c>
      <c r="L18" s="21" t="s">
        <v>87</v>
      </c>
      <c r="M18" s="21" t="s">
        <v>87</v>
      </c>
      <c r="N18" s="21" t="s">
        <v>165</v>
      </c>
      <c r="O18" s="5">
        <v>1.0</v>
      </c>
    </row>
    <row r="19">
      <c r="A19" s="4">
        <v>45569.0</v>
      </c>
      <c r="B19" s="5" t="s">
        <v>26</v>
      </c>
      <c r="C19" s="5" t="s">
        <v>41</v>
      </c>
      <c r="D19" s="11" t="s">
        <v>42</v>
      </c>
      <c r="E19" s="5" t="s">
        <v>31</v>
      </c>
      <c r="F19" s="21">
        <v>4.5</v>
      </c>
      <c r="G19" s="21" t="s">
        <v>166</v>
      </c>
      <c r="H19" s="21" t="s">
        <v>167</v>
      </c>
      <c r="I19" s="21" t="s">
        <v>168</v>
      </c>
      <c r="J19" s="21" t="s">
        <v>87</v>
      </c>
      <c r="K19" s="21" t="s">
        <v>87</v>
      </c>
      <c r="L19" s="21" t="s">
        <v>87</v>
      </c>
      <c r="M19" s="21" t="s">
        <v>87</v>
      </c>
      <c r="N19" s="21" t="s">
        <v>169</v>
      </c>
      <c r="O19" s="5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4" max="4" width="15.13"/>
    <col customWidth="1" min="6" max="6" width="15.63"/>
    <col customWidth="1" min="7" max="7" width="15.38"/>
    <col customWidth="1" min="8" max="8" width="15.25"/>
    <col customWidth="1" min="9" max="9" width="15.5"/>
    <col customWidth="1" min="10" max="10" width="15.0"/>
    <col customWidth="1" min="11" max="11" width="14.88"/>
    <col customWidth="1" min="12" max="12" width="15.63"/>
    <col customWidth="1" min="13" max="13" width="14.25"/>
    <col customWidth="1" min="14" max="14" width="13.88"/>
    <col customWidth="1" min="15" max="15" width="13.75"/>
    <col customWidth="1" min="16" max="16" width="14.13"/>
    <col customWidth="1" min="17" max="17" width="13.88"/>
    <col customWidth="1" min="18" max="18" width="16.88"/>
    <col customWidth="1" min="20" max="20" width="16.75"/>
    <col customWidth="1" min="22" max="22" width="17.0"/>
  </cols>
  <sheetData>
    <row r="1">
      <c r="A1" s="12" t="s">
        <v>46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29" t="s">
        <v>176</v>
      </c>
      <c r="M1" s="30" t="s">
        <v>177</v>
      </c>
      <c r="N1" s="30" t="s">
        <v>178</v>
      </c>
      <c r="O1" s="30" t="s">
        <v>179</v>
      </c>
      <c r="P1" s="30" t="s">
        <v>180</v>
      </c>
      <c r="Q1" s="30" t="s">
        <v>181</v>
      </c>
      <c r="R1" s="31" t="s">
        <v>182</v>
      </c>
      <c r="S1" s="1" t="s">
        <v>183</v>
      </c>
      <c r="T1" s="1" t="s">
        <v>184</v>
      </c>
      <c r="U1" s="1" t="s">
        <v>185</v>
      </c>
      <c r="V1" s="1" t="s">
        <v>186</v>
      </c>
      <c r="W1" s="1" t="s">
        <v>187</v>
      </c>
      <c r="X1" s="5" t="s">
        <v>188</v>
      </c>
      <c r="Y1" s="5" t="s">
        <v>189</v>
      </c>
    </row>
    <row r="2">
      <c r="A2" s="4">
        <v>45569.0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21</v>
      </c>
      <c r="G2" s="5" t="s">
        <v>21</v>
      </c>
      <c r="H2" s="5" t="s">
        <v>21</v>
      </c>
      <c r="I2" s="5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 t="s">
        <v>21</v>
      </c>
      <c r="Q2" s="5" t="s">
        <v>21</v>
      </c>
      <c r="R2" s="20" t="s">
        <v>21</v>
      </c>
      <c r="S2" s="5" t="s">
        <v>21</v>
      </c>
      <c r="T2" s="5" t="s">
        <v>21</v>
      </c>
      <c r="U2" s="5" t="s">
        <v>21</v>
      </c>
      <c r="V2" s="5" t="s">
        <v>21</v>
      </c>
      <c r="X2" s="6">
        <f>STDEV(R2:R4)</f>
        <v>25.85990514</v>
      </c>
    </row>
    <row r="3">
      <c r="A3" s="32">
        <v>45569.0</v>
      </c>
      <c r="B3" s="5" t="s">
        <v>14</v>
      </c>
      <c r="C3" s="5" t="s">
        <v>15</v>
      </c>
      <c r="D3" s="5" t="s">
        <v>16</v>
      </c>
      <c r="E3" s="5" t="s">
        <v>19</v>
      </c>
      <c r="F3" s="5">
        <v>639.0</v>
      </c>
      <c r="G3" s="5">
        <v>727.0</v>
      </c>
      <c r="H3" s="5">
        <v>809.0</v>
      </c>
      <c r="I3" s="5">
        <v>885.0</v>
      </c>
      <c r="J3" s="5">
        <v>949.0</v>
      </c>
      <c r="K3" s="5">
        <v>1013.0</v>
      </c>
      <c r="L3" s="5" t="s">
        <v>21</v>
      </c>
      <c r="M3" s="5" t="s">
        <v>21</v>
      </c>
      <c r="N3" s="5" t="s">
        <v>21</v>
      </c>
      <c r="O3" s="5" t="s">
        <v>21</v>
      </c>
      <c r="P3" s="5" t="s">
        <v>21</v>
      </c>
      <c r="Q3" s="5" t="s">
        <v>21</v>
      </c>
      <c r="R3" s="19">
        <f t="shared" ref="R3:R5" si="1">SLOPE(F3:K3,$F$20:$K$20)</f>
        <v>74.62857143</v>
      </c>
      <c r="S3" s="6">
        <f t="shared" ref="S3:S5" si="2">RSQ(F3:K3,$F$20:$K$20)</f>
        <v>0.9954338006</v>
      </c>
      <c r="T3" s="5" t="s">
        <v>21</v>
      </c>
      <c r="U3" s="5" t="s">
        <v>21</v>
      </c>
      <c r="V3" s="5" t="s">
        <v>21</v>
      </c>
    </row>
    <row r="4">
      <c r="A4" s="32">
        <v>45569.0</v>
      </c>
      <c r="B4" s="5" t="s">
        <v>14</v>
      </c>
      <c r="C4" s="5" t="s">
        <v>15</v>
      </c>
      <c r="D4" s="5" t="s">
        <v>16</v>
      </c>
      <c r="E4" s="5" t="s">
        <v>20</v>
      </c>
      <c r="F4" s="5">
        <v>579.0</v>
      </c>
      <c r="G4" s="5">
        <v>621.0</v>
      </c>
      <c r="H4" s="5">
        <v>665.0</v>
      </c>
      <c r="I4" s="5">
        <v>703.0</v>
      </c>
      <c r="J4" s="5">
        <v>729.0</v>
      </c>
      <c r="K4" s="5">
        <v>773.0</v>
      </c>
      <c r="L4" s="5" t="s">
        <v>21</v>
      </c>
      <c r="M4" s="5" t="s">
        <v>21</v>
      </c>
      <c r="N4" s="5" t="s">
        <v>21</v>
      </c>
      <c r="O4" s="5" t="s">
        <v>21</v>
      </c>
      <c r="P4" s="5" t="s">
        <v>21</v>
      </c>
      <c r="Q4" s="5" t="s">
        <v>21</v>
      </c>
      <c r="R4" s="19">
        <f t="shared" si="1"/>
        <v>38.05714286</v>
      </c>
      <c r="S4" s="6">
        <f t="shared" si="2"/>
        <v>0.9951598187</v>
      </c>
      <c r="T4" s="5" t="s">
        <v>21</v>
      </c>
      <c r="U4" s="5" t="s">
        <v>21</v>
      </c>
      <c r="V4" s="5" t="s">
        <v>21</v>
      </c>
    </row>
    <row r="5">
      <c r="A5" s="32">
        <v>45569.0</v>
      </c>
      <c r="B5" s="5" t="s">
        <v>23</v>
      </c>
      <c r="C5" s="5" t="s">
        <v>15</v>
      </c>
      <c r="D5" s="5" t="s">
        <v>16</v>
      </c>
      <c r="E5" s="5" t="s">
        <v>17</v>
      </c>
      <c r="F5" s="5">
        <v>697.0</v>
      </c>
      <c r="G5" s="5">
        <v>756.0</v>
      </c>
      <c r="H5" s="5">
        <v>799.0</v>
      </c>
      <c r="I5" s="5">
        <v>845.0</v>
      </c>
      <c r="J5" s="5">
        <v>895.0</v>
      </c>
      <c r="K5" s="5">
        <v>937.0</v>
      </c>
      <c r="L5" s="5" t="s">
        <v>21</v>
      </c>
      <c r="M5" s="5" t="s">
        <v>21</v>
      </c>
      <c r="N5" s="5" t="s">
        <v>21</v>
      </c>
      <c r="O5" s="5" t="s">
        <v>21</v>
      </c>
      <c r="P5" s="5" t="s">
        <v>21</v>
      </c>
      <c r="Q5" s="5" t="s">
        <v>21</v>
      </c>
      <c r="R5" s="19">
        <f t="shared" si="1"/>
        <v>47.51428571</v>
      </c>
      <c r="S5" s="6">
        <f t="shared" si="2"/>
        <v>0.9978942089</v>
      </c>
      <c r="T5" s="5" t="s">
        <v>21</v>
      </c>
      <c r="U5" s="5" t="s">
        <v>21</v>
      </c>
      <c r="V5" s="5" t="s">
        <v>21</v>
      </c>
    </row>
    <row r="6">
      <c r="A6" s="32">
        <v>45569.0</v>
      </c>
      <c r="B6" s="5" t="s">
        <v>25</v>
      </c>
      <c r="C6" s="5" t="s">
        <v>15</v>
      </c>
      <c r="D6" s="5" t="s">
        <v>16</v>
      </c>
      <c r="E6" s="5" t="s">
        <v>19</v>
      </c>
      <c r="F6" s="5" t="s">
        <v>21</v>
      </c>
      <c r="G6" s="5" t="s">
        <v>21</v>
      </c>
      <c r="H6" s="5" t="s">
        <v>21</v>
      </c>
      <c r="I6" s="5" t="s">
        <v>21</v>
      </c>
      <c r="J6" s="5" t="s">
        <v>21</v>
      </c>
      <c r="K6" s="5" t="s">
        <v>21</v>
      </c>
      <c r="L6" s="5" t="s">
        <v>21</v>
      </c>
      <c r="M6" s="5" t="s">
        <v>21</v>
      </c>
      <c r="N6" s="5" t="s">
        <v>21</v>
      </c>
      <c r="O6" s="5" t="s">
        <v>21</v>
      </c>
      <c r="P6" s="5" t="s">
        <v>21</v>
      </c>
      <c r="Q6" s="5" t="s">
        <v>21</v>
      </c>
      <c r="R6" s="20" t="s">
        <v>21</v>
      </c>
      <c r="S6" s="5" t="s">
        <v>21</v>
      </c>
      <c r="T6" s="5" t="s">
        <v>21</v>
      </c>
      <c r="U6" s="5" t="s">
        <v>21</v>
      </c>
      <c r="V6" s="5" t="s">
        <v>21</v>
      </c>
    </row>
    <row r="7">
      <c r="A7" s="32">
        <v>45569.0</v>
      </c>
      <c r="B7" s="5" t="s">
        <v>25</v>
      </c>
      <c r="C7" s="5" t="s">
        <v>15</v>
      </c>
      <c r="D7" s="5" t="s">
        <v>16</v>
      </c>
      <c r="E7" s="5" t="s">
        <v>20</v>
      </c>
      <c r="F7" s="5" t="s">
        <v>21</v>
      </c>
      <c r="G7" s="5" t="s">
        <v>21</v>
      </c>
      <c r="H7" s="5" t="s">
        <v>21</v>
      </c>
      <c r="I7" s="5" t="s">
        <v>21</v>
      </c>
      <c r="J7" s="5" t="s">
        <v>21</v>
      </c>
      <c r="K7" s="5" t="s">
        <v>21</v>
      </c>
      <c r="L7" s="5" t="s">
        <v>21</v>
      </c>
      <c r="M7" s="5" t="s">
        <v>21</v>
      </c>
      <c r="N7" s="5" t="s">
        <v>21</v>
      </c>
      <c r="O7" s="5" t="s">
        <v>21</v>
      </c>
      <c r="P7" s="5" t="s">
        <v>21</v>
      </c>
      <c r="Q7" s="5" t="s">
        <v>21</v>
      </c>
      <c r="R7" s="20" t="s">
        <v>21</v>
      </c>
      <c r="S7" s="5" t="s">
        <v>21</v>
      </c>
      <c r="T7" s="5" t="s">
        <v>21</v>
      </c>
      <c r="U7" s="5" t="s">
        <v>21</v>
      </c>
      <c r="V7" s="5" t="s">
        <v>21</v>
      </c>
    </row>
    <row r="8">
      <c r="A8" s="32">
        <v>45569.0</v>
      </c>
      <c r="B8" s="5" t="s">
        <v>26</v>
      </c>
      <c r="C8" s="5" t="s">
        <v>27</v>
      </c>
      <c r="D8" s="5" t="s">
        <v>28</v>
      </c>
      <c r="E8" s="5" t="s">
        <v>29</v>
      </c>
      <c r="F8" s="5" t="s">
        <v>21</v>
      </c>
      <c r="G8" s="5" t="s">
        <v>21</v>
      </c>
      <c r="H8" s="5" t="s">
        <v>21</v>
      </c>
      <c r="I8" s="5" t="s">
        <v>21</v>
      </c>
      <c r="J8" s="5" t="s">
        <v>21</v>
      </c>
      <c r="K8" s="5" t="s">
        <v>21</v>
      </c>
      <c r="L8" s="5" t="s">
        <v>21</v>
      </c>
      <c r="M8" s="5" t="s">
        <v>21</v>
      </c>
      <c r="N8" s="5" t="s">
        <v>21</v>
      </c>
      <c r="O8" s="5" t="s">
        <v>21</v>
      </c>
      <c r="P8" s="5" t="s">
        <v>21</v>
      </c>
      <c r="Q8" s="5" t="s">
        <v>21</v>
      </c>
      <c r="R8" s="20" t="s">
        <v>21</v>
      </c>
      <c r="S8" s="5" t="s">
        <v>21</v>
      </c>
      <c r="T8" s="5" t="s">
        <v>21</v>
      </c>
      <c r="U8" s="5" t="s">
        <v>21</v>
      </c>
      <c r="V8" s="5" t="s">
        <v>21</v>
      </c>
    </row>
    <row r="9">
      <c r="A9" s="32">
        <v>45569.0</v>
      </c>
      <c r="B9" s="5" t="s">
        <v>26</v>
      </c>
      <c r="C9" s="5" t="s">
        <v>27</v>
      </c>
      <c r="D9" s="5" t="s">
        <v>28</v>
      </c>
      <c r="E9" s="5" t="s">
        <v>19</v>
      </c>
      <c r="F9" s="5">
        <v>500.0</v>
      </c>
      <c r="G9" s="5">
        <v>535.0</v>
      </c>
      <c r="H9" s="5">
        <v>565.0</v>
      </c>
      <c r="I9" s="5">
        <v>588.0</v>
      </c>
      <c r="J9" s="5">
        <v>609.0</v>
      </c>
      <c r="K9" s="5">
        <v>630.0</v>
      </c>
      <c r="L9" s="33">
        <v>4666.0</v>
      </c>
      <c r="M9" s="5">
        <v>4840.0</v>
      </c>
      <c r="N9" s="5">
        <v>4981.0</v>
      </c>
      <c r="O9" s="5">
        <v>5110.0</v>
      </c>
      <c r="P9" s="5">
        <v>5214.0</v>
      </c>
      <c r="Q9" s="5">
        <v>5338.0</v>
      </c>
      <c r="R9" s="19">
        <f t="shared" ref="R9:R12" si="3">SLOPE(F9:K9,$F$20:$K$20)</f>
        <v>25.57142857</v>
      </c>
      <c r="S9" s="6">
        <f t="shared" ref="S9:S12" si="4">RSQ(F9:K9,$F$20:$K$20)</f>
        <v>0.9876049786</v>
      </c>
      <c r="T9" s="6">
        <f>SLOPE(L9:Q9,$F$20:$K$20)</f>
        <v>131.7428571</v>
      </c>
      <c r="U9" s="6">
        <f>RSQ(L9:Q9,$F$20:$K$20)</f>
        <v>0.9927320591</v>
      </c>
      <c r="V9" s="6">
        <f>T9/1000</f>
        <v>0.1317428571</v>
      </c>
    </row>
    <row r="10">
      <c r="A10" s="32">
        <v>45569.0</v>
      </c>
      <c r="B10" s="5" t="s">
        <v>26</v>
      </c>
      <c r="C10" s="5" t="s">
        <v>27</v>
      </c>
      <c r="D10" s="5" t="s">
        <v>28</v>
      </c>
      <c r="E10" s="5" t="s">
        <v>31</v>
      </c>
      <c r="F10" s="5">
        <v>640.0</v>
      </c>
      <c r="G10" s="5">
        <v>689.0</v>
      </c>
      <c r="H10" s="5">
        <v>736.0</v>
      </c>
      <c r="I10" s="5">
        <v>776.0</v>
      </c>
      <c r="J10" s="5">
        <v>815.0</v>
      </c>
      <c r="K10" s="5">
        <v>848.0</v>
      </c>
      <c r="L10" s="5" t="s">
        <v>21</v>
      </c>
      <c r="M10" s="5" t="s">
        <v>21</v>
      </c>
      <c r="N10" s="5" t="s">
        <v>21</v>
      </c>
      <c r="O10" s="5" t="s">
        <v>21</v>
      </c>
      <c r="P10" s="5" t="s">
        <v>21</v>
      </c>
      <c r="Q10" s="5" t="s">
        <v>21</v>
      </c>
      <c r="R10" s="19">
        <f t="shared" si="3"/>
        <v>41.65714286</v>
      </c>
      <c r="S10" s="6">
        <f t="shared" si="4"/>
        <v>0.9950432669</v>
      </c>
      <c r="T10" s="5" t="s">
        <v>21</v>
      </c>
      <c r="U10" s="5" t="s">
        <v>21</v>
      </c>
      <c r="V10" s="5" t="s">
        <v>21</v>
      </c>
    </row>
    <row r="11" ht="17.25" customHeight="1">
      <c r="A11" s="34">
        <v>45569.0</v>
      </c>
      <c r="B11" s="35" t="s">
        <v>14</v>
      </c>
      <c r="C11" s="35" t="s">
        <v>33</v>
      </c>
      <c r="D11" s="35" t="s">
        <v>34</v>
      </c>
      <c r="E11" s="35" t="s">
        <v>29</v>
      </c>
      <c r="F11" s="35">
        <v>480.0</v>
      </c>
      <c r="G11" s="35">
        <v>529.0</v>
      </c>
      <c r="H11" s="35">
        <v>579.0</v>
      </c>
      <c r="I11" s="35">
        <v>628.0</v>
      </c>
      <c r="J11" s="35">
        <v>667.0</v>
      </c>
      <c r="K11" s="35">
        <v>714.0</v>
      </c>
      <c r="L11" s="35" t="s">
        <v>21</v>
      </c>
      <c r="M11" s="35" t="s">
        <v>21</v>
      </c>
      <c r="N11" s="35" t="s">
        <v>21</v>
      </c>
      <c r="O11" s="35" t="s">
        <v>21</v>
      </c>
      <c r="P11" s="35" t="s">
        <v>21</v>
      </c>
      <c r="Q11" s="35" t="s">
        <v>21</v>
      </c>
      <c r="R11" s="36">
        <f t="shared" si="3"/>
        <v>46.65714286</v>
      </c>
      <c r="S11" s="36">
        <f t="shared" si="4"/>
        <v>0.998586014</v>
      </c>
      <c r="T11" s="35" t="s">
        <v>21</v>
      </c>
      <c r="U11" s="35" t="s">
        <v>21</v>
      </c>
      <c r="V11" s="35" t="s">
        <v>21</v>
      </c>
      <c r="W11" s="36"/>
      <c r="X11" s="36"/>
      <c r="Y11" s="36"/>
      <c r="Z11" s="36"/>
      <c r="AA11" s="36"/>
    </row>
    <row r="12">
      <c r="A12" s="34">
        <v>45569.0</v>
      </c>
      <c r="B12" s="37" t="s">
        <v>190</v>
      </c>
      <c r="C12" s="35" t="s">
        <v>33</v>
      </c>
      <c r="D12" s="35" t="s">
        <v>34</v>
      </c>
      <c r="E12" s="35" t="s">
        <v>19</v>
      </c>
      <c r="F12" s="35">
        <v>555.0</v>
      </c>
      <c r="G12" s="35">
        <v>593.0</v>
      </c>
      <c r="H12" s="35">
        <v>631.0</v>
      </c>
      <c r="I12" s="35">
        <v>662.0</v>
      </c>
      <c r="J12" s="35">
        <v>693.0</v>
      </c>
      <c r="K12" s="35">
        <v>725.0</v>
      </c>
      <c r="L12" s="35" t="s">
        <v>21</v>
      </c>
      <c r="M12" s="35" t="s">
        <v>21</v>
      </c>
      <c r="N12" s="35" t="s">
        <v>21</v>
      </c>
      <c r="O12" s="35" t="s">
        <v>21</v>
      </c>
      <c r="P12" s="35" t="s">
        <v>21</v>
      </c>
      <c r="Q12" s="35" t="s">
        <v>21</v>
      </c>
      <c r="R12" s="36">
        <f t="shared" si="3"/>
        <v>33.74285714</v>
      </c>
      <c r="S12" s="36">
        <f t="shared" si="4"/>
        <v>0.9976129481</v>
      </c>
      <c r="T12" s="35" t="s">
        <v>21</v>
      </c>
      <c r="U12" s="35" t="s">
        <v>21</v>
      </c>
      <c r="V12" s="35" t="s">
        <v>21</v>
      </c>
      <c r="W12" s="36"/>
      <c r="X12" s="36"/>
      <c r="Y12" s="36"/>
      <c r="Z12" s="36"/>
      <c r="AA12" s="36"/>
    </row>
    <row r="13">
      <c r="A13" s="34">
        <v>45569.0</v>
      </c>
      <c r="B13" s="37" t="s">
        <v>191</v>
      </c>
      <c r="C13" s="35" t="s">
        <v>33</v>
      </c>
      <c r="D13" s="35" t="s">
        <v>34</v>
      </c>
      <c r="E13" s="35" t="s">
        <v>31</v>
      </c>
      <c r="F13" s="35" t="s">
        <v>21</v>
      </c>
      <c r="G13" s="35" t="s">
        <v>21</v>
      </c>
      <c r="H13" s="35" t="s">
        <v>21</v>
      </c>
      <c r="I13" s="35" t="s">
        <v>21</v>
      </c>
      <c r="J13" s="35" t="s">
        <v>21</v>
      </c>
      <c r="K13" s="35" t="s">
        <v>21</v>
      </c>
      <c r="L13" s="35" t="s">
        <v>21</v>
      </c>
      <c r="M13" s="35" t="s">
        <v>21</v>
      </c>
      <c r="N13" s="35" t="s">
        <v>21</v>
      </c>
      <c r="O13" s="35" t="s">
        <v>21</v>
      </c>
      <c r="P13" s="35" t="s">
        <v>21</v>
      </c>
      <c r="Q13" s="35" t="s">
        <v>21</v>
      </c>
      <c r="R13" s="35" t="s">
        <v>21</v>
      </c>
      <c r="S13" s="35" t="s">
        <v>21</v>
      </c>
      <c r="T13" s="35" t="s">
        <v>21</v>
      </c>
      <c r="U13" s="35" t="s">
        <v>21</v>
      </c>
      <c r="V13" s="35" t="s">
        <v>21</v>
      </c>
      <c r="W13" s="36"/>
      <c r="X13" s="36"/>
      <c r="Y13" s="36"/>
      <c r="Z13" s="36"/>
      <c r="AA13" s="36"/>
    </row>
    <row r="14">
      <c r="A14" s="34">
        <v>45569.0</v>
      </c>
      <c r="B14" s="35" t="s">
        <v>25</v>
      </c>
      <c r="C14" s="35" t="s">
        <v>39</v>
      </c>
      <c r="D14" s="35" t="s">
        <v>34</v>
      </c>
      <c r="E14" s="35" t="s">
        <v>19</v>
      </c>
      <c r="F14" s="35">
        <v>474.0</v>
      </c>
      <c r="G14" s="35">
        <v>571.0</v>
      </c>
      <c r="H14" s="35">
        <v>659.0</v>
      </c>
      <c r="I14" s="35">
        <v>740.0</v>
      </c>
      <c r="J14" s="35">
        <v>817.0</v>
      </c>
      <c r="K14" s="35">
        <v>887.0</v>
      </c>
      <c r="L14" s="38">
        <v>2543.0</v>
      </c>
      <c r="M14" s="35">
        <v>3762.0</v>
      </c>
      <c r="N14" s="35">
        <v>4947.0</v>
      </c>
      <c r="O14" s="35">
        <v>5968.0</v>
      </c>
      <c r="P14" s="35">
        <v>6961.0</v>
      </c>
      <c r="Q14" s="35">
        <v>7857.0</v>
      </c>
      <c r="R14" s="36">
        <f>SLOPE(F14:K14,$F$20:$K$20)</f>
        <v>82.4</v>
      </c>
      <c r="S14" s="36">
        <f>RSQ(F14:K14,$F$20:$K$20)</f>
        <v>0.9967741935</v>
      </c>
      <c r="T14" s="36">
        <f>SLOPE(L14:Q14,$F$20:$K$20)</f>
        <v>1062.514286</v>
      </c>
      <c r="U14" s="36">
        <f>RSQ(L14:Q14,$F$20:$K$20)</f>
        <v>0.9965364684</v>
      </c>
      <c r="V14" s="36">
        <f>T14/1000</f>
        <v>1.062514286</v>
      </c>
      <c r="W14" s="36"/>
      <c r="X14" s="36"/>
      <c r="Y14" s="36"/>
      <c r="Z14" s="36"/>
      <c r="AA14" s="36"/>
    </row>
    <row r="15">
      <c r="A15" s="34">
        <v>45569.0</v>
      </c>
      <c r="B15" s="35" t="s">
        <v>25</v>
      </c>
      <c r="C15" s="35" t="s">
        <v>39</v>
      </c>
      <c r="D15" s="35" t="s">
        <v>34</v>
      </c>
      <c r="E15" s="35" t="s">
        <v>31</v>
      </c>
      <c r="F15" s="35" t="s">
        <v>21</v>
      </c>
      <c r="G15" s="35" t="s">
        <v>21</v>
      </c>
      <c r="H15" s="35" t="s">
        <v>21</v>
      </c>
      <c r="I15" s="35" t="s">
        <v>21</v>
      </c>
      <c r="J15" s="35" t="s">
        <v>21</v>
      </c>
      <c r="K15" s="35" t="s">
        <v>21</v>
      </c>
      <c r="L15" s="35" t="s">
        <v>21</v>
      </c>
      <c r="M15" s="35" t="s">
        <v>21</v>
      </c>
      <c r="N15" s="35" t="s">
        <v>21</v>
      </c>
      <c r="O15" s="35" t="s">
        <v>21</v>
      </c>
      <c r="P15" s="35" t="s">
        <v>21</v>
      </c>
      <c r="Q15" s="35" t="s">
        <v>21</v>
      </c>
      <c r="R15" s="35" t="s">
        <v>21</v>
      </c>
      <c r="S15" s="35" t="s">
        <v>21</v>
      </c>
      <c r="T15" s="35" t="s">
        <v>21</v>
      </c>
      <c r="U15" s="35" t="s">
        <v>21</v>
      </c>
      <c r="V15" s="35" t="s">
        <v>21</v>
      </c>
      <c r="W15" s="36"/>
      <c r="X15" s="36"/>
      <c r="Y15" s="36"/>
      <c r="Z15" s="36"/>
      <c r="AA15" s="36"/>
    </row>
    <row r="16">
      <c r="A16" s="34">
        <v>45569.0</v>
      </c>
      <c r="B16" s="35" t="s">
        <v>25</v>
      </c>
      <c r="C16" s="35" t="s">
        <v>39</v>
      </c>
      <c r="D16" s="35" t="s">
        <v>34</v>
      </c>
      <c r="E16" s="35" t="s">
        <v>29</v>
      </c>
      <c r="F16" s="35">
        <v>516.0</v>
      </c>
      <c r="G16" s="35">
        <v>643.0</v>
      </c>
      <c r="H16" s="35">
        <v>747.0</v>
      </c>
      <c r="I16" s="35">
        <v>840.0</v>
      </c>
      <c r="J16" s="35">
        <v>923.0</v>
      </c>
      <c r="K16" s="35">
        <v>999.0</v>
      </c>
      <c r="L16" s="38">
        <v>2142.0</v>
      </c>
      <c r="M16" s="35">
        <v>2144.0</v>
      </c>
      <c r="N16" s="35">
        <v>2146.0</v>
      </c>
      <c r="O16" s="35">
        <v>2147.0</v>
      </c>
      <c r="P16" s="35">
        <v>2148.0</v>
      </c>
      <c r="Q16" s="35">
        <v>2149.0</v>
      </c>
      <c r="R16" s="36">
        <f t="shared" ref="R16:R17" si="5">SLOPE(F16:K16,$F$20:$K$20)</f>
        <v>95.65714286</v>
      </c>
      <c r="S16" s="36">
        <f t="shared" ref="S16:S17" si="6">RSQ(F16:K16,$F$20:$K$20)</f>
        <v>0.9912718654</v>
      </c>
      <c r="T16" s="36">
        <f>SLOPE(L16:Q16,$F$20:$K$20)</f>
        <v>1.371428571</v>
      </c>
      <c r="U16" s="36">
        <f>RSQ(L16:Q16,$F$20:$K$20)</f>
        <v>0.9680672269</v>
      </c>
      <c r="V16" s="36">
        <f>T16/1000</f>
        <v>0.001371428571</v>
      </c>
      <c r="W16" s="36"/>
      <c r="X16" s="36"/>
      <c r="Y16" s="36"/>
      <c r="Z16" s="36"/>
      <c r="AA16" s="36"/>
    </row>
    <row r="17">
      <c r="A17" s="32">
        <v>45569.0</v>
      </c>
      <c r="B17" s="5" t="s">
        <v>26</v>
      </c>
      <c r="C17" s="5" t="s">
        <v>41</v>
      </c>
      <c r="D17" s="11" t="s">
        <v>42</v>
      </c>
      <c r="E17" s="5" t="s">
        <v>29</v>
      </c>
      <c r="F17" s="5">
        <v>465.0</v>
      </c>
      <c r="G17" s="5">
        <v>477.0</v>
      </c>
      <c r="H17" s="5">
        <v>485.0</v>
      </c>
      <c r="I17" s="5">
        <v>491.0</v>
      </c>
      <c r="J17" s="5">
        <v>498.0</v>
      </c>
      <c r="K17" s="5">
        <v>508.0</v>
      </c>
      <c r="L17" s="5" t="s">
        <v>21</v>
      </c>
      <c r="M17" s="5" t="s">
        <v>21</v>
      </c>
      <c r="N17" s="5" t="s">
        <v>21</v>
      </c>
      <c r="O17" s="5" t="s">
        <v>21</v>
      </c>
      <c r="P17" s="5" t="s">
        <v>21</v>
      </c>
      <c r="Q17" s="5" t="s">
        <v>21</v>
      </c>
      <c r="R17" s="19">
        <f t="shared" si="5"/>
        <v>8.114285714</v>
      </c>
      <c r="S17" s="6">
        <f t="shared" si="6"/>
        <v>0.9887544949</v>
      </c>
      <c r="T17" s="5" t="s">
        <v>21</v>
      </c>
      <c r="U17" s="5" t="s">
        <v>21</v>
      </c>
      <c r="V17" s="5" t="s">
        <v>21</v>
      </c>
    </row>
    <row r="18">
      <c r="A18" s="32">
        <v>45569.0</v>
      </c>
      <c r="B18" s="5" t="s">
        <v>26</v>
      </c>
      <c r="C18" s="5" t="s">
        <v>41</v>
      </c>
      <c r="D18" s="11" t="s">
        <v>42</v>
      </c>
      <c r="E18" s="5" t="s">
        <v>19</v>
      </c>
      <c r="F18" s="5" t="s">
        <v>21</v>
      </c>
      <c r="G18" s="5" t="s">
        <v>21</v>
      </c>
      <c r="H18" s="5" t="s">
        <v>21</v>
      </c>
      <c r="I18" s="5" t="s">
        <v>21</v>
      </c>
      <c r="J18" s="5" t="s">
        <v>21</v>
      </c>
      <c r="K18" s="5" t="s">
        <v>21</v>
      </c>
      <c r="L18" s="5" t="s">
        <v>21</v>
      </c>
      <c r="M18" s="5" t="s">
        <v>21</v>
      </c>
      <c r="N18" s="5" t="s">
        <v>21</v>
      </c>
      <c r="O18" s="5" t="s">
        <v>21</v>
      </c>
      <c r="P18" s="5" t="s">
        <v>21</v>
      </c>
      <c r="Q18" s="5" t="s">
        <v>21</v>
      </c>
      <c r="R18" s="20" t="s">
        <v>21</v>
      </c>
      <c r="S18" s="5" t="s">
        <v>21</v>
      </c>
      <c r="T18" s="5" t="s">
        <v>21</v>
      </c>
      <c r="U18" s="5" t="s">
        <v>21</v>
      </c>
      <c r="V18" s="5" t="s">
        <v>21</v>
      </c>
    </row>
    <row r="19">
      <c r="A19" s="32">
        <v>45569.0</v>
      </c>
      <c r="B19" s="5" t="s">
        <v>26</v>
      </c>
      <c r="C19" s="5" t="s">
        <v>41</v>
      </c>
      <c r="D19" s="11" t="s">
        <v>42</v>
      </c>
      <c r="E19" s="5" t="s">
        <v>31</v>
      </c>
      <c r="F19" s="5" t="s">
        <v>21</v>
      </c>
      <c r="G19" s="5" t="s">
        <v>21</v>
      </c>
      <c r="H19" s="5" t="s">
        <v>21</v>
      </c>
      <c r="I19" s="5" t="s">
        <v>21</v>
      </c>
      <c r="J19" s="5" t="s">
        <v>21</v>
      </c>
      <c r="K19" s="5" t="s">
        <v>21</v>
      </c>
      <c r="L19" s="5" t="s">
        <v>21</v>
      </c>
      <c r="M19" s="5" t="s">
        <v>21</v>
      </c>
      <c r="N19" s="5" t="s">
        <v>21</v>
      </c>
      <c r="O19" s="5" t="s">
        <v>21</v>
      </c>
      <c r="P19" s="5" t="s">
        <v>21</v>
      </c>
      <c r="Q19" s="5" t="s">
        <v>21</v>
      </c>
      <c r="R19" s="20" t="s">
        <v>21</v>
      </c>
      <c r="S19" s="5" t="s">
        <v>21</v>
      </c>
      <c r="T19" s="5" t="s">
        <v>21</v>
      </c>
      <c r="U19" s="5" t="s">
        <v>21</v>
      </c>
      <c r="V19" s="5" t="s">
        <v>21</v>
      </c>
    </row>
    <row r="20">
      <c r="E20" s="5" t="s">
        <v>192</v>
      </c>
      <c r="F20" s="5">
        <v>1.0</v>
      </c>
      <c r="G20" s="5">
        <v>2.0</v>
      </c>
      <c r="H20" s="5">
        <v>3.0</v>
      </c>
      <c r="I20" s="5">
        <v>4.0</v>
      </c>
      <c r="J20" s="5">
        <v>5.0</v>
      </c>
      <c r="K20" s="5">
        <v>6.0</v>
      </c>
      <c r="R20" s="19"/>
    </row>
    <row r="21">
      <c r="R21" s="19"/>
    </row>
    <row r="22">
      <c r="R22" s="19"/>
    </row>
    <row r="23">
      <c r="R23" s="19"/>
    </row>
    <row r="24">
      <c r="R24" s="19"/>
    </row>
    <row r="25">
      <c r="R25" s="19"/>
    </row>
    <row r="26">
      <c r="R26" s="19"/>
    </row>
    <row r="27">
      <c r="R27" s="19"/>
    </row>
    <row r="28">
      <c r="R28" s="19"/>
    </row>
    <row r="29">
      <c r="R29" s="19"/>
    </row>
    <row r="30">
      <c r="R30" s="19"/>
    </row>
    <row r="31">
      <c r="R31" s="19"/>
    </row>
    <row r="32">
      <c r="R32" s="19"/>
    </row>
    <row r="33">
      <c r="R33" s="19"/>
    </row>
    <row r="34">
      <c r="R34" s="19"/>
    </row>
    <row r="35">
      <c r="R35" s="19"/>
    </row>
    <row r="36">
      <c r="R36" s="19"/>
    </row>
    <row r="37">
      <c r="R37" s="19"/>
    </row>
    <row r="38">
      <c r="R38" s="19"/>
    </row>
    <row r="39">
      <c r="R39" s="19"/>
    </row>
    <row r="40">
      <c r="R40" s="19"/>
    </row>
    <row r="41">
      <c r="R41" s="19"/>
    </row>
    <row r="42">
      <c r="R42" s="19"/>
    </row>
    <row r="43">
      <c r="R43" s="19"/>
    </row>
    <row r="44">
      <c r="R44" s="19"/>
    </row>
    <row r="45">
      <c r="R45" s="19"/>
    </row>
    <row r="46">
      <c r="R46" s="19"/>
    </row>
    <row r="47">
      <c r="R47" s="19"/>
    </row>
    <row r="48">
      <c r="R48" s="19"/>
    </row>
    <row r="49">
      <c r="R49" s="19"/>
    </row>
    <row r="50">
      <c r="R50" s="19"/>
    </row>
    <row r="51">
      <c r="R51" s="19"/>
    </row>
    <row r="52">
      <c r="R52" s="19"/>
    </row>
    <row r="53">
      <c r="R53" s="19"/>
    </row>
    <row r="54">
      <c r="R54" s="19"/>
    </row>
    <row r="55">
      <c r="R55" s="19"/>
    </row>
    <row r="56">
      <c r="R56" s="19"/>
    </row>
    <row r="57">
      <c r="R57" s="19"/>
    </row>
    <row r="58">
      <c r="R58" s="19"/>
    </row>
    <row r="59">
      <c r="R59" s="19"/>
    </row>
    <row r="60">
      <c r="R60" s="19"/>
    </row>
    <row r="61">
      <c r="R61" s="19"/>
    </row>
    <row r="62">
      <c r="R62" s="19"/>
    </row>
    <row r="63">
      <c r="R63" s="19"/>
    </row>
    <row r="64">
      <c r="R64" s="19"/>
    </row>
    <row r="65">
      <c r="R65" s="19"/>
    </row>
    <row r="66">
      <c r="R66" s="19"/>
    </row>
    <row r="67">
      <c r="R67" s="19"/>
    </row>
    <row r="68">
      <c r="R68" s="19"/>
    </row>
    <row r="69">
      <c r="R69" s="19"/>
    </row>
    <row r="70">
      <c r="R70" s="19"/>
    </row>
    <row r="71">
      <c r="R71" s="19"/>
    </row>
    <row r="72">
      <c r="R72" s="19"/>
    </row>
    <row r="73">
      <c r="R73" s="19"/>
    </row>
    <row r="74">
      <c r="R74" s="19"/>
    </row>
    <row r="75">
      <c r="R75" s="19"/>
    </row>
    <row r="76">
      <c r="R76" s="19"/>
    </row>
    <row r="77">
      <c r="R77" s="19"/>
    </row>
    <row r="78">
      <c r="R78" s="19"/>
    </row>
    <row r="79">
      <c r="R79" s="19"/>
    </row>
    <row r="80">
      <c r="R80" s="19"/>
    </row>
    <row r="81">
      <c r="R81" s="19"/>
    </row>
    <row r="82">
      <c r="R82" s="19"/>
    </row>
    <row r="83">
      <c r="R83" s="19"/>
    </row>
    <row r="84">
      <c r="R84" s="19"/>
    </row>
    <row r="85">
      <c r="R85" s="19"/>
    </row>
    <row r="86">
      <c r="R86" s="19"/>
    </row>
    <row r="87">
      <c r="R87" s="19"/>
    </row>
    <row r="88">
      <c r="R88" s="19"/>
    </row>
    <row r="89">
      <c r="R89" s="19"/>
    </row>
    <row r="90">
      <c r="R90" s="19"/>
    </row>
    <row r="91">
      <c r="R91" s="19"/>
    </row>
    <row r="92">
      <c r="R92" s="19"/>
    </row>
    <row r="93">
      <c r="R93" s="19"/>
    </row>
    <row r="94">
      <c r="R94" s="19"/>
    </row>
    <row r="95">
      <c r="R95" s="19"/>
    </row>
    <row r="96">
      <c r="R96" s="19"/>
    </row>
    <row r="97">
      <c r="R97" s="19"/>
    </row>
    <row r="98">
      <c r="R98" s="19"/>
    </row>
    <row r="99">
      <c r="R99" s="19"/>
    </row>
    <row r="100">
      <c r="R100" s="19"/>
    </row>
    <row r="101">
      <c r="R101" s="19"/>
    </row>
    <row r="102">
      <c r="R102" s="19"/>
    </row>
    <row r="103">
      <c r="R103" s="19"/>
    </row>
    <row r="104">
      <c r="R104" s="19"/>
    </row>
    <row r="105">
      <c r="R105" s="19"/>
    </row>
    <row r="106">
      <c r="R106" s="19"/>
    </row>
    <row r="107">
      <c r="R107" s="19"/>
    </row>
    <row r="108">
      <c r="R108" s="19"/>
    </row>
    <row r="109">
      <c r="R109" s="19"/>
    </row>
    <row r="110">
      <c r="R110" s="19"/>
    </row>
    <row r="111">
      <c r="R111" s="19"/>
    </row>
    <row r="112">
      <c r="R112" s="19"/>
    </row>
    <row r="113">
      <c r="R113" s="19"/>
    </row>
    <row r="114">
      <c r="R114" s="19"/>
    </row>
    <row r="115">
      <c r="R115" s="19"/>
    </row>
    <row r="116">
      <c r="R116" s="19"/>
    </row>
    <row r="117">
      <c r="R117" s="19"/>
    </row>
    <row r="118">
      <c r="R118" s="19"/>
    </row>
    <row r="119">
      <c r="R119" s="19"/>
    </row>
    <row r="120">
      <c r="R120" s="19"/>
    </row>
    <row r="121">
      <c r="R121" s="19"/>
    </row>
    <row r="122">
      <c r="R122" s="19"/>
    </row>
    <row r="123">
      <c r="R123" s="19"/>
    </row>
    <row r="124">
      <c r="R124" s="19"/>
    </row>
    <row r="125">
      <c r="R125" s="19"/>
    </row>
    <row r="126">
      <c r="R126" s="19"/>
    </row>
    <row r="127">
      <c r="R127" s="19"/>
    </row>
    <row r="128">
      <c r="R128" s="19"/>
    </row>
    <row r="129">
      <c r="R129" s="19"/>
    </row>
    <row r="130">
      <c r="R130" s="19"/>
    </row>
    <row r="131">
      <c r="R131" s="19"/>
    </row>
    <row r="132">
      <c r="R132" s="19"/>
    </row>
    <row r="133">
      <c r="R133" s="19"/>
    </row>
    <row r="134">
      <c r="R134" s="19"/>
    </row>
    <row r="135">
      <c r="R135" s="19"/>
    </row>
    <row r="136">
      <c r="R136" s="19"/>
    </row>
    <row r="137">
      <c r="R137" s="19"/>
    </row>
    <row r="138">
      <c r="R138" s="19"/>
    </row>
    <row r="139">
      <c r="R139" s="19"/>
    </row>
    <row r="140">
      <c r="R140" s="19"/>
    </row>
    <row r="141">
      <c r="R141" s="19"/>
    </row>
    <row r="142">
      <c r="R142" s="19"/>
    </row>
    <row r="143">
      <c r="R143" s="19"/>
    </row>
    <row r="144">
      <c r="R144" s="19"/>
    </row>
    <row r="145">
      <c r="R145" s="19"/>
    </row>
    <row r="146">
      <c r="R146" s="19"/>
    </row>
    <row r="147">
      <c r="R147" s="19"/>
    </row>
    <row r="148">
      <c r="R148" s="19"/>
    </row>
    <row r="149">
      <c r="R149" s="19"/>
    </row>
    <row r="150">
      <c r="R150" s="19"/>
    </row>
    <row r="151">
      <c r="R151" s="19"/>
    </row>
    <row r="152">
      <c r="R152" s="19"/>
    </row>
    <row r="153">
      <c r="R153" s="19"/>
    </row>
    <row r="154">
      <c r="R154" s="19"/>
    </row>
    <row r="155">
      <c r="R155" s="19"/>
    </row>
    <row r="156">
      <c r="R156" s="19"/>
    </row>
    <row r="157">
      <c r="R157" s="19"/>
    </row>
    <row r="158">
      <c r="R158" s="19"/>
    </row>
    <row r="159">
      <c r="R159" s="19"/>
    </row>
    <row r="160">
      <c r="R160" s="19"/>
    </row>
    <row r="161">
      <c r="R161" s="19"/>
    </row>
    <row r="162">
      <c r="R162" s="19"/>
    </row>
    <row r="163">
      <c r="R163" s="19"/>
    </row>
    <row r="164">
      <c r="R164" s="19"/>
    </row>
    <row r="165">
      <c r="R165" s="19"/>
    </row>
    <row r="166">
      <c r="R166" s="19"/>
    </row>
    <row r="167">
      <c r="R167" s="19"/>
    </row>
    <row r="168">
      <c r="R168" s="19"/>
    </row>
    <row r="169">
      <c r="R169" s="19"/>
    </row>
    <row r="170">
      <c r="R170" s="19"/>
    </row>
    <row r="171">
      <c r="R171" s="19"/>
    </row>
    <row r="172">
      <c r="R172" s="19"/>
    </row>
    <row r="173">
      <c r="R173" s="19"/>
    </row>
    <row r="174">
      <c r="R174" s="19"/>
    </row>
    <row r="175">
      <c r="R175" s="19"/>
    </row>
    <row r="176">
      <c r="R176" s="19"/>
    </row>
    <row r="177">
      <c r="R177" s="19"/>
    </row>
    <row r="178">
      <c r="R178" s="19"/>
    </row>
    <row r="179">
      <c r="R179" s="19"/>
    </row>
    <row r="180">
      <c r="R180" s="19"/>
    </row>
    <row r="181">
      <c r="R181" s="19"/>
    </row>
    <row r="182">
      <c r="R182" s="19"/>
    </row>
    <row r="183">
      <c r="R183" s="19"/>
    </row>
    <row r="184">
      <c r="R184" s="19"/>
    </row>
    <row r="185">
      <c r="R185" s="19"/>
    </row>
    <row r="186">
      <c r="R186" s="19"/>
    </row>
    <row r="187">
      <c r="R187" s="19"/>
    </row>
    <row r="188">
      <c r="R188" s="19"/>
    </row>
    <row r="189">
      <c r="R189" s="19"/>
    </row>
    <row r="190">
      <c r="R190" s="19"/>
    </row>
    <row r="191">
      <c r="R191" s="19"/>
    </row>
    <row r="192">
      <c r="R192" s="19"/>
    </row>
    <row r="193">
      <c r="R193" s="19"/>
    </row>
    <row r="194">
      <c r="R194" s="19"/>
    </row>
    <row r="195">
      <c r="R195" s="19"/>
    </row>
    <row r="196">
      <c r="R196" s="19"/>
    </row>
    <row r="197">
      <c r="R197" s="19"/>
    </row>
    <row r="198">
      <c r="R198" s="19"/>
    </row>
    <row r="199">
      <c r="R199" s="19"/>
    </row>
    <row r="200">
      <c r="R200" s="19"/>
    </row>
    <row r="201">
      <c r="R201" s="19"/>
    </row>
    <row r="202">
      <c r="R202" s="19"/>
    </row>
    <row r="203">
      <c r="R203" s="19"/>
    </row>
    <row r="204">
      <c r="R204" s="19"/>
    </row>
    <row r="205">
      <c r="R205" s="19"/>
    </row>
    <row r="206">
      <c r="R206" s="19"/>
    </row>
    <row r="207">
      <c r="R207" s="19"/>
    </row>
    <row r="208">
      <c r="R208" s="19"/>
    </row>
    <row r="209">
      <c r="R209" s="19"/>
    </row>
    <row r="210">
      <c r="R210" s="19"/>
    </row>
    <row r="211">
      <c r="R211" s="19"/>
    </row>
    <row r="212">
      <c r="R212" s="19"/>
    </row>
    <row r="213">
      <c r="R213" s="19"/>
    </row>
    <row r="214">
      <c r="R214" s="19"/>
    </row>
    <row r="215">
      <c r="R215" s="19"/>
    </row>
    <row r="216">
      <c r="R216" s="19"/>
    </row>
    <row r="217">
      <c r="R217" s="19"/>
    </row>
    <row r="218">
      <c r="R218" s="19"/>
    </row>
    <row r="219">
      <c r="R219" s="19"/>
    </row>
    <row r="220">
      <c r="R220" s="19"/>
    </row>
    <row r="221">
      <c r="R221" s="19"/>
    </row>
    <row r="222">
      <c r="R222" s="19"/>
    </row>
    <row r="223">
      <c r="R223" s="19"/>
    </row>
    <row r="224">
      <c r="R224" s="19"/>
    </row>
    <row r="225">
      <c r="R225" s="19"/>
    </row>
    <row r="226">
      <c r="R226" s="19"/>
    </row>
    <row r="227">
      <c r="R227" s="19"/>
    </row>
    <row r="228">
      <c r="R228" s="19"/>
    </row>
    <row r="229">
      <c r="R229" s="19"/>
    </row>
    <row r="230">
      <c r="R230" s="19"/>
    </row>
    <row r="231">
      <c r="R231" s="19"/>
    </row>
    <row r="232">
      <c r="R232" s="19"/>
    </row>
    <row r="233">
      <c r="R233" s="19"/>
    </row>
    <row r="234">
      <c r="R234" s="19"/>
    </row>
    <row r="235">
      <c r="R235" s="19"/>
    </row>
    <row r="236">
      <c r="R236" s="19"/>
    </row>
    <row r="237">
      <c r="R237" s="19"/>
    </row>
    <row r="238">
      <c r="R238" s="19"/>
    </row>
    <row r="239">
      <c r="R239" s="19"/>
    </row>
    <row r="240">
      <c r="R240" s="19"/>
    </row>
    <row r="241">
      <c r="R241" s="19"/>
    </row>
    <row r="242">
      <c r="R242" s="19"/>
    </row>
    <row r="243">
      <c r="R243" s="19"/>
    </row>
    <row r="244">
      <c r="R244" s="19"/>
    </row>
    <row r="245">
      <c r="R245" s="19"/>
    </row>
    <row r="246">
      <c r="R246" s="19"/>
    </row>
    <row r="247">
      <c r="R247" s="19"/>
    </row>
    <row r="248">
      <c r="R248" s="19"/>
    </row>
    <row r="249">
      <c r="R249" s="19"/>
    </row>
    <row r="250">
      <c r="R250" s="19"/>
    </row>
    <row r="251">
      <c r="R251" s="19"/>
    </row>
    <row r="252">
      <c r="R252" s="19"/>
    </row>
    <row r="253">
      <c r="R253" s="19"/>
    </row>
    <row r="254">
      <c r="R254" s="19"/>
    </row>
    <row r="255">
      <c r="R255" s="19"/>
    </row>
    <row r="256">
      <c r="R256" s="19"/>
    </row>
    <row r="257">
      <c r="R257" s="19"/>
    </row>
    <row r="258">
      <c r="R258" s="19"/>
    </row>
    <row r="259">
      <c r="R259" s="19"/>
    </row>
    <row r="260">
      <c r="R260" s="19"/>
    </row>
    <row r="261">
      <c r="R261" s="19"/>
    </row>
    <row r="262">
      <c r="R262" s="19"/>
    </row>
    <row r="263">
      <c r="R263" s="19"/>
    </row>
    <row r="264">
      <c r="R264" s="19"/>
    </row>
    <row r="265">
      <c r="R265" s="19"/>
    </row>
    <row r="266">
      <c r="R266" s="19"/>
    </row>
    <row r="267">
      <c r="R267" s="19"/>
    </row>
    <row r="268">
      <c r="R268" s="19"/>
    </row>
    <row r="269">
      <c r="R269" s="19"/>
    </row>
    <row r="270">
      <c r="R270" s="19"/>
    </row>
    <row r="271">
      <c r="R271" s="19"/>
    </row>
    <row r="272">
      <c r="R272" s="19"/>
    </row>
    <row r="273">
      <c r="R273" s="19"/>
    </row>
    <row r="274">
      <c r="R274" s="19"/>
    </row>
    <row r="275">
      <c r="R275" s="19"/>
    </row>
    <row r="276">
      <c r="R276" s="19"/>
    </row>
    <row r="277">
      <c r="R277" s="19"/>
    </row>
    <row r="278">
      <c r="R278" s="19"/>
    </row>
    <row r="279">
      <c r="R279" s="19"/>
    </row>
    <row r="280">
      <c r="R280" s="19"/>
    </row>
    <row r="281">
      <c r="R281" s="19"/>
    </row>
    <row r="282">
      <c r="R282" s="19"/>
    </row>
    <row r="283">
      <c r="R283" s="19"/>
    </row>
    <row r="284">
      <c r="R284" s="19"/>
    </row>
    <row r="285">
      <c r="R285" s="19"/>
    </row>
    <row r="286">
      <c r="R286" s="19"/>
    </row>
    <row r="287">
      <c r="R287" s="19"/>
    </row>
    <row r="288">
      <c r="R288" s="19"/>
    </row>
    <row r="289">
      <c r="R289" s="19"/>
    </row>
    <row r="290">
      <c r="R290" s="19"/>
    </row>
    <row r="291">
      <c r="R291" s="19"/>
    </row>
    <row r="292">
      <c r="R292" s="19"/>
    </row>
    <row r="293">
      <c r="R293" s="19"/>
    </row>
    <row r="294">
      <c r="R294" s="19"/>
    </row>
    <row r="295">
      <c r="R295" s="19"/>
    </row>
    <row r="296">
      <c r="R296" s="19"/>
    </row>
    <row r="297">
      <c r="R297" s="19"/>
    </row>
    <row r="298">
      <c r="R298" s="19"/>
    </row>
    <row r="299">
      <c r="R299" s="19"/>
    </row>
    <row r="300">
      <c r="R300" s="19"/>
    </row>
    <row r="301">
      <c r="R301" s="19"/>
    </row>
    <row r="302">
      <c r="R302" s="19"/>
    </row>
    <row r="303">
      <c r="R303" s="19"/>
    </row>
    <row r="304">
      <c r="R304" s="19"/>
    </row>
    <row r="305">
      <c r="R305" s="19"/>
    </row>
    <row r="306">
      <c r="R306" s="19"/>
    </row>
    <row r="307">
      <c r="R307" s="19"/>
    </row>
    <row r="308">
      <c r="R308" s="19"/>
    </row>
    <row r="309">
      <c r="R309" s="19"/>
    </row>
    <row r="310">
      <c r="R310" s="19"/>
    </row>
    <row r="311">
      <c r="R311" s="19"/>
    </row>
    <row r="312">
      <c r="R312" s="19"/>
    </row>
    <row r="313">
      <c r="R313" s="19"/>
    </row>
    <row r="314">
      <c r="R314" s="19"/>
    </row>
    <row r="315">
      <c r="R315" s="19"/>
    </row>
    <row r="316">
      <c r="R316" s="19"/>
    </row>
    <row r="317">
      <c r="R317" s="19"/>
    </row>
    <row r="318">
      <c r="R318" s="19"/>
    </row>
    <row r="319">
      <c r="R319" s="19"/>
    </row>
    <row r="320">
      <c r="R320" s="19"/>
    </row>
    <row r="321">
      <c r="R321" s="19"/>
    </row>
    <row r="322">
      <c r="R322" s="19"/>
    </row>
    <row r="323">
      <c r="R323" s="19"/>
    </row>
    <row r="324">
      <c r="R324" s="19"/>
    </row>
    <row r="325">
      <c r="R325" s="19"/>
    </row>
    <row r="326">
      <c r="R326" s="19"/>
    </row>
    <row r="327">
      <c r="R327" s="19"/>
    </row>
    <row r="328">
      <c r="R328" s="19"/>
    </row>
    <row r="329">
      <c r="R329" s="19"/>
    </row>
    <row r="330">
      <c r="R330" s="19"/>
    </row>
    <row r="331">
      <c r="R331" s="19"/>
    </row>
    <row r="332">
      <c r="R332" s="19"/>
    </row>
    <row r="333">
      <c r="R333" s="19"/>
    </row>
    <row r="334">
      <c r="R334" s="19"/>
    </row>
    <row r="335">
      <c r="R335" s="19"/>
    </row>
    <row r="336">
      <c r="R336" s="19"/>
    </row>
    <row r="337">
      <c r="R337" s="19"/>
    </row>
    <row r="338">
      <c r="R338" s="19"/>
    </row>
    <row r="339">
      <c r="R339" s="19"/>
    </row>
    <row r="340">
      <c r="R340" s="19"/>
    </row>
    <row r="341">
      <c r="R341" s="19"/>
    </row>
    <row r="342">
      <c r="R342" s="19"/>
    </row>
    <row r="343">
      <c r="R343" s="19"/>
    </row>
    <row r="344">
      <c r="R344" s="19"/>
    </row>
    <row r="345">
      <c r="R345" s="19"/>
    </row>
    <row r="346">
      <c r="R346" s="19"/>
    </row>
    <row r="347">
      <c r="R347" s="19"/>
    </row>
    <row r="348">
      <c r="R348" s="19"/>
    </row>
    <row r="349">
      <c r="R349" s="19"/>
    </row>
    <row r="350">
      <c r="R350" s="19"/>
    </row>
    <row r="351">
      <c r="R351" s="19"/>
    </row>
    <row r="352">
      <c r="R352" s="19"/>
    </row>
    <row r="353">
      <c r="R353" s="19"/>
    </row>
    <row r="354">
      <c r="R354" s="19"/>
    </row>
    <row r="355">
      <c r="R355" s="19"/>
    </row>
    <row r="356">
      <c r="R356" s="19"/>
    </row>
    <row r="357">
      <c r="R357" s="19"/>
    </row>
    <row r="358">
      <c r="R358" s="19"/>
    </row>
    <row r="359">
      <c r="R359" s="19"/>
    </row>
    <row r="360">
      <c r="R360" s="19"/>
    </row>
    <row r="361">
      <c r="R361" s="19"/>
    </row>
    <row r="362">
      <c r="R362" s="19"/>
    </row>
    <row r="363">
      <c r="R363" s="19"/>
    </row>
    <row r="364">
      <c r="R364" s="19"/>
    </row>
    <row r="365">
      <c r="R365" s="19"/>
    </row>
    <row r="366">
      <c r="R366" s="19"/>
    </row>
    <row r="367">
      <c r="R367" s="19"/>
    </row>
    <row r="368">
      <c r="R368" s="19"/>
    </row>
    <row r="369">
      <c r="R369" s="19"/>
    </row>
    <row r="370">
      <c r="R370" s="19"/>
    </row>
    <row r="371">
      <c r="R371" s="19"/>
    </row>
    <row r="372">
      <c r="R372" s="19"/>
    </row>
    <row r="373">
      <c r="R373" s="19"/>
    </row>
    <row r="374">
      <c r="R374" s="19"/>
    </row>
    <row r="375">
      <c r="R375" s="19"/>
    </row>
    <row r="376">
      <c r="R376" s="19"/>
    </row>
    <row r="377">
      <c r="R377" s="19"/>
    </row>
    <row r="378">
      <c r="R378" s="19"/>
    </row>
    <row r="379">
      <c r="R379" s="19"/>
    </row>
    <row r="380">
      <c r="R380" s="19"/>
    </row>
    <row r="381">
      <c r="R381" s="19"/>
    </row>
    <row r="382">
      <c r="R382" s="19"/>
    </row>
    <row r="383">
      <c r="R383" s="19"/>
    </row>
    <row r="384">
      <c r="R384" s="19"/>
    </row>
    <row r="385">
      <c r="R385" s="19"/>
    </row>
    <row r="386">
      <c r="R386" s="19"/>
    </row>
    <row r="387">
      <c r="R387" s="19"/>
    </row>
    <row r="388">
      <c r="R388" s="19"/>
    </row>
    <row r="389">
      <c r="R389" s="19"/>
    </row>
    <row r="390">
      <c r="R390" s="19"/>
    </row>
    <row r="391">
      <c r="R391" s="19"/>
    </row>
    <row r="392">
      <c r="R392" s="19"/>
    </row>
    <row r="393">
      <c r="R393" s="19"/>
    </row>
    <row r="394">
      <c r="R394" s="19"/>
    </row>
    <row r="395">
      <c r="R395" s="19"/>
    </row>
    <row r="396">
      <c r="R396" s="19"/>
    </row>
    <row r="397">
      <c r="R397" s="19"/>
    </row>
    <row r="398">
      <c r="R398" s="19"/>
    </row>
    <row r="399">
      <c r="R399" s="19"/>
    </row>
    <row r="400">
      <c r="R400" s="19"/>
    </row>
    <row r="401">
      <c r="R401" s="19"/>
    </row>
    <row r="402">
      <c r="R402" s="19"/>
    </row>
    <row r="403">
      <c r="R403" s="19"/>
    </row>
    <row r="404">
      <c r="R404" s="19"/>
    </row>
    <row r="405">
      <c r="R405" s="19"/>
    </row>
    <row r="406">
      <c r="R406" s="19"/>
    </row>
    <row r="407">
      <c r="R407" s="19"/>
    </row>
    <row r="408">
      <c r="R408" s="19"/>
    </row>
    <row r="409">
      <c r="R409" s="19"/>
    </row>
    <row r="410">
      <c r="R410" s="19"/>
    </row>
    <row r="411">
      <c r="R411" s="19"/>
    </row>
    <row r="412">
      <c r="R412" s="19"/>
    </row>
    <row r="413">
      <c r="R413" s="19"/>
    </row>
    <row r="414">
      <c r="R414" s="19"/>
    </row>
    <row r="415">
      <c r="R415" s="19"/>
    </row>
    <row r="416">
      <c r="R416" s="19"/>
    </row>
    <row r="417">
      <c r="R417" s="19"/>
    </row>
    <row r="418">
      <c r="R418" s="19"/>
    </row>
    <row r="419">
      <c r="R419" s="19"/>
    </row>
    <row r="420">
      <c r="R420" s="19"/>
    </row>
    <row r="421">
      <c r="R421" s="19"/>
    </row>
    <row r="422">
      <c r="R422" s="19"/>
    </row>
    <row r="423">
      <c r="R423" s="19"/>
    </row>
    <row r="424">
      <c r="R424" s="19"/>
    </row>
    <row r="425">
      <c r="R425" s="19"/>
    </row>
    <row r="426">
      <c r="R426" s="19"/>
    </row>
    <row r="427">
      <c r="R427" s="19"/>
    </row>
    <row r="428">
      <c r="R428" s="19"/>
    </row>
    <row r="429">
      <c r="R429" s="19"/>
    </row>
    <row r="430">
      <c r="R430" s="19"/>
    </row>
    <row r="431">
      <c r="R431" s="19"/>
    </row>
    <row r="432">
      <c r="R432" s="19"/>
    </row>
    <row r="433">
      <c r="R433" s="19"/>
    </row>
    <row r="434">
      <c r="R434" s="19"/>
    </row>
    <row r="435">
      <c r="R435" s="19"/>
    </row>
    <row r="436">
      <c r="R436" s="19"/>
    </row>
    <row r="437">
      <c r="R437" s="19"/>
    </row>
    <row r="438">
      <c r="R438" s="19"/>
    </row>
    <row r="439">
      <c r="R439" s="19"/>
    </row>
    <row r="440">
      <c r="R440" s="19"/>
    </row>
    <row r="441">
      <c r="R441" s="19"/>
    </row>
    <row r="442">
      <c r="R442" s="19"/>
    </row>
    <row r="443">
      <c r="R443" s="19"/>
    </row>
    <row r="444">
      <c r="R444" s="19"/>
    </row>
    <row r="445">
      <c r="R445" s="19"/>
    </row>
    <row r="446">
      <c r="R446" s="19"/>
    </row>
    <row r="447">
      <c r="R447" s="19"/>
    </row>
    <row r="448">
      <c r="R448" s="19"/>
    </row>
    <row r="449">
      <c r="R449" s="19"/>
    </row>
    <row r="450">
      <c r="R450" s="19"/>
    </row>
    <row r="451">
      <c r="R451" s="19"/>
    </row>
    <row r="452">
      <c r="R452" s="19"/>
    </row>
    <row r="453">
      <c r="R453" s="19"/>
    </row>
    <row r="454">
      <c r="R454" s="19"/>
    </row>
    <row r="455">
      <c r="R455" s="19"/>
    </row>
    <row r="456">
      <c r="R456" s="19"/>
    </row>
    <row r="457">
      <c r="R457" s="19"/>
    </row>
    <row r="458">
      <c r="R458" s="19"/>
    </row>
    <row r="459">
      <c r="R459" s="19"/>
    </row>
    <row r="460">
      <c r="R460" s="19"/>
    </row>
    <row r="461">
      <c r="R461" s="19"/>
    </row>
    <row r="462">
      <c r="R462" s="19"/>
    </row>
    <row r="463">
      <c r="R463" s="19"/>
    </row>
    <row r="464">
      <c r="R464" s="19"/>
    </row>
    <row r="465">
      <c r="R465" s="19"/>
    </row>
    <row r="466">
      <c r="R466" s="19"/>
    </row>
    <row r="467">
      <c r="R467" s="19"/>
    </row>
    <row r="468">
      <c r="R468" s="19"/>
    </row>
    <row r="469">
      <c r="R469" s="19"/>
    </row>
    <row r="470">
      <c r="R470" s="19"/>
    </row>
    <row r="471">
      <c r="R471" s="19"/>
    </row>
    <row r="472">
      <c r="R472" s="19"/>
    </row>
    <row r="473">
      <c r="R473" s="19"/>
    </row>
    <row r="474">
      <c r="R474" s="19"/>
    </row>
    <row r="475">
      <c r="R475" s="19"/>
    </row>
    <row r="476">
      <c r="R476" s="19"/>
    </row>
    <row r="477">
      <c r="R477" s="19"/>
    </row>
    <row r="478">
      <c r="R478" s="19"/>
    </row>
    <row r="479">
      <c r="R479" s="19"/>
    </row>
    <row r="480">
      <c r="R480" s="19"/>
    </row>
    <row r="481">
      <c r="R481" s="19"/>
    </row>
    <row r="482">
      <c r="R482" s="19"/>
    </row>
    <row r="483">
      <c r="R483" s="19"/>
    </row>
    <row r="484">
      <c r="R484" s="19"/>
    </row>
    <row r="485">
      <c r="R485" s="19"/>
    </row>
    <row r="486">
      <c r="R486" s="19"/>
    </row>
    <row r="487">
      <c r="R487" s="19"/>
    </row>
    <row r="488">
      <c r="R488" s="19"/>
    </row>
    <row r="489">
      <c r="R489" s="19"/>
    </row>
    <row r="490">
      <c r="R490" s="19"/>
    </row>
    <row r="491">
      <c r="R491" s="19"/>
    </row>
    <row r="492">
      <c r="R492" s="19"/>
    </row>
    <row r="493">
      <c r="R493" s="19"/>
    </row>
    <row r="494">
      <c r="R494" s="19"/>
    </row>
    <row r="495">
      <c r="R495" s="19"/>
    </row>
    <row r="496">
      <c r="R496" s="19"/>
    </row>
    <row r="497">
      <c r="R497" s="19"/>
    </row>
    <row r="498">
      <c r="R498" s="19"/>
    </row>
    <row r="499">
      <c r="R499" s="19"/>
    </row>
    <row r="500">
      <c r="R500" s="19"/>
    </row>
    <row r="501">
      <c r="R501" s="19"/>
    </row>
    <row r="502">
      <c r="R502" s="19"/>
    </row>
    <row r="503">
      <c r="R503" s="19"/>
    </row>
    <row r="504">
      <c r="R504" s="19"/>
    </row>
    <row r="505">
      <c r="R505" s="19"/>
    </row>
    <row r="506">
      <c r="R506" s="19"/>
    </row>
    <row r="507">
      <c r="R507" s="19"/>
    </row>
    <row r="508">
      <c r="R508" s="19"/>
    </row>
    <row r="509">
      <c r="R509" s="19"/>
    </row>
    <row r="510">
      <c r="R510" s="19"/>
    </row>
    <row r="511">
      <c r="R511" s="19"/>
    </row>
    <row r="512">
      <c r="R512" s="19"/>
    </row>
    <row r="513">
      <c r="R513" s="19"/>
    </row>
    <row r="514">
      <c r="R514" s="19"/>
    </row>
    <row r="515">
      <c r="R515" s="19"/>
    </row>
    <row r="516">
      <c r="R516" s="19"/>
    </row>
    <row r="517">
      <c r="R517" s="19"/>
    </row>
    <row r="518">
      <c r="R518" s="19"/>
    </row>
    <row r="519">
      <c r="R519" s="19"/>
    </row>
    <row r="520">
      <c r="R520" s="19"/>
    </row>
    <row r="521">
      <c r="R521" s="19"/>
    </row>
    <row r="522">
      <c r="R522" s="19"/>
    </row>
    <row r="523">
      <c r="R523" s="19"/>
    </row>
    <row r="524">
      <c r="R524" s="19"/>
    </row>
    <row r="525">
      <c r="R525" s="19"/>
    </row>
    <row r="526">
      <c r="R526" s="19"/>
    </row>
    <row r="527">
      <c r="R527" s="19"/>
    </row>
    <row r="528">
      <c r="R528" s="19"/>
    </row>
    <row r="529">
      <c r="R529" s="19"/>
    </row>
    <row r="530">
      <c r="R530" s="19"/>
    </row>
    <row r="531">
      <c r="R531" s="19"/>
    </row>
    <row r="532">
      <c r="R532" s="19"/>
    </row>
    <row r="533">
      <c r="R533" s="19"/>
    </row>
    <row r="534">
      <c r="R534" s="19"/>
    </row>
    <row r="535">
      <c r="R535" s="19"/>
    </row>
    <row r="536">
      <c r="R536" s="19"/>
    </row>
    <row r="537">
      <c r="R537" s="19"/>
    </row>
    <row r="538">
      <c r="R538" s="19"/>
    </row>
    <row r="539">
      <c r="R539" s="19"/>
    </row>
    <row r="540">
      <c r="R540" s="19"/>
    </row>
    <row r="541">
      <c r="R541" s="19"/>
    </row>
    <row r="542">
      <c r="R542" s="19"/>
    </row>
    <row r="543">
      <c r="R543" s="19"/>
    </row>
    <row r="544">
      <c r="R544" s="19"/>
    </row>
    <row r="545">
      <c r="R545" s="19"/>
    </row>
    <row r="546">
      <c r="R546" s="19"/>
    </row>
    <row r="547">
      <c r="R547" s="19"/>
    </row>
    <row r="548">
      <c r="R548" s="19"/>
    </row>
    <row r="549">
      <c r="R549" s="19"/>
    </row>
    <row r="550">
      <c r="R550" s="19"/>
    </row>
    <row r="551">
      <c r="R551" s="19"/>
    </row>
    <row r="552">
      <c r="R552" s="19"/>
    </row>
    <row r="553">
      <c r="R553" s="19"/>
    </row>
    <row r="554">
      <c r="R554" s="19"/>
    </row>
    <row r="555">
      <c r="R555" s="19"/>
    </row>
    <row r="556">
      <c r="R556" s="19"/>
    </row>
    <row r="557">
      <c r="R557" s="19"/>
    </row>
    <row r="558">
      <c r="R558" s="19"/>
    </row>
    <row r="559">
      <c r="R559" s="19"/>
    </row>
    <row r="560">
      <c r="R560" s="19"/>
    </row>
    <row r="561">
      <c r="R561" s="19"/>
    </row>
    <row r="562">
      <c r="R562" s="19"/>
    </row>
    <row r="563">
      <c r="R563" s="19"/>
    </row>
    <row r="564">
      <c r="R564" s="19"/>
    </row>
    <row r="565">
      <c r="R565" s="19"/>
    </row>
    <row r="566">
      <c r="R566" s="19"/>
    </row>
    <row r="567">
      <c r="R567" s="19"/>
    </row>
    <row r="568">
      <c r="R568" s="19"/>
    </row>
    <row r="569">
      <c r="R569" s="19"/>
    </row>
    <row r="570">
      <c r="R570" s="19"/>
    </row>
    <row r="571">
      <c r="R571" s="19"/>
    </row>
    <row r="572">
      <c r="R572" s="19"/>
    </row>
    <row r="573">
      <c r="R573" s="19"/>
    </row>
    <row r="574">
      <c r="R574" s="19"/>
    </row>
    <row r="575">
      <c r="R575" s="19"/>
    </row>
    <row r="576">
      <c r="R576" s="19"/>
    </row>
    <row r="577">
      <c r="R577" s="19"/>
    </row>
    <row r="578">
      <c r="R578" s="19"/>
    </row>
    <row r="579">
      <c r="R579" s="19"/>
    </row>
    <row r="580">
      <c r="R580" s="19"/>
    </row>
    <row r="581">
      <c r="R581" s="19"/>
    </row>
    <row r="582">
      <c r="R582" s="19"/>
    </row>
    <row r="583">
      <c r="R583" s="19"/>
    </row>
    <row r="584">
      <c r="R584" s="19"/>
    </row>
    <row r="585">
      <c r="R585" s="19"/>
    </row>
    <row r="586">
      <c r="R586" s="19"/>
    </row>
    <row r="587">
      <c r="R587" s="19"/>
    </row>
    <row r="588">
      <c r="R588" s="19"/>
    </row>
    <row r="589">
      <c r="R589" s="19"/>
    </row>
    <row r="590">
      <c r="R590" s="19"/>
    </row>
    <row r="591">
      <c r="R591" s="19"/>
    </row>
    <row r="592">
      <c r="R592" s="19"/>
    </row>
    <row r="593">
      <c r="R593" s="19"/>
    </row>
    <row r="594">
      <c r="R594" s="19"/>
    </row>
    <row r="595">
      <c r="R595" s="19"/>
    </row>
    <row r="596">
      <c r="R596" s="19"/>
    </row>
    <row r="597">
      <c r="R597" s="19"/>
    </row>
    <row r="598">
      <c r="R598" s="19"/>
    </row>
    <row r="599">
      <c r="R599" s="19"/>
    </row>
    <row r="600">
      <c r="R600" s="19"/>
    </row>
    <row r="601">
      <c r="R601" s="19"/>
    </row>
    <row r="602">
      <c r="R602" s="19"/>
    </row>
    <row r="603">
      <c r="R603" s="19"/>
    </row>
    <row r="604">
      <c r="R604" s="19"/>
    </row>
    <row r="605">
      <c r="R605" s="19"/>
    </row>
    <row r="606">
      <c r="R606" s="19"/>
    </row>
    <row r="607">
      <c r="R607" s="19"/>
    </row>
    <row r="608">
      <c r="R608" s="19"/>
    </row>
    <row r="609">
      <c r="R609" s="19"/>
    </row>
    <row r="610">
      <c r="R610" s="19"/>
    </row>
    <row r="611">
      <c r="R611" s="19"/>
    </row>
    <row r="612">
      <c r="R612" s="19"/>
    </row>
    <row r="613">
      <c r="R613" s="19"/>
    </row>
    <row r="614">
      <c r="R614" s="19"/>
    </row>
    <row r="615">
      <c r="R615" s="19"/>
    </row>
    <row r="616">
      <c r="R616" s="19"/>
    </row>
    <row r="617">
      <c r="R617" s="19"/>
    </row>
    <row r="618">
      <c r="R618" s="19"/>
    </row>
    <row r="619">
      <c r="R619" s="19"/>
    </row>
    <row r="620">
      <c r="R620" s="19"/>
    </row>
    <row r="621">
      <c r="R621" s="19"/>
    </row>
    <row r="622">
      <c r="R622" s="19"/>
    </row>
    <row r="623">
      <c r="R623" s="19"/>
    </row>
    <row r="624">
      <c r="R624" s="19"/>
    </row>
    <row r="625">
      <c r="R625" s="19"/>
    </row>
    <row r="626">
      <c r="R626" s="19"/>
    </row>
    <row r="627">
      <c r="R627" s="19"/>
    </row>
    <row r="628">
      <c r="R628" s="19"/>
    </row>
    <row r="629">
      <c r="R629" s="19"/>
    </row>
    <row r="630">
      <c r="R630" s="19"/>
    </row>
    <row r="631">
      <c r="R631" s="19"/>
    </row>
    <row r="632">
      <c r="R632" s="19"/>
    </row>
    <row r="633">
      <c r="R633" s="19"/>
    </row>
    <row r="634">
      <c r="R634" s="19"/>
    </row>
    <row r="635">
      <c r="R635" s="19"/>
    </row>
    <row r="636">
      <c r="R636" s="19"/>
    </row>
    <row r="637">
      <c r="R637" s="19"/>
    </row>
    <row r="638">
      <c r="R638" s="19"/>
    </row>
    <row r="639">
      <c r="R639" s="19"/>
    </row>
    <row r="640">
      <c r="R640" s="19"/>
    </row>
    <row r="641">
      <c r="R641" s="19"/>
    </row>
    <row r="642">
      <c r="R642" s="19"/>
    </row>
    <row r="643">
      <c r="R643" s="19"/>
    </row>
    <row r="644">
      <c r="R644" s="19"/>
    </row>
    <row r="645">
      <c r="R645" s="19"/>
    </row>
    <row r="646">
      <c r="R646" s="19"/>
    </row>
    <row r="647">
      <c r="R647" s="19"/>
    </row>
    <row r="648">
      <c r="R648" s="19"/>
    </row>
    <row r="649">
      <c r="R649" s="19"/>
    </row>
    <row r="650">
      <c r="R650" s="19"/>
    </row>
    <row r="651">
      <c r="R651" s="19"/>
    </row>
    <row r="652">
      <c r="R652" s="19"/>
    </row>
    <row r="653">
      <c r="R653" s="19"/>
    </row>
    <row r="654">
      <c r="R654" s="19"/>
    </row>
    <row r="655">
      <c r="R655" s="19"/>
    </row>
    <row r="656">
      <c r="R656" s="19"/>
    </row>
    <row r="657">
      <c r="R657" s="19"/>
    </row>
    <row r="658">
      <c r="R658" s="19"/>
    </row>
    <row r="659">
      <c r="R659" s="19"/>
    </row>
    <row r="660">
      <c r="R660" s="19"/>
    </row>
    <row r="661">
      <c r="R661" s="19"/>
    </row>
    <row r="662">
      <c r="R662" s="19"/>
    </row>
    <row r="663">
      <c r="R663" s="19"/>
    </row>
    <row r="664">
      <c r="R664" s="19"/>
    </row>
    <row r="665">
      <c r="R665" s="19"/>
    </row>
    <row r="666">
      <c r="R666" s="19"/>
    </row>
    <row r="667">
      <c r="R667" s="19"/>
    </row>
    <row r="668">
      <c r="R668" s="19"/>
    </row>
    <row r="669">
      <c r="R669" s="19"/>
    </row>
    <row r="670">
      <c r="R670" s="19"/>
    </row>
    <row r="671">
      <c r="R671" s="19"/>
    </row>
    <row r="672">
      <c r="R672" s="19"/>
    </row>
    <row r="673">
      <c r="R673" s="19"/>
    </row>
    <row r="674">
      <c r="R674" s="19"/>
    </row>
    <row r="675">
      <c r="R675" s="19"/>
    </row>
    <row r="676">
      <c r="R676" s="19"/>
    </row>
    <row r="677">
      <c r="R677" s="19"/>
    </row>
    <row r="678">
      <c r="R678" s="19"/>
    </row>
    <row r="679">
      <c r="R679" s="19"/>
    </row>
    <row r="680">
      <c r="R680" s="19"/>
    </row>
    <row r="681">
      <c r="R681" s="19"/>
    </row>
    <row r="682">
      <c r="R682" s="19"/>
    </row>
    <row r="683">
      <c r="R683" s="19"/>
    </row>
    <row r="684">
      <c r="R684" s="19"/>
    </row>
    <row r="685">
      <c r="R685" s="19"/>
    </row>
    <row r="686">
      <c r="R686" s="19"/>
    </row>
    <row r="687">
      <c r="R687" s="19"/>
    </row>
    <row r="688">
      <c r="R688" s="19"/>
    </row>
    <row r="689">
      <c r="R689" s="19"/>
    </row>
    <row r="690">
      <c r="R690" s="19"/>
    </row>
    <row r="691">
      <c r="R691" s="19"/>
    </row>
    <row r="692">
      <c r="R692" s="19"/>
    </row>
    <row r="693">
      <c r="R693" s="19"/>
    </row>
    <row r="694">
      <c r="R694" s="19"/>
    </row>
    <row r="695">
      <c r="R695" s="19"/>
    </row>
    <row r="696">
      <c r="R696" s="19"/>
    </row>
    <row r="697">
      <c r="R697" s="19"/>
    </row>
    <row r="698">
      <c r="R698" s="19"/>
    </row>
    <row r="699">
      <c r="R699" s="19"/>
    </row>
    <row r="700">
      <c r="R700" s="19"/>
    </row>
    <row r="701">
      <c r="R701" s="19"/>
    </row>
    <row r="702">
      <c r="R702" s="19"/>
    </row>
    <row r="703">
      <c r="R703" s="19"/>
    </row>
    <row r="704">
      <c r="R704" s="19"/>
    </row>
    <row r="705">
      <c r="R705" s="19"/>
    </row>
    <row r="706">
      <c r="R706" s="19"/>
    </row>
    <row r="707">
      <c r="R707" s="19"/>
    </row>
    <row r="708">
      <c r="R708" s="19"/>
    </row>
    <row r="709">
      <c r="R709" s="19"/>
    </row>
    <row r="710">
      <c r="R710" s="19"/>
    </row>
    <row r="711">
      <c r="R711" s="19"/>
    </row>
    <row r="712">
      <c r="R712" s="19"/>
    </row>
    <row r="713">
      <c r="R713" s="19"/>
    </row>
    <row r="714">
      <c r="R714" s="19"/>
    </row>
    <row r="715">
      <c r="R715" s="19"/>
    </row>
    <row r="716">
      <c r="R716" s="19"/>
    </row>
    <row r="717">
      <c r="R717" s="19"/>
    </row>
    <row r="718">
      <c r="R718" s="19"/>
    </row>
    <row r="719">
      <c r="R719" s="19"/>
    </row>
    <row r="720">
      <c r="R720" s="19"/>
    </row>
    <row r="721">
      <c r="R721" s="19"/>
    </row>
    <row r="722">
      <c r="R722" s="19"/>
    </row>
    <row r="723">
      <c r="R723" s="19"/>
    </row>
    <row r="724">
      <c r="R724" s="19"/>
    </row>
    <row r="725">
      <c r="R725" s="19"/>
    </row>
    <row r="726">
      <c r="R726" s="19"/>
    </row>
    <row r="727">
      <c r="R727" s="19"/>
    </row>
    <row r="728">
      <c r="R728" s="19"/>
    </row>
    <row r="729">
      <c r="R729" s="19"/>
    </row>
    <row r="730">
      <c r="R730" s="19"/>
    </row>
    <row r="731">
      <c r="R731" s="19"/>
    </row>
    <row r="732">
      <c r="R732" s="19"/>
    </row>
    <row r="733">
      <c r="R733" s="19"/>
    </row>
    <row r="734">
      <c r="R734" s="19"/>
    </row>
    <row r="735">
      <c r="R735" s="19"/>
    </row>
    <row r="736">
      <c r="R736" s="19"/>
    </row>
    <row r="737">
      <c r="R737" s="19"/>
    </row>
    <row r="738">
      <c r="R738" s="19"/>
    </row>
    <row r="739">
      <c r="R739" s="19"/>
    </row>
    <row r="740">
      <c r="R740" s="19"/>
    </row>
    <row r="741">
      <c r="R741" s="19"/>
    </row>
    <row r="742">
      <c r="R742" s="19"/>
    </row>
    <row r="743">
      <c r="R743" s="19"/>
    </row>
    <row r="744">
      <c r="R744" s="19"/>
    </row>
    <row r="745">
      <c r="R745" s="19"/>
    </row>
    <row r="746">
      <c r="R746" s="19"/>
    </row>
    <row r="747">
      <c r="R747" s="19"/>
    </row>
    <row r="748">
      <c r="R748" s="19"/>
    </row>
    <row r="749">
      <c r="R749" s="19"/>
    </row>
    <row r="750">
      <c r="R750" s="19"/>
    </row>
    <row r="751">
      <c r="R751" s="19"/>
    </row>
    <row r="752">
      <c r="R752" s="19"/>
    </row>
    <row r="753">
      <c r="R753" s="19"/>
    </row>
    <row r="754">
      <c r="R754" s="19"/>
    </row>
    <row r="755">
      <c r="R755" s="19"/>
    </row>
    <row r="756">
      <c r="R756" s="19"/>
    </row>
    <row r="757">
      <c r="R757" s="19"/>
    </row>
    <row r="758">
      <c r="R758" s="19"/>
    </row>
    <row r="759">
      <c r="R759" s="19"/>
    </row>
    <row r="760">
      <c r="R760" s="19"/>
    </row>
    <row r="761">
      <c r="R761" s="19"/>
    </row>
    <row r="762">
      <c r="R762" s="19"/>
    </row>
    <row r="763">
      <c r="R763" s="19"/>
    </row>
    <row r="764">
      <c r="R764" s="19"/>
    </row>
    <row r="765">
      <c r="R765" s="19"/>
    </row>
    <row r="766">
      <c r="R766" s="19"/>
    </row>
    <row r="767">
      <c r="R767" s="19"/>
    </row>
    <row r="768">
      <c r="R768" s="19"/>
    </row>
    <row r="769">
      <c r="R769" s="19"/>
    </row>
    <row r="770">
      <c r="R770" s="19"/>
    </row>
    <row r="771">
      <c r="R771" s="19"/>
    </row>
    <row r="772">
      <c r="R772" s="19"/>
    </row>
    <row r="773">
      <c r="R773" s="19"/>
    </row>
    <row r="774">
      <c r="R774" s="19"/>
    </row>
    <row r="775">
      <c r="R775" s="19"/>
    </row>
    <row r="776">
      <c r="R776" s="19"/>
    </row>
    <row r="777">
      <c r="R777" s="19"/>
    </row>
    <row r="778">
      <c r="R778" s="19"/>
    </row>
    <row r="779">
      <c r="R779" s="19"/>
    </row>
    <row r="780">
      <c r="R780" s="19"/>
    </row>
    <row r="781">
      <c r="R781" s="19"/>
    </row>
    <row r="782">
      <c r="R782" s="19"/>
    </row>
    <row r="783">
      <c r="R783" s="19"/>
    </row>
    <row r="784">
      <c r="R784" s="19"/>
    </row>
    <row r="785">
      <c r="R785" s="19"/>
    </row>
    <row r="786">
      <c r="R786" s="19"/>
    </row>
    <row r="787">
      <c r="R787" s="19"/>
    </row>
    <row r="788">
      <c r="R788" s="19"/>
    </row>
    <row r="789">
      <c r="R789" s="19"/>
    </row>
    <row r="790">
      <c r="R790" s="19"/>
    </row>
    <row r="791">
      <c r="R791" s="19"/>
    </row>
    <row r="792">
      <c r="R792" s="19"/>
    </row>
    <row r="793">
      <c r="R793" s="19"/>
    </row>
    <row r="794">
      <c r="R794" s="19"/>
    </row>
    <row r="795">
      <c r="R795" s="19"/>
    </row>
    <row r="796">
      <c r="R796" s="19"/>
    </row>
    <row r="797">
      <c r="R797" s="19"/>
    </row>
    <row r="798">
      <c r="R798" s="19"/>
    </row>
    <row r="799">
      <c r="R799" s="19"/>
    </row>
    <row r="800">
      <c r="R800" s="19"/>
    </row>
    <row r="801">
      <c r="R801" s="19"/>
    </row>
    <row r="802">
      <c r="R802" s="19"/>
    </row>
    <row r="803">
      <c r="R803" s="19"/>
    </row>
    <row r="804">
      <c r="R804" s="19"/>
    </row>
    <row r="805">
      <c r="R805" s="19"/>
    </row>
    <row r="806">
      <c r="R806" s="19"/>
    </row>
    <row r="807">
      <c r="R807" s="19"/>
    </row>
    <row r="808">
      <c r="R808" s="19"/>
    </row>
    <row r="809">
      <c r="R809" s="19"/>
    </row>
    <row r="810">
      <c r="R810" s="19"/>
    </row>
    <row r="811">
      <c r="R811" s="19"/>
    </row>
    <row r="812">
      <c r="R812" s="19"/>
    </row>
    <row r="813">
      <c r="R813" s="19"/>
    </row>
    <row r="814">
      <c r="R814" s="19"/>
    </row>
    <row r="815">
      <c r="R815" s="19"/>
    </row>
    <row r="816">
      <c r="R816" s="19"/>
    </row>
    <row r="817">
      <c r="R817" s="19"/>
    </row>
    <row r="818">
      <c r="R818" s="19"/>
    </row>
    <row r="819">
      <c r="R819" s="19"/>
    </row>
    <row r="820">
      <c r="R820" s="19"/>
    </row>
    <row r="821">
      <c r="R821" s="19"/>
    </row>
    <row r="822">
      <c r="R822" s="19"/>
    </row>
    <row r="823">
      <c r="R823" s="19"/>
    </row>
    <row r="824">
      <c r="R824" s="19"/>
    </row>
    <row r="825">
      <c r="R825" s="19"/>
    </row>
    <row r="826">
      <c r="R826" s="19"/>
    </row>
    <row r="827">
      <c r="R827" s="19"/>
    </row>
    <row r="828">
      <c r="R828" s="19"/>
    </row>
    <row r="829">
      <c r="R829" s="19"/>
    </row>
    <row r="830">
      <c r="R830" s="19"/>
    </row>
    <row r="831">
      <c r="R831" s="19"/>
    </row>
    <row r="832">
      <c r="R832" s="19"/>
    </row>
    <row r="833">
      <c r="R833" s="19"/>
    </row>
    <row r="834">
      <c r="R834" s="19"/>
    </row>
    <row r="835">
      <c r="R835" s="19"/>
    </row>
    <row r="836">
      <c r="R836" s="19"/>
    </row>
    <row r="837">
      <c r="R837" s="19"/>
    </row>
    <row r="838">
      <c r="R838" s="19"/>
    </row>
    <row r="839">
      <c r="R839" s="19"/>
    </row>
    <row r="840">
      <c r="R840" s="19"/>
    </row>
    <row r="841">
      <c r="R841" s="19"/>
    </row>
    <row r="842">
      <c r="R842" s="19"/>
    </row>
    <row r="843">
      <c r="R843" s="19"/>
    </row>
    <row r="844">
      <c r="R844" s="19"/>
    </row>
    <row r="845">
      <c r="R845" s="19"/>
    </row>
    <row r="846">
      <c r="R846" s="19"/>
    </row>
    <row r="847">
      <c r="R847" s="19"/>
    </row>
    <row r="848">
      <c r="R848" s="19"/>
    </row>
    <row r="849">
      <c r="R849" s="19"/>
    </row>
    <row r="850">
      <c r="R850" s="19"/>
    </row>
    <row r="851">
      <c r="R851" s="19"/>
    </row>
    <row r="852">
      <c r="R852" s="19"/>
    </row>
    <row r="853">
      <c r="R853" s="19"/>
    </row>
    <row r="854">
      <c r="R854" s="19"/>
    </row>
    <row r="855">
      <c r="R855" s="19"/>
    </row>
    <row r="856">
      <c r="R856" s="19"/>
    </row>
    <row r="857">
      <c r="R857" s="19"/>
    </row>
    <row r="858">
      <c r="R858" s="19"/>
    </row>
    <row r="859">
      <c r="R859" s="19"/>
    </row>
    <row r="860">
      <c r="R860" s="19"/>
    </row>
    <row r="861">
      <c r="R861" s="19"/>
    </row>
    <row r="862">
      <c r="R862" s="19"/>
    </row>
    <row r="863">
      <c r="R863" s="19"/>
    </row>
    <row r="864">
      <c r="R864" s="19"/>
    </row>
    <row r="865">
      <c r="R865" s="19"/>
    </row>
    <row r="866">
      <c r="R866" s="19"/>
    </row>
    <row r="867">
      <c r="R867" s="19"/>
    </row>
    <row r="868">
      <c r="R868" s="19"/>
    </row>
    <row r="869">
      <c r="R869" s="19"/>
    </row>
    <row r="870">
      <c r="R870" s="19"/>
    </row>
    <row r="871">
      <c r="R871" s="19"/>
    </row>
    <row r="872">
      <c r="R872" s="19"/>
    </row>
    <row r="873">
      <c r="R873" s="19"/>
    </row>
    <row r="874">
      <c r="R874" s="19"/>
    </row>
    <row r="875">
      <c r="R875" s="19"/>
    </row>
    <row r="876">
      <c r="R876" s="19"/>
    </row>
    <row r="877">
      <c r="R877" s="19"/>
    </row>
    <row r="878">
      <c r="R878" s="19"/>
    </row>
    <row r="879">
      <c r="R879" s="19"/>
    </row>
    <row r="880">
      <c r="R880" s="19"/>
    </row>
    <row r="881">
      <c r="R881" s="19"/>
    </row>
    <row r="882">
      <c r="R882" s="19"/>
    </row>
    <row r="883">
      <c r="R883" s="19"/>
    </row>
    <row r="884">
      <c r="R884" s="19"/>
    </row>
    <row r="885">
      <c r="R885" s="19"/>
    </row>
    <row r="886">
      <c r="R886" s="19"/>
    </row>
    <row r="887">
      <c r="R887" s="19"/>
    </row>
    <row r="888">
      <c r="R888" s="19"/>
    </row>
    <row r="889">
      <c r="R889" s="19"/>
    </row>
    <row r="890">
      <c r="R890" s="19"/>
    </row>
    <row r="891">
      <c r="R891" s="19"/>
    </row>
    <row r="892">
      <c r="R892" s="19"/>
    </row>
    <row r="893">
      <c r="R893" s="19"/>
    </row>
    <row r="894">
      <c r="R894" s="19"/>
    </row>
    <row r="895">
      <c r="R895" s="19"/>
    </row>
    <row r="896">
      <c r="R896" s="19"/>
    </row>
    <row r="897">
      <c r="R897" s="19"/>
    </row>
    <row r="898">
      <c r="R898" s="19"/>
    </row>
    <row r="899">
      <c r="R899" s="19"/>
    </row>
    <row r="900">
      <c r="R900" s="19"/>
    </row>
    <row r="901">
      <c r="R901" s="19"/>
    </row>
    <row r="902">
      <c r="R902" s="19"/>
    </row>
    <row r="903">
      <c r="R903" s="19"/>
    </row>
    <row r="904">
      <c r="R904" s="19"/>
    </row>
    <row r="905">
      <c r="R905" s="19"/>
    </row>
    <row r="906">
      <c r="R906" s="19"/>
    </row>
    <row r="907">
      <c r="R907" s="19"/>
    </row>
    <row r="908">
      <c r="R908" s="19"/>
    </row>
    <row r="909">
      <c r="R909" s="19"/>
    </row>
    <row r="910">
      <c r="R910" s="19"/>
    </row>
    <row r="911">
      <c r="R911" s="19"/>
    </row>
    <row r="912">
      <c r="R912" s="19"/>
    </row>
    <row r="913">
      <c r="R913" s="19"/>
    </row>
    <row r="914">
      <c r="R914" s="19"/>
    </row>
    <row r="915">
      <c r="R915" s="19"/>
    </row>
    <row r="916">
      <c r="R916" s="19"/>
    </row>
    <row r="917">
      <c r="R917" s="19"/>
    </row>
    <row r="918">
      <c r="R918" s="19"/>
    </row>
    <row r="919">
      <c r="R919" s="19"/>
    </row>
    <row r="920">
      <c r="R920" s="19"/>
    </row>
    <row r="921">
      <c r="R921" s="19"/>
    </row>
    <row r="922">
      <c r="R922" s="19"/>
    </row>
    <row r="923">
      <c r="R923" s="19"/>
    </row>
    <row r="924">
      <c r="R924" s="19"/>
    </row>
    <row r="925">
      <c r="R925" s="19"/>
    </row>
    <row r="926">
      <c r="R926" s="19"/>
    </row>
    <row r="927">
      <c r="R927" s="19"/>
    </row>
    <row r="928">
      <c r="R928" s="19"/>
    </row>
    <row r="929">
      <c r="R929" s="19"/>
    </row>
    <row r="930">
      <c r="R930" s="19"/>
    </row>
    <row r="931">
      <c r="R931" s="19"/>
    </row>
    <row r="932">
      <c r="R932" s="19"/>
    </row>
    <row r="933">
      <c r="R933" s="19"/>
    </row>
    <row r="934">
      <c r="R934" s="19"/>
    </row>
    <row r="935">
      <c r="R935" s="19"/>
    </row>
    <row r="936">
      <c r="R936" s="19"/>
    </row>
    <row r="937">
      <c r="R937" s="19"/>
    </row>
    <row r="938">
      <c r="R938" s="19"/>
    </row>
    <row r="939">
      <c r="R939" s="19"/>
    </row>
    <row r="940">
      <c r="R940" s="19"/>
    </row>
    <row r="941">
      <c r="R941" s="19"/>
    </row>
    <row r="942">
      <c r="R942" s="19"/>
    </row>
    <row r="943">
      <c r="R943" s="19"/>
    </row>
    <row r="944">
      <c r="R944" s="19"/>
    </row>
    <row r="945">
      <c r="R945" s="19"/>
    </row>
    <row r="946">
      <c r="R946" s="19"/>
    </row>
    <row r="947">
      <c r="R947" s="19"/>
    </row>
    <row r="948">
      <c r="R948" s="19"/>
    </row>
    <row r="949">
      <c r="R949" s="19"/>
    </row>
    <row r="950">
      <c r="R950" s="19"/>
    </row>
    <row r="951">
      <c r="R951" s="19"/>
    </row>
    <row r="952">
      <c r="R952" s="19"/>
    </row>
    <row r="953">
      <c r="R953" s="19"/>
    </row>
    <row r="954">
      <c r="R954" s="19"/>
    </row>
    <row r="955">
      <c r="R955" s="19"/>
    </row>
    <row r="956">
      <c r="R956" s="19"/>
    </row>
    <row r="957">
      <c r="R957" s="19"/>
    </row>
    <row r="958">
      <c r="R958" s="19"/>
    </row>
    <row r="959">
      <c r="R959" s="19"/>
    </row>
    <row r="960">
      <c r="R960" s="19"/>
    </row>
    <row r="961">
      <c r="R961" s="19"/>
    </row>
    <row r="962">
      <c r="R962" s="19"/>
    </row>
    <row r="963">
      <c r="R963" s="19"/>
    </row>
    <row r="964">
      <c r="R964" s="19"/>
    </row>
    <row r="965">
      <c r="R965" s="19"/>
    </row>
    <row r="966">
      <c r="R966" s="19"/>
    </row>
    <row r="967">
      <c r="R967" s="19"/>
    </row>
    <row r="968">
      <c r="R968" s="19"/>
    </row>
    <row r="969">
      <c r="R969" s="19"/>
    </row>
    <row r="970">
      <c r="R970" s="19"/>
    </row>
    <row r="971">
      <c r="R971" s="19"/>
    </row>
    <row r="972">
      <c r="R972" s="19"/>
    </row>
    <row r="973">
      <c r="R973" s="19"/>
    </row>
    <row r="974">
      <c r="R974" s="19"/>
    </row>
    <row r="975">
      <c r="R975" s="19"/>
    </row>
    <row r="976">
      <c r="R976" s="19"/>
    </row>
    <row r="977">
      <c r="R977" s="19"/>
    </row>
    <row r="978">
      <c r="R978" s="19"/>
    </row>
    <row r="979">
      <c r="R979" s="19"/>
    </row>
    <row r="980">
      <c r="R980" s="19"/>
    </row>
    <row r="981">
      <c r="R981" s="19"/>
    </row>
    <row r="982">
      <c r="R982" s="19"/>
    </row>
    <row r="983">
      <c r="R983" s="19"/>
    </row>
    <row r="984">
      <c r="R984" s="19"/>
    </row>
    <row r="985">
      <c r="R985" s="19"/>
    </row>
    <row r="986">
      <c r="R986" s="19"/>
    </row>
    <row r="987">
      <c r="R987" s="19"/>
    </row>
    <row r="988">
      <c r="R988" s="19"/>
    </row>
    <row r="989">
      <c r="R989" s="19"/>
    </row>
    <row r="990">
      <c r="R990" s="19"/>
    </row>
    <row r="991">
      <c r="R991" s="19"/>
    </row>
    <row r="992">
      <c r="R992" s="19"/>
    </row>
    <row r="993">
      <c r="R993" s="19"/>
    </row>
    <row r="994">
      <c r="R994" s="19"/>
    </row>
    <row r="995">
      <c r="R995" s="19"/>
    </row>
    <row r="996">
      <c r="R996" s="19"/>
    </row>
    <row r="997">
      <c r="R997" s="19"/>
    </row>
    <row r="998">
      <c r="R998" s="19"/>
    </row>
    <row r="999">
      <c r="R999" s="19"/>
    </row>
    <row r="1000">
      <c r="R1000" s="19"/>
    </row>
    <row r="1001">
      <c r="R1001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25"/>
    <col customWidth="1" min="3" max="3" width="17.5"/>
    <col customWidth="1" min="4" max="5" width="16.75"/>
    <col customWidth="1" min="6" max="6" width="15.5"/>
    <col customWidth="1" min="8" max="8" width="16.75"/>
    <col customWidth="1" min="9" max="9" width="10.75"/>
    <col customWidth="1" min="11" max="12" width="17.63"/>
    <col customWidth="1" min="15" max="15" width="13.88"/>
    <col customWidth="1" min="16" max="16" width="15.5"/>
    <col customWidth="1" min="17" max="17" width="22.5"/>
  </cols>
  <sheetData>
    <row r="1">
      <c r="A1" s="1" t="s">
        <v>193</v>
      </c>
      <c r="B1" s="1" t="s">
        <v>2</v>
      </c>
      <c r="C1" s="1" t="s">
        <v>194</v>
      </c>
      <c r="D1" s="30" t="s">
        <v>195</v>
      </c>
      <c r="E1" s="30" t="s">
        <v>196</v>
      </c>
      <c r="F1" s="1" t="s">
        <v>197</v>
      </c>
      <c r="G1" s="1" t="s">
        <v>198</v>
      </c>
      <c r="H1" s="1" t="s">
        <v>199</v>
      </c>
      <c r="I1" s="1" t="s">
        <v>200</v>
      </c>
      <c r="J1" s="1" t="s">
        <v>201</v>
      </c>
      <c r="K1" s="1" t="s">
        <v>202</v>
      </c>
      <c r="L1" s="1" t="s">
        <v>203</v>
      </c>
      <c r="M1" s="1" t="s">
        <v>204</v>
      </c>
      <c r="N1" s="1" t="s">
        <v>205</v>
      </c>
      <c r="O1" s="1" t="s">
        <v>206</v>
      </c>
      <c r="P1" s="1" t="s">
        <v>207</v>
      </c>
      <c r="Q1" s="1" t="s">
        <v>208</v>
      </c>
    </row>
    <row r="2">
      <c r="A2" s="4">
        <v>45576.0</v>
      </c>
      <c r="B2" s="5" t="s">
        <v>209</v>
      </c>
      <c r="C2" s="5">
        <v>5850.0</v>
      </c>
      <c r="D2" s="5">
        <v>3150.0</v>
      </c>
      <c r="E2" s="39">
        <v>150.0</v>
      </c>
      <c r="F2" s="5">
        <v>38.0</v>
      </c>
      <c r="G2" s="5">
        <v>14.9</v>
      </c>
      <c r="H2" s="40">
        <v>152.427493053608</v>
      </c>
      <c r="I2" s="41">
        <v>38.4926860054575</v>
      </c>
      <c r="J2" s="41">
        <v>20.1209557631005</v>
      </c>
      <c r="K2" s="6">
        <f t="shared" ref="K2:K17" si="2">I2*H2</f>
        <v>5867.343629</v>
      </c>
      <c r="L2" s="6">
        <f t="shared" ref="L2:L17" si="3">J2*H2</f>
        <v>3066.986845</v>
      </c>
      <c r="M2" s="6">
        <f t="shared" ref="M2:N2" si="1">K2-C2</f>
        <v>17.34362871</v>
      </c>
      <c r="N2" s="6">
        <f t="shared" si="1"/>
        <v>-83.01315519</v>
      </c>
      <c r="O2" s="5">
        <v>92.0</v>
      </c>
      <c r="P2" s="5">
        <v>9.23</v>
      </c>
    </row>
    <row r="3">
      <c r="A3" s="4"/>
      <c r="B3" s="5" t="s">
        <v>210</v>
      </c>
      <c r="C3" s="5">
        <v>5850.0</v>
      </c>
      <c r="D3" s="5">
        <v>3150.0</v>
      </c>
      <c r="E3" s="39">
        <v>150.0</v>
      </c>
      <c r="F3" s="5">
        <v>38.0</v>
      </c>
      <c r="G3" s="5">
        <v>14.6</v>
      </c>
      <c r="H3" s="40">
        <v>151.541271141505</v>
      </c>
      <c r="I3" s="41">
        <v>38.5704637791088</v>
      </c>
      <c r="J3" s="41">
        <v>20.0073115167803</v>
      </c>
      <c r="K3" s="6">
        <f t="shared" si="2"/>
        <v>5845.01711</v>
      </c>
      <c r="L3" s="6">
        <f t="shared" si="3"/>
        <v>3031.933419</v>
      </c>
      <c r="M3" s="6">
        <f t="shared" ref="M3:N3" si="4">K3-C3</f>
        <v>-4.982890396</v>
      </c>
      <c r="N3" s="6">
        <f t="shared" si="4"/>
        <v>-118.0665806</v>
      </c>
      <c r="O3" s="5">
        <v>92.4</v>
      </c>
      <c r="P3" s="5">
        <v>9.3</v>
      </c>
    </row>
    <row r="4">
      <c r="A4" s="4"/>
      <c r="B4" s="5" t="s">
        <v>211</v>
      </c>
      <c r="C4" s="5">
        <v>5850.0</v>
      </c>
      <c r="D4" s="5">
        <v>3150.0</v>
      </c>
      <c r="E4" s="39">
        <v>150.0</v>
      </c>
      <c r="F4" s="5">
        <v>38.0</v>
      </c>
      <c r="G4" s="5"/>
      <c r="H4" s="40">
        <v>150.655052413229</v>
      </c>
      <c r="I4" s="41">
        <v>38.4605455589611</v>
      </c>
      <c r="J4" s="41">
        <v>20.5838471128614</v>
      </c>
      <c r="K4" s="6">
        <f t="shared" si="2"/>
        <v>5794.275507</v>
      </c>
      <c r="L4" s="6">
        <f t="shared" si="3"/>
        <v>3101.060566</v>
      </c>
      <c r="M4" s="6">
        <f t="shared" ref="M4:N4" si="5">K4-C4</f>
        <v>-55.72449297</v>
      </c>
      <c r="N4" s="6">
        <f t="shared" si="5"/>
        <v>-48.93943435</v>
      </c>
      <c r="O4" s="5"/>
      <c r="P4" s="5"/>
    </row>
    <row r="5">
      <c r="A5" s="4">
        <v>45576.0</v>
      </c>
      <c r="B5" s="5" t="s">
        <v>212</v>
      </c>
      <c r="C5" s="5">
        <v>5960.0</v>
      </c>
      <c r="D5" s="5">
        <v>3220.0</v>
      </c>
      <c r="E5" s="11">
        <v>160.0</v>
      </c>
      <c r="F5" s="5">
        <v>38.0</v>
      </c>
      <c r="G5" s="5">
        <v>14.2</v>
      </c>
      <c r="H5" s="40">
        <v>160.020330547103</v>
      </c>
      <c r="I5" s="41">
        <v>38.3985405303837</v>
      </c>
      <c r="J5" s="41">
        <v>19.2829405651512</v>
      </c>
      <c r="K5" s="6">
        <f t="shared" si="2"/>
        <v>6144.547148</v>
      </c>
      <c r="L5" s="6">
        <f t="shared" si="3"/>
        <v>3085.662523</v>
      </c>
      <c r="M5" s="6">
        <f t="shared" ref="M5:N5" si="6">K5-C5</f>
        <v>184.5471482</v>
      </c>
      <c r="N5" s="6">
        <f t="shared" si="6"/>
        <v>-134.3374768</v>
      </c>
      <c r="O5" s="42">
        <v>72.1</v>
      </c>
      <c r="P5" s="42">
        <v>7.4</v>
      </c>
    </row>
    <row r="6">
      <c r="A6" s="4"/>
      <c r="B6" s="5" t="s">
        <v>213</v>
      </c>
      <c r="C6" s="5">
        <v>5960.0</v>
      </c>
      <c r="D6" s="5">
        <v>3220.0</v>
      </c>
      <c r="E6" s="11">
        <v>160.0</v>
      </c>
      <c r="F6" s="5">
        <v>38.0</v>
      </c>
      <c r="G6" s="5">
        <v>14.2</v>
      </c>
      <c r="H6" s="40">
        <v>161.039565533562</v>
      </c>
      <c r="I6" s="41">
        <v>38.4325677805553</v>
      </c>
      <c r="J6" s="41">
        <v>19.2029682817971</v>
      </c>
      <c r="K6" s="6">
        <f t="shared" si="2"/>
        <v>6189.164018</v>
      </c>
      <c r="L6" s="6">
        <f t="shared" si="3"/>
        <v>3092.437669</v>
      </c>
      <c r="M6" s="6">
        <f t="shared" ref="M6:N6" si="7">K6-C6</f>
        <v>229.1640177</v>
      </c>
      <c r="N6" s="6">
        <f t="shared" si="7"/>
        <v>-127.5623309</v>
      </c>
      <c r="O6" s="5">
        <v>85.2</v>
      </c>
      <c r="P6" s="5">
        <v>8.73</v>
      </c>
    </row>
    <row r="7">
      <c r="A7" s="4"/>
      <c r="B7" s="5" t="s">
        <v>214</v>
      </c>
      <c r="C7" s="5">
        <v>5960.0</v>
      </c>
      <c r="D7" s="5">
        <v>3220.0</v>
      </c>
      <c r="E7" s="11">
        <v>160.0</v>
      </c>
      <c r="F7" s="5">
        <v>38.0</v>
      </c>
      <c r="G7" s="5"/>
      <c r="H7" s="43">
        <v>160.769234022013</v>
      </c>
      <c r="I7" s="41">
        <v>38.3999098071374</v>
      </c>
      <c r="J7" s="41">
        <v>19.2756429070167</v>
      </c>
      <c r="K7" s="6">
        <f t="shared" si="2"/>
        <v>6173.524086</v>
      </c>
      <c r="L7" s="6">
        <f t="shared" si="3"/>
        <v>3098.930345</v>
      </c>
      <c r="M7" s="6">
        <f t="shared" ref="M7:N7" si="8">K7-C7</f>
        <v>213.5240862</v>
      </c>
      <c r="N7" s="6">
        <f t="shared" si="8"/>
        <v>-121.0696546</v>
      </c>
    </row>
    <row r="8">
      <c r="A8" s="4">
        <v>45576.0</v>
      </c>
      <c r="B8" s="5" t="s">
        <v>215</v>
      </c>
      <c r="C8" s="5">
        <v>5730.0</v>
      </c>
      <c r="D8" s="5">
        <v>3080.0</v>
      </c>
      <c r="E8" s="39">
        <v>150.0</v>
      </c>
      <c r="F8" s="5">
        <v>38.0</v>
      </c>
      <c r="G8" s="5">
        <v>15.8</v>
      </c>
      <c r="H8" s="5">
        <v>160.0</v>
      </c>
      <c r="I8" s="5">
        <v>38.86583286</v>
      </c>
      <c r="J8" s="5">
        <v>16.75991639</v>
      </c>
      <c r="K8" s="6">
        <f t="shared" si="2"/>
        <v>6218.533258</v>
      </c>
      <c r="L8" s="6">
        <f t="shared" si="3"/>
        <v>2681.586622</v>
      </c>
      <c r="M8" s="6">
        <f t="shared" ref="M8:N8" si="9">K8-C8</f>
        <v>488.5332576</v>
      </c>
      <c r="N8" s="6">
        <f t="shared" si="9"/>
        <v>-398.4133776</v>
      </c>
      <c r="O8" s="5">
        <v>96.0</v>
      </c>
      <c r="P8" s="5">
        <v>9.5</v>
      </c>
      <c r="Q8" s="5" t="s">
        <v>216</v>
      </c>
    </row>
    <row r="9">
      <c r="A9" s="4"/>
      <c r="B9" s="5" t="s">
        <v>217</v>
      </c>
      <c r="C9" s="5">
        <v>5730.0</v>
      </c>
      <c r="D9" s="5">
        <v>3080.0</v>
      </c>
      <c r="E9" s="39">
        <v>150.0</v>
      </c>
      <c r="F9" s="5">
        <v>38.0</v>
      </c>
      <c r="G9" s="5">
        <v>15.8</v>
      </c>
      <c r="H9" s="5">
        <v>159.0</v>
      </c>
      <c r="I9" s="5">
        <v>38.82812704</v>
      </c>
      <c r="J9" s="5">
        <v>16.97251853</v>
      </c>
      <c r="K9" s="6">
        <f t="shared" si="2"/>
        <v>6173.672199</v>
      </c>
      <c r="L9" s="6">
        <f t="shared" si="3"/>
        <v>2698.630446</v>
      </c>
      <c r="M9" s="6">
        <f t="shared" ref="M9:N9" si="10">K9-C9</f>
        <v>443.6721994</v>
      </c>
      <c r="N9" s="6">
        <f t="shared" si="10"/>
        <v>-381.3695537</v>
      </c>
      <c r="O9" s="5">
        <v>98.7</v>
      </c>
      <c r="P9" s="5">
        <v>9.75</v>
      </c>
    </row>
    <row r="10">
      <c r="A10" s="4"/>
      <c r="B10" s="39" t="s">
        <v>218</v>
      </c>
      <c r="C10" s="5">
        <v>5730.0</v>
      </c>
      <c r="D10" s="5">
        <v>3080.0</v>
      </c>
      <c r="E10" s="39">
        <v>150.0</v>
      </c>
      <c r="F10" s="5">
        <v>38.0</v>
      </c>
      <c r="G10" s="5">
        <v>15.8</v>
      </c>
      <c r="H10" s="5">
        <v>160.0</v>
      </c>
      <c r="I10" s="5">
        <v>38.46009281</v>
      </c>
      <c r="J10" s="5">
        <v>16.53427797</v>
      </c>
      <c r="K10" s="6">
        <f t="shared" si="2"/>
        <v>6153.61485</v>
      </c>
      <c r="L10" s="6">
        <f t="shared" si="3"/>
        <v>2645.484475</v>
      </c>
      <c r="M10" s="6">
        <f t="shared" ref="M10:N10" si="11">K10-C10</f>
        <v>423.6148496</v>
      </c>
      <c r="N10" s="6">
        <f t="shared" si="11"/>
        <v>-434.5155248</v>
      </c>
      <c r="O10" s="5">
        <v>95.8</v>
      </c>
      <c r="P10" s="5">
        <v>9.52</v>
      </c>
    </row>
    <row r="11">
      <c r="A11" s="4">
        <v>45576.0</v>
      </c>
      <c r="B11" s="5" t="s">
        <v>27</v>
      </c>
      <c r="C11" s="5">
        <v>5730.0</v>
      </c>
      <c r="D11" s="5">
        <v>3080.0</v>
      </c>
      <c r="E11" s="39">
        <v>150.0</v>
      </c>
      <c r="F11" s="5">
        <v>38.0</v>
      </c>
      <c r="G11" s="5" t="s">
        <v>21</v>
      </c>
      <c r="H11" s="5">
        <v>184.0</v>
      </c>
      <c r="I11" s="5">
        <v>39.94553343</v>
      </c>
      <c r="J11" s="5">
        <v>1.663688105</v>
      </c>
      <c r="K11" s="6">
        <f t="shared" si="2"/>
        <v>7349.978151</v>
      </c>
      <c r="L11" s="6">
        <f t="shared" si="3"/>
        <v>306.1186113</v>
      </c>
      <c r="M11" s="6">
        <f t="shared" ref="M11:N11" si="12">K11-C11</f>
        <v>1619.978151</v>
      </c>
      <c r="N11" s="6">
        <f t="shared" si="12"/>
        <v>-2773.881389</v>
      </c>
      <c r="O11" s="5"/>
      <c r="P11" s="5"/>
    </row>
    <row r="12">
      <c r="A12" s="4">
        <v>45576.0</v>
      </c>
      <c r="B12" s="5" t="s">
        <v>219</v>
      </c>
      <c r="C12" s="5">
        <v>5730.0</v>
      </c>
      <c r="D12" s="5">
        <v>3080.0</v>
      </c>
      <c r="E12" s="39">
        <v>150.0</v>
      </c>
      <c r="F12" s="5">
        <v>38.0</v>
      </c>
      <c r="G12" s="5">
        <v>15.6</v>
      </c>
      <c r="H12" s="5">
        <v>159.0</v>
      </c>
      <c r="I12" s="5">
        <v>38.78531742</v>
      </c>
      <c r="J12" s="5">
        <v>15.5641895</v>
      </c>
      <c r="K12" s="6">
        <f t="shared" si="2"/>
        <v>6166.86547</v>
      </c>
      <c r="L12" s="6">
        <f t="shared" si="3"/>
        <v>2474.706131</v>
      </c>
      <c r="M12" s="6">
        <f t="shared" ref="M12:N12" si="13">K12-C12</f>
        <v>436.8654698</v>
      </c>
      <c r="N12" s="6">
        <f t="shared" si="13"/>
        <v>-605.2938695</v>
      </c>
      <c r="O12" s="5">
        <v>89.5</v>
      </c>
      <c r="P12" s="5">
        <v>8.87</v>
      </c>
    </row>
    <row r="13">
      <c r="A13" s="4"/>
      <c r="B13" s="5" t="s">
        <v>220</v>
      </c>
      <c r="C13" s="5">
        <v>5730.0</v>
      </c>
      <c r="D13" s="5">
        <v>3080.0</v>
      </c>
      <c r="E13" s="39">
        <v>150.0</v>
      </c>
      <c r="F13" s="5">
        <v>38.0</v>
      </c>
      <c r="G13" s="5">
        <v>15.5</v>
      </c>
      <c r="H13" s="5">
        <v>159.0</v>
      </c>
      <c r="I13" s="5">
        <v>38.77108302</v>
      </c>
      <c r="J13" s="5">
        <v>15.87372405</v>
      </c>
      <c r="K13" s="6">
        <f t="shared" si="2"/>
        <v>6164.6022</v>
      </c>
      <c r="L13" s="6">
        <f t="shared" si="3"/>
        <v>2523.922124</v>
      </c>
      <c r="M13" s="6">
        <f t="shared" ref="M13:N13" si="14">K13-C13</f>
        <v>434.6022002</v>
      </c>
      <c r="N13" s="6">
        <f t="shared" si="14"/>
        <v>-556.0778761</v>
      </c>
      <c r="O13" s="5">
        <v>78.6</v>
      </c>
      <c r="P13" s="5">
        <v>7.81</v>
      </c>
    </row>
    <row r="14">
      <c r="A14" s="4"/>
      <c r="B14" s="5" t="s">
        <v>221</v>
      </c>
      <c r="C14" s="5">
        <v>5730.0</v>
      </c>
      <c r="D14" s="5">
        <v>3080.0</v>
      </c>
      <c r="E14" s="11">
        <v>150.0</v>
      </c>
      <c r="F14" s="5">
        <v>38.0</v>
      </c>
      <c r="H14" s="5">
        <v>163.0</v>
      </c>
      <c r="I14" s="41">
        <v>39.1537730246479</v>
      </c>
      <c r="J14" s="41">
        <v>15.654462843571</v>
      </c>
      <c r="K14" s="6">
        <f t="shared" si="2"/>
        <v>6382.065003</v>
      </c>
      <c r="L14" s="6">
        <f t="shared" si="3"/>
        <v>2551.677444</v>
      </c>
      <c r="M14" s="6">
        <f t="shared" ref="M14:N14" si="15">K14-C14</f>
        <v>652.065003</v>
      </c>
      <c r="N14" s="6">
        <f t="shared" si="15"/>
        <v>-528.3225565</v>
      </c>
    </row>
    <row r="15">
      <c r="A15" s="4">
        <v>45576.0</v>
      </c>
      <c r="B15" s="5" t="s">
        <v>222</v>
      </c>
      <c r="C15" s="5">
        <v>5730.0</v>
      </c>
      <c r="D15" s="5">
        <v>3080.0</v>
      </c>
      <c r="E15" s="39">
        <v>150.0</v>
      </c>
      <c r="F15" s="5">
        <v>38.0</v>
      </c>
      <c r="G15" s="5">
        <v>16.4</v>
      </c>
      <c r="H15" s="5">
        <v>154.0</v>
      </c>
      <c r="I15" s="5">
        <v>38.53680803</v>
      </c>
      <c r="J15" s="5">
        <v>11.82014459</v>
      </c>
      <c r="K15" s="6">
        <f t="shared" si="2"/>
        <v>5934.668437</v>
      </c>
      <c r="L15" s="6">
        <f t="shared" si="3"/>
        <v>1820.302267</v>
      </c>
      <c r="M15" s="6">
        <f t="shared" ref="M15:N15" si="16">K15-C15</f>
        <v>204.6684366</v>
      </c>
      <c r="N15" s="6">
        <f t="shared" si="16"/>
        <v>-1259.697733</v>
      </c>
      <c r="O15" s="5">
        <v>57.5</v>
      </c>
      <c r="P15" s="5">
        <v>5.52</v>
      </c>
    </row>
    <row r="16">
      <c r="A16" s="4">
        <v>45576.0</v>
      </c>
      <c r="B16" s="5" t="s">
        <v>223</v>
      </c>
      <c r="C16" s="5">
        <v>5730.0</v>
      </c>
      <c r="D16" s="5">
        <v>3080.0</v>
      </c>
      <c r="E16" s="39">
        <v>150.0</v>
      </c>
      <c r="F16" s="5">
        <v>38.0</v>
      </c>
      <c r="G16" s="5">
        <v>16.3</v>
      </c>
      <c r="H16" s="5">
        <v>154.0</v>
      </c>
      <c r="I16" s="5">
        <v>39.22552445</v>
      </c>
      <c r="J16" s="5">
        <v>12.7147289</v>
      </c>
      <c r="K16" s="6">
        <f t="shared" si="2"/>
        <v>6040.730765</v>
      </c>
      <c r="L16" s="6">
        <f t="shared" si="3"/>
        <v>1958.068251</v>
      </c>
      <c r="M16" s="6">
        <f t="shared" ref="M16:N16" si="17">K16-C16</f>
        <v>310.7307653</v>
      </c>
      <c r="N16" s="6">
        <f t="shared" si="17"/>
        <v>-1121.931749</v>
      </c>
      <c r="O16" s="5">
        <v>56.1</v>
      </c>
      <c r="P16" s="5">
        <v>5.38</v>
      </c>
    </row>
    <row r="17">
      <c r="A17" s="4"/>
      <c r="B17" s="5" t="s">
        <v>224</v>
      </c>
      <c r="C17" s="5">
        <v>5730.0</v>
      </c>
      <c r="D17" s="5">
        <v>3080.0</v>
      </c>
      <c r="E17" s="39">
        <v>150.0</v>
      </c>
      <c r="F17" s="5">
        <v>38.0</v>
      </c>
      <c r="G17" s="5" t="s">
        <v>21</v>
      </c>
      <c r="H17" s="5">
        <v>148.0</v>
      </c>
      <c r="I17" s="5">
        <v>38.21476762</v>
      </c>
      <c r="J17" s="5">
        <v>16.71410564</v>
      </c>
      <c r="K17" s="6">
        <f t="shared" si="2"/>
        <v>5655.785608</v>
      </c>
      <c r="L17" s="6">
        <f t="shared" si="3"/>
        <v>2473.687635</v>
      </c>
      <c r="M17" s="6">
        <f t="shared" ref="M17:N17" si="18">K17-C17</f>
        <v>-74.21439224</v>
      </c>
      <c r="N17" s="6">
        <f t="shared" si="18"/>
        <v>-606.3123653</v>
      </c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  <c r="C25" s="11"/>
    </row>
    <row r="26">
      <c r="A26" s="4"/>
      <c r="C26" s="11"/>
    </row>
    <row r="27">
      <c r="A27" s="4"/>
      <c r="C27" s="11"/>
    </row>
  </sheetData>
  <drawing r:id="rId1"/>
</worksheet>
</file>