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étricas" sheetId="1" state="visible" r:id="rId2"/>
    <sheet name="Porcentajes" sheetId="2" state="visible" r:id="rId3"/>
    <sheet name="Monotribut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Página para hosting, dominio, SSL y mail:
https://www.registros.com/hosting/#hosting-mes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Kyblock.com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Cantidad de usuarios registrados a partir de la cuál se blanquea a AFIP.</t>
        </r>
      </text>
    </comment>
  </commentList>
</comments>
</file>

<file path=xl/sharedStrings.xml><?xml version="1.0" encoding="utf-8"?>
<sst xmlns="http://schemas.openxmlformats.org/spreadsheetml/2006/main" count="25" uniqueCount="21">
  <si>
    <t xml:space="preserve">Ingresos</t>
  </si>
  <si>
    <t xml:space="preserve">Dólar</t>
  </si>
  <si>
    <t xml:space="preserve">Gastos</t>
  </si>
  <si>
    <t xml:space="preserve">Ganancia</t>
  </si>
  <si>
    <t xml:space="preserve">Suscripción</t>
  </si>
  <si>
    <t xml:space="preserve">Usuarios</t>
  </si>
  <si>
    <t xml:space="preserve">Blanqueo</t>
  </si>
  <si>
    <t xml:space="preserve">Gastos primarios</t>
  </si>
  <si>
    <t xml:space="preserve">Paypal</t>
  </si>
  <si>
    <t xml:space="preserve">IIBB</t>
  </si>
  <si>
    <t xml:space="preserve">Hosting</t>
  </si>
  <si>
    <t xml:space="preserve">AFIP</t>
  </si>
  <si>
    <t xml:space="preserve">Dominio</t>
  </si>
  <si>
    <t xml:space="preserve">Gastos secundarios</t>
  </si>
  <si>
    <t xml:space="preserve">IVA</t>
  </si>
  <si>
    <t xml:space="preserve">Gastos terciarios</t>
  </si>
  <si>
    <t xml:space="preserve">Ganancias</t>
  </si>
  <si>
    <t xml:space="preserve">Monotributo &amp; Autónomos</t>
  </si>
  <si>
    <t xml:space="preserve">Límite inferior mensual</t>
  </si>
  <si>
    <t xml:space="preserve">Límite superior mensual</t>
  </si>
  <si>
    <t xml:space="preserve">Costo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</si>
</sst>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$ &quot;#,##0"/>
    <numFmt numFmtId="166" formatCode="0.00\ %"/>
    <numFmt numFmtId="167" formatCode="[$$-2C0A]#,##0;[RED]\([$$-2C0A]#,##0\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355269"/>
        <bgColor rgb="FF3465A4"/>
      </patternFill>
    </fill>
    <fill>
      <patternFill patternType="solid">
        <fgColor rgb="FFCCCCCC"/>
        <bgColor rgb="FFB4C7DC"/>
      </patternFill>
    </fill>
    <fill>
      <patternFill patternType="solid">
        <fgColor rgb="FFB4C7DC"/>
        <bgColor rgb="FFCCCCCC"/>
      </patternFill>
    </fill>
    <fill>
      <patternFill patternType="solid">
        <fgColor rgb="FF55215B"/>
        <bgColor rgb="FF5B277D"/>
      </patternFill>
    </fill>
    <fill>
      <patternFill patternType="solid">
        <fgColor rgb="FF50200C"/>
        <bgColor rgb="FF55215B"/>
      </patternFill>
    </fill>
    <fill>
      <patternFill patternType="solid">
        <fgColor rgb="FFFFA6A6"/>
        <bgColor rgb="FFFFD7D7"/>
      </patternFill>
    </fill>
    <fill>
      <patternFill patternType="solid">
        <fgColor rgb="FF224B12"/>
        <bgColor rgb="FF003300"/>
      </patternFill>
    </fill>
    <fill>
      <patternFill patternType="solid">
        <fgColor rgb="FF77BC65"/>
        <bgColor rgb="FF99CC00"/>
      </patternFill>
    </fill>
    <fill>
      <patternFill patternType="solid">
        <fgColor rgb="FF5B277D"/>
        <bgColor rgb="FF55215B"/>
      </patternFill>
    </fill>
    <fill>
      <patternFill patternType="solid">
        <fgColor rgb="FFDDDDDD"/>
        <bgColor rgb="FFCCCCCC"/>
      </patternFill>
    </fill>
    <fill>
      <patternFill patternType="solid">
        <fgColor rgb="FF8D281E"/>
        <bgColor rgb="FF993366"/>
      </patternFill>
    </fill>
    <fill>
      <patternFill patternType="solid">
        <fgColor rgb="FFEEEEEE"/>
        <bgColor rgb="FFFFFFFF"/>
      </patternFill>
    </fill>
    <fill>
      <patternFill patternType="solid">
        <fgColor rgb="FFFFD7D7"/>
        <bgColor rgb="FFDDDDDD"/>
      </patternFill>
    </fill>
    <fill>
      <patternFill patternType="solid">
        <fgColor rgb="FFFF6D6D"/>
        <bgColor rgb="FFFF6600"/>
      </patternFill>
    </fill>
    <fill>
      <patternFill patternType="solid">
        <fgColor rgb="FF729FCF"/>
        <bgColor rgb="FF808080"/>
      </patternFill>
    </fill>
    <fill>
      <patternFill patternType="solid">
        <fgColor rgb="FF3465A4"/>
        <bgColor rgb="FF35526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EEEEEE"/>
      <rgbColor rgb="FFCCFFFF"/>
      <rgbColor rgb="FF55215B"/>
      <rgbColor rgb="FFFF6D6D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A6A6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3465A4"/>
      <rgbColor rgb="FF77BC65"/>
      <rgbColor rgb="FF355269"/>
      <rgbColor rgb="FF339966"/>
      <rgbColor rgb="FF003300"/>
      <rgbColor rgb="FF224B12"/>
      <rgbColor rgb="FF8D281E"/>
      <rgbColor rgb="FF993366"/>
      <rgbColor rgb="FF5B277D"/>
      <rgbColor rgb="FF50200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N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6" activeCellId="0" sqref="H6"/>
    </sheetView>
  </sheetViews>
  <sheetFormatPr defaultColWidth="11.5625" defaultRowHeight="13.8" zeroHeight="false" outlineLevelRow="0" outlineLevelCol="0"/>
  <cols>
    <col collapsed="false" customWidth="true" hidden="false" outlineLevel="0" max="1" min="1" style="1" width="2.92"/>
    <col collapsed="false" customWidth="true" hidden="false" outlineLevel="0" max="2" min="2" style="1" width="24.88"/>
    <col collapsed="false" customWidth="true" hidden="false" outlineLevel="0" max="3" min="3" style="1" width="30.41"/>
    <col collapsed="false" customWidth="true" hidden="false" outlineLevel="0" max="4" min="4" style="1" width="17.8"/>
    <col collapsed="false" customWidth="false" hidden="false" outlineLevel="0" max="6" min="5" style="1" width="11.56"/>
    <col collapsed="false" customWidth="true" hidden="false" outlineLevel="0" max="7" min="7" style="1" width="16.96"/>
    <col collapsed="false" customWidth="true" hidden="false" outlineLevel="0" max="8" min="8" style="1" width="12.73"/>
    <col collapsed="false" customWidth="false" hidden="false" outlineLevel="0" max="16384" min="9" style="1" width="11.56"/>
  </cols>
  <sheetData>
    <row r="2" customFormat="false" ht="13.8" hidden="false" customHeight="false" outlineLevel="0" collapsed="false">
      <c r="B2" s="2" t="s">
        <v>0</v>
      </c>
      <c r="C2" s="3" t="n">
        <f aca="false">H4*H5</f>
        <v>20000</v>
      </c>
      <c r="D2" s="4" t="n">
        <f aca="false">C2*$H$2</f>
        <v>24700000</v>
      </c>
      <c r="E2" s="5" t="n">
        <f aca="false">D2/D2</f>
        <v>1</v>
      </c>
      <c r="G2" s="6" t="s">
        <v>1</v>
      </c>
      <c r="H2" s="7" t="n">
        <v>1235</v>
      </c>
    </row>
    <row r="3" customFormat="false" ht="13.8" hidden="false" customHeight="false" outlineLevel="0" collapsed="false">
      <c r="B3" s="8" t="s">
        <v>2</v>
      </c>
      <c r="C3" s="3" t="n">
        <f aca="false">C8+C15+C18</f>
        <v>10416.2253822105</v>
      </c>
      <c r="D3" s="9" t="n">
        <f aca="false">C3*$H$2</f>
        <v>12864038.34703</v>
      </c>
      <c r="E3" s="10" t="n">
        <f aca="false">D3/$D$2</f>
        <v>0.520811269110526</v>
      </c>
      <c r="G3" s="11"/>
      <c r="H3" s="11"/>
      <c r="I3" s="11"/>
    </row>
    <row r="4" s="11" customFormat="true" ht="13.8" hidden="false" customHeight="false" outlineLevel="0" collapsed="false">
      <c r="B4" s="12" t="s">
        <v>3</v>
      </c>
      <c r="C4" s="3" t="n">
        <f aca="false">C2-C8-C15-C18</f>
        <v>9583.77461778948</v>
      </c>
      <c r="D4" s="13" t="n">
        <f aca="false">C4*$H$2</f>
        <v>11835961.65297</v>
      </c>
      <c r="E4" s="14" t="n">
        <f aca="false">D4/D2</f>
        <v>0.479188730889474</v>
      </c>
      <c r="G4" s="15" t="s">
        <v>4</v>
      </c>
      <c r="H4" s="16" t="n">
        <v>10</v>
      </c>
    </row>
    <row r="5" customFormat="false" ht="13.8" hidden="false" customHeight="false" outlineLevel="0" collapsed="false">
      <c r="B5" s="11"/>
      <c r="C5" s="11"/>
      <c r="D5" s="11"/>
      <c r="E5" s="11"/>
      <c r="G5" s="15" t="s">
        <v>5</v>
      </c>
      <c r="H5" s="17" t="n">
        <v>2000</v>
      </c>
    </row>
    <row r="6" customFormat="false" ht="13.8" hidden="false" customHeight="false" outlineLevel="0" collapsed="false">
      <c r="B6" s="11"/>
      <c r="C6" s="11"/>
      <c r="D6" s="11"/>
      <c r="E6" s="11"/>
    </row>
    <row r="7" customFormat="false" ht="13.8" hidden="false" customHeight="false" outlineLevel="0" collapsed="false">
      <c r="B7" s="11"/>
      <c r="C7" s="11"/>
      <c r="D7" s="11"/>
      <c r="E7" s="11"/>
      <c r="G7" s="6" t="s">
        <v>6</v>
      </c>
      <c r="H7" s="17" t="n">
        <v>150</v>
      </c>
    </row>
    <row r="8" customFormat="false" ht="13.8" hidden="false" customHeight="false" outlineLevel="0" collapsed="false">
      <c r="B8" s="18" t="s">
        <v>7</v>
      </c>
      <c r="C8" s="19" t="n">
        <f aca="false">C9+C10+C11+C12+C13</f>
        <v>2084.72825910931</v>
      </c>
      <c r="D8" s="20" t="n">
        <f aca="false">C8*$H$2</f>
        <v>2574639.4</v>
      </c>
      <c r="E8" s="10" t="n">
        <f aca="false">D8/$D$2</f>
        <v>0.104236412955466</v>
      </c>
      <c r="G8" s="21"/>
      <c r="H8" s="21"/>
      <c r="I8" s="21"/>
      <c r="J8" s="21"/>
      <c r="K8" s="21"/>
      <c r="L8" s="21"/>
      <c r="M8" s="21"/>
      <c r="N8" s="21"/>
    </row>
    <row r="9" customFormat="false" ht="13.8" hidden="false" customHeight="false" outlineLevel="0" collapsed="false">
      <c r="B9" s="22" t="s">
        <v>8</v>
      </c>
      <c r="C9" s="23" t="n">
        <f aca="false">H4*H5*Porcentajes!C2</f>
        <v>880</v>
      </c>
      <c r="D9" s="20" t="n">
        <f aca="false">C9*$H$2</f>
        <v>1086800</v>
      </c>
      <c r="G9" s="21"/>
      <c r="H9" s="21"/>
      <c r="I9" s="21"/>
      <c r="J9" s="21"/>
      <c r="K9" s="21"/>
      <c r="L9" s="21"/>
      <c r="M9" s="21"/>
      <c r="N9" s="21"/>
    </row>
    <row r="10" customFormat="false" ht="13.8" hidden="false" customHeight="false" outlineLevel="0" collapsed="false">
      <c r="B10" s="22" t="s">
        <v>9</v>
      </c>
      <c r="C10" s="23" t="n">
        <f aca="false">IF(H5&lt;H7,0,H4*H5*Porcentajes!C3)</f>
        <v>800</v>
      </c>
      <c r="D10" s="20" t="n">
        <f aca="false">C10*$H$2</f>
        <v>988000</v>
      </c>
      <c r="G10" s="21"/>
      <c r="H10" s="21"/>
      <c r="I10" s="21"/>
      <c r="J10" s="21"/>
      <c r="K10" s="21"/>
      <c r="L10" s="21"/>
      <c r="M10" s="21"/>
      <c r="N10" s="21"/>
    </row>
    <row r="11" customFormat="false" ht="13.8" hidden="false" customHeight="false" outlineLevel="0" collapsed="false">
      <c r="B11" s="22" t="s">
        <v>10</v>
      </c>
      <c r="C11" s="23" t="n">
        <f aca="false">IF(H5&gt;500,9.99,3.99)</f>
        <v>9.99</v>
      </c>
      <c r="D11" s="20" t="n">
        <f aca="false">C11*$H$2</f>
        <v>12337.65</v>
      </c>
      <c r="G11" s="21"/>
      <c r="H11" s="21"/>
      <c r="I11" s="21"/>
      <c r="J11" s="21"/>
      <c r="K11" s="21"/>
      <c r="L11" s="21"/>
      <c r="M11" s="21"/>
      <c r="N11" s="21"/>
    </row>
    <row r="12" s="11" customFormat="true" ht="13.8" hidden="false" customHeight="false" outlineLevel="0" collapsed="false">
      <c r="B12" s="22" t="s">
        <v>11</v>
      </c>
      <c r="C12" s="23" t="n">
        <f aca="false">IF(H5&lt;H7,0,D12/H2)</f>
        <v>393.488259109312</v>
      </c>
      <c r="D12" s="20" t="n">
        <f aca="false">IF(H5&lt;H7,0,VLOOKUP(D2, Monotributo!B3:D15, 3, 1))</f>
        <v>485958</v>
      </c>
      <c r="E12" s="1"/>
      <c r="F12" s="1"/>
      <c r="G12" s="21"/>
      <c r="H12" s="21"/>
      <c r="I12" s="21"/>
      <c r="J12" s="21"/>
      <c r="K12" s="21"/>
      <c r="L12" s="21"/>
      <c r="M12" s="21"/>
      <c r="N12" s="21"/>
    </row>
    <row r="13" s="11" customFormat="true" ht="13.8" hidden="false" customHeight="false" outlineLevel="0" collapsed="false">
      <c r="B13" s="22" t="s">
        <v>12</v>
      </c>
      <c r="C13" s="23" t="n">
        <f aca="false">15/12</f>
        <v>1.25</v>
      </c>
      <c r="D13" s="20" t="n">
        <f aca="false">C13*$H$2</f>
        <v>1543.75</v>
      </c>
      <c r="E13" s="1"/>
      <c r="F13" s="1"/>
      <c r="G13" s="21"/>
      <c r="H13" s="21"/>
      <c r="I13" s="21"/>
      <c r="J13" s="21"/>
      <c r="K13" s="21"/>
      <c r="L13" s="21"/>
      <c r="M13" s="21"/>
      <c r="N13" s="21"/>
    </row>
    <row r="14" customFormat="false" ht="13.8" hidden="false" customHeight="false" outlineLevel="0" collapsed="false">
      <c r="C14" s="24"/>
      <c r="G14" s="21"/>
      <c r="H14" s="21"/>
      <c r="I14" s="21"/>
      <c r="J14" s="21"/>
      <c r="K14" s="21"/>
      <c r="L14" s="21"/>
      <c r="M14" s="21"/>
      <c r="N14" s="21"/>
    </row>
    <row r="15" customFormat="false" ht="13.8" hidden="false" customHeight="false" outlineLevel="0" collapsed="false">
      <c r="B15" s="18" t="s">
        <v>13</v>
      </c>
      <c r="C15" s="19" t="n">
        <f aca="false">IF((H4*H5)&lt;4000,0,C16)</f>
        <v>3171.00309813765</v>
      </c>
      <c r="D15" s="20" t="n">
        <f aca="false">C15*$H$2</f>
        <v>3916188.8262</v>
      </c>
      <c r="E15" s="10" t="n">
        <f aca="false">D15/$D$2</f>
        <v>0.158550154906883</v>
      </c>
      <c r="G15" s="21"/>
      <c r="H15" s="21"/>
      <c r="I15" s="21"/>
      <c r="J15" s="21"/>
      <c r="K15" s="21"/>
      <c r="L15" s="21"/>
      <c r="M15" s="21"/>
      <c r="N15" s="21"/>
    </row>
    <row r="16" customFormat="false" ht="13.8" hidden="false" customHeight="false" outlineLevel="0" collapsed="false">
      <c r="B16" s="22" t="s">
        <v>14</v>
      </c>
      <c r="C16" s="23" t="n">
        <f aca="false">(C2-C8)*Porcentajes!C4</f>
        <v>3171.00309813765</v>
      </c>
      <c r="D16" s="20" t="n">
        <f aca="false">IF(C15=0,0,C16*$H$2)</f>
        <v>3916188.8262</v>
      </c>
      <c r="G16" s="21"/>
      <c r="H16" s="21"/>
      <c r="I16" s="21"/>
      <c r="J16" s="21"/>
      <c r="K16" s="21"/>
      <c r="L16" s="21"/>
      <c r="M16" s="21"/>
      <c r="N16" s="21"/>
    </row>
    <row r="17" customFormat="false" ht="13.8" hidden="false" customHeight="false" outlineLevel="0" collapsed="false">
      <c r="G17" s="21"/>
      <c r="H17" s="21"/>
      <c r="I17" s="21"/>
      <c r="J17" s="21"/>
      <c r="K17" s="21"/>
      <c r="L17" s="21"/>
      <c r="M17" s="21"/>
      <c r="N17" s="21"/>
    </row>
    <row r="18" customFormat="false" ht="13.8" hidden="false" customHeight="false" outlineLevel="0" collapsed="false">
      <c r="B18" s="18" t="s">
        <v>15</v>
      </c>
      <c r="C18" s="19" t="n">
        <f aca="false">IF((H4*H5)&lt;4000,0,C19)</f>
        <v>5160.49402496356</v>
      </c>
      <c r="D18" s="20" t="n">
        <f aca="false">C18*$H$2</f>
        <v>6373210.12083</v>
      </c>
      <c r="E18" s="10" t="n">
        <f aca="false">D18/$D$2</f>
        <v>0.258024701248178</v>
      </c>
      <c r="G18" s="21"/>
      <c r="H18" s="21"/>
      <c r="I18" s="21"/>
      <c r="J18" s="21"/>
      <c r="K18" s="21"/>
      <c r="L18" s="21"/>
      <c r="M18" s="21"/>
      <c r="N18" s="21"/>
    </row>
    <row r="19" s="11" customFormat="true" ht="13.8" hidden="false" customHeight="false" outlineLevel="0" collapsed="false">
      <c r="B19" s="22" t="s">
        <v>16</v>
      </c>
      <c r="C19" s="25" t="n">
        <f aca="false">(C2-C8-C15)*Porcentajes!C5</f>
        <v>5160.49402496356</v>
      </c>
      <c r="D19" s="20" t="n">
        <f aca="false">IF(C18=0,0,C19*$H$2)</f>
        <v>6373210.12083</v>
      </c>
      <c r="E19" s="1"/>
      <c r="G19" s="21"/>
      <c r="H19" s="21"/>
      <c r="I19" s="21"/>
      <c r="J19" s="21"/>
      <c r="K19" s="21"/>
      <c r="L19" s="21"/>
      <c r="M19" s="21"/>
      <c r="N19" s="21"/>
    </row>
    <row r="20" s="11" customFormat="true" ht="13.8" hidden="false" customHeight="false" outlineLevel="0" collapsed="false">
      <c r="G20" s="21"/>
      <c r="H20" s="21"/>
      <c r="I20" s="21"/>
      <c r="J20" s="21"/>
      <c r="K20" s="21"/>
      <c r="L20" s="21"/>
      <c r="M20" s="21"/>
      <c r="N20" s="21"/>
    </row>
    <row r="21" s="11" customFormat="true" ht="13.8" hidden="false" customHeight="false" outlineLevel="0" collapsed="false">
      <c r="N21" s="21"/>
    </row>
    <row r="22" s="11" customFormat="true" ht="13.8" hidden="false" customHeight="false" outlineLevel="0" collapsed="false">
      <c r="N22" s="21"/>
    </row>
    <row r="23" s="11" customFormat="true" ht="13.8" hidden="false" customHeight="false" outlineLevel="0" collapsed="false">
      <c r="N23" s="21"/>
    </row>
    <row r="24" s="11" customFormat="true" ht="13.8" hidden="false" customHeight="false" outlineLevel="0" collapsed="false">
      <c r="N24" s="21"/>
    </row>
    <row r="25" s="11" customFormat="true" ht="13.8" hidden="false" customHeight="false" outlineLevel="0" collapsed="false">
      <c r="M25" s="21"/>
      <c r="N25" s="21"/>
    </row>
    <row r="26" s="11" customFormat="true" ht="13.8" hidden="false" customHeight="false" outlineLevel="0" collapsed="false">
      <c r="M26" s="21"/>
      <c r="N26" s="21"/>
    </row>
    <row r="27" s="11" customFormat="true" ht="13.8" hidden="false" customHeight="false" outlineLevel="0" collapsed="false">
      <c r="M27" s="21"/>
      <c r="N27" s="21"/>
    </row>
    <row r="28" s="11" customFormat="true" ht="13.8" hidden="false" customHeight="false" outlineLevel="0" collapsed="false">
      <c r="M28" s="21"/>
      <c r="N28" s="21"/>
    </row>
    <row r="29" s="11" customFormat="true" ht="13.8" hidden="false" customHeight="false" outlineLevel="0" collapsed="false">
      <c r="M29" s="21"/>
      <c r="N29" s="21"/>
    </row>
    <row r="30" customFormat="false" ht="13.8" hidden="false" customHeight="false" outlineLevel="0" collapsed="false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21"/>
      <c r="N30" s="21"/>
    </row>
    <row r="31" customFormat="false" ht="13.8" hidden="false" customHeight="false" outlineLevel="0" collapsed="false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21"/>
      <c r="N31" s="21"/>
    </row>
    <row r="32" customFormat="false" ht="13.8" hidden="false" customHeight="false" outlineLevel="0" collapsed="false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21"/>
      <c r="N32" s="21"/>
    </row>
    <row r="33" customFormat="false" ht="13.8" hidden="false" customHeight="false" outlineLevel="0" collapsed="false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21"/>
      <c r="N33" s="21"/>
    </row>
    <row r="34" customFormat="false" ht="13.8" hidden="false" customHeight="false" outlineLevel="0" collapsed="false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21"/>
      <c r="N34" s="21"/>
    </row>
    <row r="35" customFormat="false" ht="13.8" hidden="false" customHeight="false" outlineLevel="0" collapsed="false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21"/>
      <c r="N35" s="2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1" width="2.63"/>
    <col collapsed="false" customWidth="true" hidden="false" outlineLevel="0" max="3" min="2" style="11" width="19.61"/>
  </cols>
  <sheetData>
    <row r="2" customFormat="false" ht="13.8" hidden="false" customHeight="false" outlineLevel="0" collapsed="false">
      <c r="B2" s="26" t="s">
        <v>8</v>
      </c>
      <c r="C2" s="27" t="n">
        <v>0.044</v>
      </c>
    </row>
    <row r="3" customFormat="false" ht="13.8" hidden="false" customHeight="false" outlineLevel="0" collapsed="false">
      <c r="B3" s="26" t="s">
        <v>9</v>
      </c>
      <c r="C3" s="27" t="n">
        <v>0.04</v>
      </c>
    </row>
    <row r="4" customFormat="false" ht="13.8" hidden="false" customHeight="false" outlineLevel="0" collapsed="false">
      <c r="B4" s="26" t="s">
        <v>14</v>
      </c>
      <c r="C4" s="27" t="n">
        <v>0.177</v>
      </c>
    </row>
    <row r="5" customFormat="false" ht="13.8" hidden="false" customHeight="false" outlineLevel="0" collapsed="false">
      <c r="B5" s="26" t="s">
        <v>16</v>
      </c>
      <c r="C5" s="27" t="n">
        <v>0.35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1" width="2.42"/>
    <col collapsed="false" customWidth="true" hidden="false" outlineLevel="0" max="4" min="2" style="11" width="27.81"/>
  </cols>
  <sheetData>
    <row r="2" customFormat="false" ht="13.8" hidden="false" customHeight="false" outlineLevel="0" collapsed="false">
      <c r="B2" s="28" t="s">
        <v>17</v>
      </c>
      <c r="C2" s="28"/>
      <c r="D2" s="28"/>
    </row>
    <row r="3" customFormat="false" ht="13.8" hidden="false" customHeight="false" outlineLevel="0" collapsed="false">
      <c r="B3" s="29" t="s">
        <v>18</v>
      </c>
      <c r="C3" s="29" t="s">
        <v>19</v>
      </c>
      <c r="D3" s="29" t="s">
        <v>20</v>
      </c>
    </row>
    <row r="4" customFormat="false" ht="13.8" hidden="false" customHeight="false" outlineLevel="0" collapsed="false">
      <c r="B4" s="30" t="n">
        <v>0</v>
      </c>
      <c r="C4" s="30" t="n">
        <v>537500</v>
      </c>
      <c r="D4" s="31" t="n">
        <v>26600</v>
      </c>
    </row>
    <row r="5" customFormat="false" ht="13.8" hidden="false" customHeight="false" outlineLevel="0" collapsed="false">
      <c r="B5" s="30" t="n">
        <v>537500</v>
      </c>
      <c r="C5" s="30" t="n">
        <v>787500</v>
      </c>
      <c r="D5" s="31" t="n">
        <v>30280</v>
      </c>
    </row>
    <row r="6" customFormat="false" ht="13.8" hidden="false" customHeight="false" outlineLevel="0" collapsed="false">
      <c r="B6" s="30" t="n">
        <v>787500</v>
      </c>
      <c r="C6" s="30" t="n">
        <v>1104166.66666667</v>
      </c>
      <c r="D6" s="31" t="n">
        <v>35458</v>
      </c>
    </row>
    <row r="7" customFormat="false" ht="13.8" hidden="false" customHeight="false" outlineLevel="0" collapsed="false">
      <c r="B7" s="30" t="n">
        <v>1104166.66666667</v>
      </c>
      <c r="C7" s="30" t="n">
        <v>1370833.33333333</v>
      </c>
      <c r="D7" s="31" t="n">
        <v>45443.8</v>
      </c>
    </row>
    <row r="8" customFormat="false" ht="13.8" hidden="false" customHeight="false" outlineLevel="0" collapsed="false">
      <c r="B8" s="30" t="n">
        <v>1370833.33333333</v>
      </c>
      <c r="C8" s="30" t="n">
        <v>1612500</v>
      </c>
      <c r="D8" s="31" t="n">
        <v>64348.18</v>
      </c>
    </row>
    <row r="9" customFormat="false" ht="13.8" hidden="false" customHeight="false" outlineLevel="0" collapsed="false">
      <c r="B9" s="30" t="n">
        <v>1612500</v>
      </c>
      <c r="C9" s="30" t="n">
        <v>2020833.33333333</v>
      </c>
      <c r="D9" s="31" t="n">
        <v>80983</v>
      </c>
    </row>
    <row r="10" customFormat="false" ht="13.8" hidden="false" customHeight="false" outlineLevel="0" collapsed="false">
      <c r="B10" s="30" t="n">
        <v>2020833.33333333</v>
      </c>
      <c r="C10" s="30" t="n">
        <v>2416666.66666667</v>
      </c>
      <c r="D10" s="31" t="n">
        <v>123696.2</v>
      </c>
    </row>
    <row r="11" customFormat="false" ht="13.8" hidden="false" customHeight="false" outlineLevel="0" collapsed="false">
      <c r="B11" s="30" t="n">
        <v>2416666.66666667</v>
      </c>
      <c r="C11" s="30" t="n">
        <v>3666666.66666667</v>
      </c>
      <c r="D11" s="31" t="n">
        <v>280734.68</v>
      </c>
    </row>
    <row r="12" customFormat="false" ht="13.8" hidden="false" customHeight="false" outlineLevel="0" collapsed="false">
      <c r="B12" s="30" t="n">
        <v>3666666.66666667</v>
      </c>
      <c r="C12" s="30" t="n">
        <v>4104166.66666667</v>
      </c>
      <c r="D12" s="31" t="n">
        <v>517608.55</v>
      </c>
    </row>
    <row r="13" customFormat="false" ht="13.8" hidden="false" customHeight="false" outlineLevel="0" collapsed="false">
      <c r="B13" s="30" t="n">
        <v>4104166.66666667</v>
      </c>
      <c r="C13" s="30" t="n">
        <v>4700000</v>
      </c>
      <c r="D13" s="31" t="n">
        <v>626931.97</v>
      </c>
    </row>
    <row r="14" customFormat="false" ht="13.8" hidden="false" customHeight="false" outlineLevel="0" collapsed="false">
      <c r="B14" s="30" t="n">
        <v>4700000</v>
      </c>
      <c r="C14" s="30" t="n">
        <v>5666666.66666667</v>
      </c>
      <c r="D14" s="31" t="n">
        <v>867084.76</v>
      </c>
    </row>
    <row r="15" customFormat="false" ht="13.8" hidden="false" customHeight="false" outlineLevel="0" collapsed="false">
      <c r="B15" s="30" t="n">
        <v>5666666.66666667</v>
      </c>
      <c r="C15" s="30" t="n">
        <v>1E+020</v>
      </c>
      <c r="D15" s="31" t="n">
        <v>485958</v>
      </c>
    </row>
  </sheetData>
  <mergeCells count="1">
    <mergeCell ref="B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2021-10-20T18:44:09Z</dcterms:created>
  <dc:creator>Patricio Nogueroles</dc:creator>
  <dc:description/>
  <dc:language>es-AR</dc:language>
  <cp:lastModifiedBy/>
  <dcterms:modified xsi:type="dcterms:W3CDTF">2024-10-14T00:37:04Z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