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87C07F60-CCE6-4A5F-9441-65979F04471B}" xr6:coauthVersionLast="47" xr6:coauthVersionMax="47" xr10:uidLastSave="{00000000-0000-0000-0000-000000000000}"/>
  <bookViews>
    <workbookView xWindow="0" yWindow="120" windowWidth="28800" windowHeight="1563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0" i="34" l="1"/>
  <c r="A61" i="4"/>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4" i="70"/>
  <c r="AD64" i="70"/>
  <c r="U66" i="70"/>
  <c r="AC66" i="70" s="1"/>
  <c r="Z65" i="70" l="1"/>
  <c r="AA65" i="70"/>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I54" i="10"/>
  <c r="J43" i="10"/>
  <c r="I71" i="10"/>
  <c r="J71" i="10" s="1"/>
  <c r="J65" i="10"/>
  <c r="M85" i="10"/>
  <c r="J85" i="10"/>
  <c r="L65" i="10"/>
  <c r="L64" i="10"/>
  <c r="J76" i="10"/>
  <c r="M76" i="10"/>
  <c r="J103" i="10"/>
  <c r="M103" i="10"/>
  <c r="M94" i="10"/>
  <c r="J94" i="10"/>
  <c r="Q41" i="29" l="1"/>
  <c r="L49" i="10"/>
  <c r="Q39" i="29" s="1"/>
  <c r="Q37" i="29"/>
  <c r="Q57" i="29"/>
  <c r="D51" i="10"/>
  <c r="C44" i="10"/>
  <c r="C54" i="10" s="1"/>
  <c r="C47" i="10"/>
  <c r="Q59" i="29"/>
  <c r="D20" i="57"/>
  <c r="D47" i="57"/>
  <c r="H71" i="10"/>
  <c r="D26" i="57"/>
  <c r="D8" i="57"/>
  <c r="E8" i="57" s="1"/>
  <c r="D18" i="57"/>
  <c r="E18" i="57" s="1"/>
  <c r="D50" i="57"/>
  <c r="D10" i="57"/>
  <c r="AV39" i="30"/>
  <c r="I60" i="10"/>
  <c r="J60" i="10" s="1"/>
  <c r="J54" i="10"/>
  <c r="K54" i="10"/>
  <c r="K60" i="10" s="1"/>
  <c r="M54" i="10"/>
  <c r="M60" i="10" s="1"/>
  <c r="H49" i="10"/>
  <c r="J49" i="10"/>
  <c r="M65" i="10"/>
  <c r="M71" i="10" s="1"/>
  <c r="L71" i="10"/>
  <c r="D52" i="57" l="1"/>
  <c r="Y17" i="5"/>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J42" i="10"/>
  <c r="I47" i="10"/>
  <c r="H47" i="10" s="1"/>
  <c r="J84" i="10"/>
  <c r="M84" i="10"/>
  <c r="M89" i="10" s="1"/>
  <c r="L107" i="10"/>
  <c r="D48" i="57" s="1"/>
  <c r="E48" i="57" s="1"/>
  <c r="H107" i="10"/>
  <c r="L48" i="10" l="1"/>
  <c r="D25" i="57" s="1"/>
  <c r="W29" i="27"/>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D49" i="57"/>
  <c r="D7" i="57"/>
  <c r="E7" i="57" s="1"/>
  <c r="J53" i="10"/>
  <c r="I58" i="10"/>
  <c r="L47" i="10"/>
  <c r="D9" i="57"/>
  <c r="J47" i="10"/>
  <c r="AF71" i="5"/>
  <c r="Q9" i="29" l="1"/>
  <c r="Q7" i="29"/>
  <c r="Q5" i="29"/>
  <c r="Q34" i="10"/>
  <c r="D54" i="57"/>
  <c r="Q29" i="29"/>
  <c r="AC14" i="29"/>
  <c r="AC13" i="29" s="1"/>
  <c r="Y11" i="5"/>
  <c r="X2" i="29"/>
  <c r="X6" i="29" s="1"/>
  <c r="AF70" i="5"/>
  <c r="Y29" i="27"/>
  <c r="M58" i="10"/>
  <c r="Q19" i="29"/>
  <c r="Q26" i="29"/>
  <c r="J59" i="10"/>
  <c r="Q25" i="29"/>
  <c r="L59" i="10"/>
  <c r="D19" i="57"/>
  <c r="D46" i="57"/>
  <c r="AT39" i="30"/>
  <c r="D37" i="57"/>
  <c r="D40" i="57"/>
  <c r="E62"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92" authorId="0" shapeId="0" xr:uid="{00000000-0006-0000-0100-000001000000}">
      <text>
        <r>
          <rPr>
            <b/>
            <sz val="8"/>
            <color indexed="81"/>
            <rFont val="Tahoma"/>
            <family val="2"/>
          </rPr>
          <t>Author:</t>
        </r>
        <r>
          <rPr>
            <sz val="8"/>
            <color indexed="81"/>
            <rFont val="Tahoma"/>
            <family val="2"/>
          </rPr>
          <t xml:space="preserve">
fixed
a small Mongoose bug</t>
        </r>
      </text>
    </comment>
    <comment ref="A593"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4"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5"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6"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7"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8"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9"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600"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601"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602"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3"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4"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5"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6"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7"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8"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9"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10"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11"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12"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3"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4"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5"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6"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7"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8"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9"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20"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21"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22"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3"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4"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5"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6"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7"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8"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9"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30"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31"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32"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3"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4"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5"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6"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7"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8"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9"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40"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41"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42"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3"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4"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5"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6"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7"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8"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9"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<sst xmlns="http://schemas.openxmlformats.org/spreadsheetml/2006/main" count="8583" uniqueCount="3284">
  <si>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</si>
  <si>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</si>
  <si>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</si>
  <si>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</si>
  <si>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</si>
  <si>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</si>
  <si>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</si>
  <si>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</si>
  <si>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</si>
  <si>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</si>
  <si>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</si>
  <si>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</si>
  <si>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</si>
  <si>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</si>
  <si>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</si>
  <si>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</si>
  <si>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</si>
  <si>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</si>
  <si>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</si>
  <si>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</si>
  <si>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</si>
  <si>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</si>
  <si>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</si>
  <si>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</si>
  <si>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</si>
  <si>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</si>
  <si>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</si>
  <si>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</si>
  <si>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</si>
  <si>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</si>
  <si>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</si>
  <si>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</si>
  <si>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</si>
  <si>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</si>
  <si>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</si>
  <si>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</si>
  <si>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</si>
  <si>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</si>
  <si>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</si>
  <si>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</si>
  <si>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</si>
  <si>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</si>
  <si>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</si>
  <si>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</si>
  <si>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</si>
  <si>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</si>
  <si>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</si>
  <si>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</si>
  <si>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</si>
  <si>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</si>
  <si>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</si>
  <si>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</si>
  <si>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</si>
  <si>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</si>
  <si>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</si>
  <si>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</si>
  <si>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</si>
  <si>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</si>
  <si>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</si>
  <si>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</si>
  <si>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</si>
  <si>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</si>
  <si>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</si>
  <si>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</si>
  <si>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</si>
  <si>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</si>
  <si>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</si>
  <si>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</si>
  <si>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</si>
  <si>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</si>
  <si>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</si>
  <si>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</si>
  <si>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</si>
  <si>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</si>
  <si>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</si>
  <si>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</si>
  <si>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</si>
  <si>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</si>
  <si>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</si>
  <si>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</si>
  <si>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</si>
  <si>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</si>
  <si>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</si>
  <si>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</si>
  <si>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</si>
  <si>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</si>
  <si>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</si>
  <si>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</si>
  <si>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</si>
  <si>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</si>
  <si>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</si>
  <si>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</si>
  <si>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</si>
  <si>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</si>
  <si>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</si>
  <si>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</si>
  <si>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</si>
  <si>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</si>
  <si>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</si>
  <si>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</si>
  <si>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</si>
  <si>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</si>
  <si>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</si>
  <si>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</si>
  <si>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</si>
  <si>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</si>
  <si>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</si>
  <si>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</si>
  <si>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</si>
  <si>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</si>
  <si>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</si>
  <si>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</si>
  <si>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</si>
  <si>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</si>
  <si>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</si>
  <si>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</si>
  <si>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</si>
  <si>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</si>
  <si>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</si>
  <si>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</si>
  <si>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</si>
  <si>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</si>
  <si>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</si>
  <si>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</si>
  <si>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</si>
  <si>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</si>
  <si>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</si>
  <si>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</si>
  <si>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</si>
  <si>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</si>
  <si>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</si>
  <si>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</si>
  <si>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</si>
  <si>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</si>
  <si>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</si>
  <si>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</si>
  <si>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</si>
  <si>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</si>
  <si>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</si>
  <si>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</si>
  <si>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</si>
  <si>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</si>
  <si>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</si>
  <si>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</si>
  <si>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</si>
  <si>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</si>
  <si>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</si>
  <si>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</si>
  <si>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</si>
  <si>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</si>
  <si>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</si>
  <si>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</si>
  <si>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</si>
  <si>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</si>
  <si>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</si>
  <si>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</si>
  <si>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</si>
  <si>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</si>
  <si>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</si>
  <si>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</si>
  <si>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</si>
  <si>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</si>
  <si>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</si>
  <si>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</si>
  <si>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</si>
  <si>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</si>
  <si>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</si>
  <si>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</si>
  <si>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</si>
  <si>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</si>
  <si>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</si>
  <si>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</si>
  <si>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</si>
  <si>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</si>
  <si>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</si>
  <si>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</si>
  <si>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</si>
  <si>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</si>
  <si>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</si>
  <si>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</si>
  <si>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</si>
  <si>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</si>
  <si>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</si>
  <si>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</si>
  <si>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</si>
  <si>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</si>
  <si>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</si>
  <si>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</si>
  <si>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</si>
  <si>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</si>
  <si>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</si>
  <si>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</si>
  <si>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</si>
  <si>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</si>
  <si>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</si>
  <si>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</si>
  <si>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</si>
  <si>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</si>
  <si>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</si>
  <si>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</si>
  <si>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</si>
  <si>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</si>
  <si>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</si>
  <si>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</si>
  <si>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</si>
  <si>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</si>
  <si>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</si>
  <si>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</si>
  <si>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</si>
  <si>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</si>
  <si>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</si>
  <si>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</si>
  <si>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</si>
  <si>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</si>
  <si>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</si>
  <si>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</si>
  <si>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</si>
  <si>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</si>
  <si>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</si>
  <si>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</si>
  <si>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</si>
  <si>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</si>
  <si>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</si>
  <si>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</si>
  <si>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</si>
  <si>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</si>
  <si>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</si>
  <si>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</si>
  <si>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</si>
  <si>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</si>
  <si>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</si>
  <si>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</si>
  <si>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</si>
  <si>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</si>
  <si>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</si>
  <si>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</si>
  <si>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</si>
  <si>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</si>
  <si>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</si>
  <si>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</si>
  <si>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</si>
  <si>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</si>
  <si>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</si>
  <si>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</si>
  <si>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</si>
  <si>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</si>
  <si>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</si>
  <si>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</si>
  <si>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</si>
  <si>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</si>
  <si>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</si>
  <si>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</si>
  <si>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</si>
  <si>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</si>
  <si>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</si>
  <si>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</si>
  <si>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</si>
  <si>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</si>
  <si>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</si>
  <si>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</si>
  <si>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</si>
  <si>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</si>
  <si>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</si>
  <si>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</si>
  <si>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</si>
  <si>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</si>
  <si>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</si>
  <si>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</si>
  <si>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</si>
  <si>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</si>
  <si>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</si>
  <si>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</si>
  <si>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</si>
  <si>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</si>
  <si>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</si>
  <si>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</si>
  <si>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</si>
  <si>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</si>
  <si>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</si>
  <si>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</si>
  <si>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</si>
  <si>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</si>
  <si>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</si>
  <si>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</si>
  <si>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</si>
  <si>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</si>
  <si>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</si>
  <si>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</si>
  <si>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</si>
  <si>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</si>
  <si>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</si>
  <si>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</si>
  <si>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</si>
  <si>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</si>
  <si>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</si>
  <si>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</si>
  <si>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</si>
  <si>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</si>
  <si>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</si>
  <si>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</si>
  <si>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</si>
  <si>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</si>
  <si>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</si>
  <si>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</si>
  <si>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</si>
  <si>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</si>
  <si>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</si>
  <si>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</si>
  <si>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</si>
  <si>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</si>
  <si>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</si>
  <si>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</si>
  <si>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</si>
  <si>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</si>
  <si>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</si>
  <si>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</si>
  <si>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</si>
  <si>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</si>
  <si>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</si>
  <si>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</si>
  <si>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</si>
  <si>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</si>
  <si>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</si>
  <si>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</si>
  <si>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</si>
  <si>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</si>
  <si>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</si>
  <si>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</si>
  <si>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</si>
  <si>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</si>
  <si>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</si>
  <si>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</si>
  <si>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</si>
  <si>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</si>
  <si>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</si>
  <si>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</si>
  <si>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</si>
  <si>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</si>
  <si>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</si>
  <si>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</si>
  <si>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</si>
  <si>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</si>
  <si>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</si>
  <si>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</si>
  <si>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</si>
  <si>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</si>
  <si>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</si>
  <si>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</si>
  <si>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</si>
  <si>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</si>
  <si>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</si>
  <si>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</si>
  <si>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</si>
  <si>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</si>
  <si>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</si>
  <si>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</si>
  <si>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</si>
  <si>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</si>
  <si>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</si>
  <si>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</si>
  <si>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</si>
  <si>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</si>
  <si>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</si>
  <si>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</si>
  <si>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</si>
  <si>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</si>
  <si>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</si>
  <si>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</si>
  <si>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</si>
  <si>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</si>
  <si>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</si>
  <si>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</si>
  <si>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</si>
  <si>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</si>
  <si>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</si>
  <si>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</si>
  <si>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</si>
  <si>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</si>
  <si>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</si>
  <si>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</si>
  <si>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</si>
  <si>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</si>
  <si>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</si>
  <si>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</si>
  <si>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</si>
  <si>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</si>
  <si>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</si>
  <si>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</si>
  <si>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</si>
  <si>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</si>
  <si>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</si>
  <si>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</si>
  <si>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</si>
  <si>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</si>
  <si>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</si>
  <si>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</si>
  <si>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</si>
  <si>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</si>
  <si>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</si>
  <si>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</si>
  <si>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</si>
  <si>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</si>
  <si>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</si>
  <si>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</si>
  <si>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</si>
  <si>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</si>
  <si>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</si>
  <si>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</si>
  <si>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</si>
  <si>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</si>
  <si>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</si>
  <si>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</si>
  <si>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</si>
  <si>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</si>
  <si>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</si>
  <si>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</si>
  <si>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</si>
  <si>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</si>
  <si>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</si>
  <si>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</si>
  <si>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</si>
  <si>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</si>
  <si>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</si>
  <si>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</si>
  <si>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</si>
  <si>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</si>
  <si>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</si>
  <si>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</si>
  <si>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</si>
  <si>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</si>
  <si>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</si>
  <si>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</si>
  <si>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</si>
  <si>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</si>
  <si>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</si>
  <si>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</si>
  <si>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</si>
  <si>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</si>
  <si>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</si>
  <si>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</si>
  <si>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</si>
  <si>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</si>
  <si>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</si>
  <si>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</si>
  <si>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</si>
  <si>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</si>
  <si>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</si>
  <si>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</si>
  <si>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</si>
  <si>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</si>
  <si>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</si>
  <si>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</si>
  <si>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</si>
  <si>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</si>
  <si>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</si>
  <si>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</si>
  <si>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</si>
  <si>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</si>
  <si>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</si>
  <si>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</si>
  <si>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</si>
  <si>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</si>
  <si>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</si>
  <si>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</si>
  <si>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</si>
  <si>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</si>
  <si>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</si>
  <si>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</si>
  <si>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</si>
  <si>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</si>
  <si>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</si>
  <si>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</si>
  <si>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</si>
  <si>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</si>
  <si>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</si>
  <si>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</si>
  <si>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</si>
  <si>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</si>
  <si>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</si>
  <si>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</si>
  <si>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</si>
  <si>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</si>
  <si>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</si>
  <si>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</si>
  <si>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</si>
  <si>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</si>
  <si>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</si>
  <si>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</si>
  <si>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</si>
  <si>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</si>
  <si>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</si>
  <si>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</si>
  <si>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</si>
  <si>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</si>
  <si>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</si>
  <si>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</si>
  <si>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</si>
  <si>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</si>
  <si>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</si>
  <si>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</si>
  <si>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</si>
  <si>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</si>
  <si>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</si>
  <si>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</si>
  <si>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</si>
  <si>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</si>
  <si>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</si>
  <si>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</si>
  <si>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</si>
  <si>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</si>
  <si>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</si>
  <si>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</si>
  <si>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</si>
  <si>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</si>
  <si>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</si>
  <si>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</si>
  <si>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</si>
  <si>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</si>
  <si>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</si>
  <si>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</si>
  <si>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</si>
  <si>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</si>
  <si>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</si>
  <si>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</si>
  <si>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</si>
  <si>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</si>
  <si>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</si>
  <si>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</si>
  <si>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</si>
  <si>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</si>
  <si>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</si>
  <si>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</si>
  <si>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</si>
  <si>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</si>
  <si>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</si>
  <si>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</si>
  <si>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</si>
  <si>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</si>
  <si>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</si>
  <si>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</si>
  <si>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</si>
  <si>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</si>
  <si>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</si>
  <si>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</si>
  <si>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</si>
  <si>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</si>
  <si>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</si>
  <si>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</si>
  <si>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</si>
  <si>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</si>
  <si>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</si>
  <si>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</si>
  <si>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</si>
  <si>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</si>
  <si>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</si>
  <si>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</si>
  <si>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</si>
  <si>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</si>
  <si>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</si>
  <si>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</si>
  <si>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</si>
  <si>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</si>
  <si>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</si>
  <si>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</si>
  <si>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</si>
  <si>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</si>
  <si>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</si>
  <si>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</si>
  <si>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</si>
  <si>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</si>
  <si>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</si>
  <si>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</si>
  <si>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</si>
  <si>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</si>
  <si>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</si>
  <si>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</si>
  <si>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</si>
  <si>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</si>
  <si>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</si>
  <si>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</si>
  <si>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</si>
  <si>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</si>
  <si>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</si>
  <si>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</si>
  <si>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</si>
  <si>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</si>
  <si>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</si>
  <si>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</si>
  <si>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</si>
  <si>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</si>
  <si>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</si>
  <si>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</si>
  <si>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</si>
  <si>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</si>
  <si>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</si>
  <si>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</si>
  <si>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</si>
  <si>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</si>
  <si>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</si>
  <si>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</si>
  <si>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</si>
  <si>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</si>
  <si>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</si>
  <si>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</si>
  <si>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</si>
  <si>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</si>
  <si>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</si>
  <si>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</si>
  <si>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</si>
  <si>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</si>
  <si>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</si>
  <si>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</si>
  <si>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</si>
  <si>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</si>
  <si>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</si>
  <si>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</si>
  <si>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</si>
  <si>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</si>
  <si>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</si>
  <si>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</si>
  <si>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</si>
  <si>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</si>
  <si>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</si>
  <si>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</si>
  <si>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</si>
  <si>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</si>
  <si>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</si>
  <si>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</si>
  <si>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</si>
  <si>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</si>
  <si>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</si>
  <si>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</si>
  <si>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</si>
  <si>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</si>
  <si>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</si>
  <si>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</si>
  <si>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</si>
  <si>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</si>
  <si>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</si>
  <si>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</si>
  <si>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</si>
  <si>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</si>
  <si>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</si>
  <si>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</si>
  <si>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</si>
  <si>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</si>
  <si>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</si>
  <si>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</si>
  <si>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</si>
  <si>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</si>
  <si>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</si>
  <si>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</si>
  <si>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</si>
  <si>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</si>
  <si>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</si>
  <si>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</si>
  <si>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</si>
  <si>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</si>
  <si>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</si>
  <si>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</si>
  <si>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</si>
  <si>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</si>
  <si>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</si>
  <si>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</si>
  <si>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</si>
  <si>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</si>
  <si>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</si>
  <si>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</si>
  <si>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</si>
  <si>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</si>
  <si>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</si>
  <si>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</si>
  <si>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</si>
  <si>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</si>
  <si>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</si>
  <si>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</si>
  <si>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</si>
  <si>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</si>
  <si>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</si>
  <si>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</si>
  <si>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</si>
  <si>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</si>
  <si>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</si>
  <si>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</si>
  <si>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</si>
  <si>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</si>
  <si>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</si>
  <si>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</si>
  <si>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</si>
  <si>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</si>
  <si>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</si>
  <si>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</si>
  <si>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</si>
  <si>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</si>
  <si>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</si>
  <si>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</si>
  <si>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</si>
  <si>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</si>
  <si>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</si>
  <si>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</si>
  <si>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</si>
  <si>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</si>
  <si>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</si>
  <si>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</si>
  <si>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</si>
  <si>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</si>
  <si>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</si>
  <si>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</si>
  <si>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</si>
  <si>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</si>
  <si>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</si>
  <si>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</si>
  <si>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</si>
  <si>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</si>
  <si>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</si>
  <si>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</si>
  <si>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</si>
  <si>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</si>
  <si>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</si>
  <si>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</si>
  <si>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</si>
  <si>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</si>
  <si>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</si>
  <si>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</si>
  <si>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</si>
  <si>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</si>
  <si>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</si>
  <si>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</si>
  <si>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</si>
  <si>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</si>
  <si>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</si>
  <si>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</si>
  <si>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</si>
  <si>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</si>
  <si>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</si>
  <si>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</si>
  <si>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</si>
  <si>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</si>
  <si>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</si>
  <si>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</si>
  <si>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</si>
  <si>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</si>
  <si>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</si>
  <si>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</si>
  <si>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</si>
  <si>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</si>
  <si>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</si>
  <si>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</si>
  <si>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</si>
  <si>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</si>
  <si>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</si>
  <si>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</si>
  <si>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</si>
  <si>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</si>
  <si>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</si>
  <si>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</si>
  <si>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</si>
  <si>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</si>
  <si>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</si>
  <si>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</si>
  <si>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</si>
  <si>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</si>
  <si>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</si>
  <si>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</si>
  <si>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</si>
  <si>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</si>
  <si>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</si>
  <si>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</si>
  <si>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</si>
  <si>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</si>
  <si>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</si>
  <si>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</si>
  <si>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</si>
  <si>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</si>
  <si>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</si>
  <si>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</si>
  <si>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</si>
  <si>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</si>
  <si>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</si>
  <si>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</si>
  <si>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</si>
  <si>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</si>
  <si>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</si>
  <si>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</si>
  <si>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</si>
  <si>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</si>
  <si>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</si>
  <si>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</si>
  <si>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</si>
  <si>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</si>
  <si>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</si>
  <si>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</si>
  <si>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</si>
  <si>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</si>
  <si>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</si>
  <si>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</si>
  <si>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</si>
  <si>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</si>
  <si>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</si>
  <si>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</si>
  <si>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</si>
  <si>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</si>
  <si>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</si>
  <si>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</si>
  <si>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</si>
  <si>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</si>
  <si>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</si>
  <si>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</si>
  <si>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</si>
  <si>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</si>
  <si>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</si>
  <si>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</si>
  <si>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</si>
  <si>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</si>
  <si>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</si>
  <si>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</si>
  <si>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</si>
  <si>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</si>
  <si>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</si>
  <si>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</si>
  <si>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</si>
  <si>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</si>
  <si>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</si>
  <si>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</si>
  <si>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</si>
  <si>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</si>
  <si>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</si>
  <si>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</si>
  <si>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</si>
  <si>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</si>
  <si>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</si>
  <si>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</si>
  <si>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</si>
  <si>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</si>
  <si>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</si>
  <si>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</si>
  <si>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</si>
  <si>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</si>
  <si>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</si>
  <si>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</si>
  <si>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</si>
  <si>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</si>
  <si>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</si>
  <si>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</si>
  <si>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</si>
  <si>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</si>
  <si>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</si>
  <si>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</si>
  <si>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</si>
  <si>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</si>
  <si>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</si>
  <si>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</si>
  <si>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</si>
  <si>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</si>
  <si>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</si>
  <si>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</si>
  <si>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</si>
  <si>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</si>
  <si>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</si>
  <si>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</si>
  <si>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</si>
  <si>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</si>
  <si>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</si>
  <si>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</si>
  <si>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</si>
  <si>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</si>
  <si>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</si>
  <si>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</si>
  <si>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</si>
  <si>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</si>
  <si>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</si>
  <si>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</si>
  <si>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</si>
  <si>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</si>
  <si>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</si>
  <si>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</si>
  <si>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</si>
  <si>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</si>
  <si>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</si>
  <si>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</si>
  <si>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</si>
  <si>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</si>
  <si>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</si>
  <si>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</si>
  <si>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</si>
  <si>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</si>
  <si>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</si>
  <si>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</si>
  <si>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</si>
  <si>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</si>
  <si>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</si>
  <si>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</si>
  <si>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</si>
  <si>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</si>
  <si>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</si>
  <si>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</si>
  <si>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</si>
  <si>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</si>
  <si>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</si>
  <si>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</si>
  <si>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</si>
  <si>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</si>
  <si>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</si>
  <si>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</si>
  <si>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</si>
  <si>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</si>
  <si>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</si>
  <si>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</si>
  <si>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</si>
  <si>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</si>
  <si>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</si>
  <si>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</si>
  <si>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</si>
  <si>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</si>
  <si>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</si>
  <si>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</si>
  <si>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</si>
  <si>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</si>
  <si>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</si>
  <si>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</si>
  <si>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</si>
  <si>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</si>
  <si>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</si>
  <si>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</si>
  <si>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</si>
  <si>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</si>
  <si>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</si>
  <si>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</si>
  <si>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</si>
  <si>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</si>
  <si>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</si>
  <si>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</si>
  <si>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</si>
  <si>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</si>
  <si>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</si>
  <si>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</si>
  <si>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</si>
  <si>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</si>
  <si>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</si>
  <si>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</si>
  <si>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</si>
  <si>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</si>
  <si>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</si>
  <si>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</si>
  <si>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</si>
  <si>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</si>
  <si>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</si>
  <si>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</si>
  <si>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</si>
  <si>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</si>
  <si>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</si>
  <si>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</si>
  <si>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</si>
  <si>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</si>
  <si>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</si>
  <si>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</si>
  <si>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</si>
  <si>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</si>
  <si>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</si>
  <si>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</si>
  <si>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</si>
  <si>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</si>
  <si>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</si>
  <si>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</si>
  <si>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</si>
  <si>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</si>
  <si>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</si>
  <si>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</si>
  <si>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</si>
  <si>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</si>
  <si>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</si>
  <si>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</si>
  <si>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</si>
  <si>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</si>
  <si>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</si>
  <si>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</si>
  <si>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</si>
  <si>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</si>
  <si>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</si>
  <si>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</si>
  <si>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</si>
  <si>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</si>
  <si>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</si>
  <si>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</si>
  <si>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</si>
  <si>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</si>
  <si>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</si>
  <si>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</si>
  <si>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</si>
  <si>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</si>
  <si>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</si>
  <si>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</si>
  <si>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</si>
  <si>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</si>
  <si>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</si>
  <si>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</si>
  <si>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</si>
  <si>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</si>
  <si>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</si>
  <si>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</si>
  <si>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</si>
  <si>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</si>
  <si>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</si>
  <si>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</si>
  <si>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</si>
  <si>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</si>
  <si>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</si>
  <si>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</si>
  <si>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</si>
  <si>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</si>
  <si>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</si>
  <si>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</si>
  <si>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</si>
  <si>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</si>
  <si>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</si>
  <si>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</si>
  <si>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</si>
  <si>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</si>
  <si>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</si>
  <si>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</si>
  <si>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</si>
  <si>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</si>
  <si>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</si>
  <si>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</si>
  <si>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</si>
  <si>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</si>
  <si>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</si>
  <si>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</si>
  <si>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</si>
  <si>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</si>
  <si>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</si>
  <si>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</si>
  <si>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</si>
  <si>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</si>
  <si>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</si>
  <si>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</si>
  <si>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</si>
  <si>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</si>
  <si>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</si>
  <si>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</si>
  <si>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</si>
  <si>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</si>
  <si>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</si>
  <si>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</si>
  <si>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</si>
  <si>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</si>
  <si>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</si>
  <si>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</si>
  <si>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</si>
  <si>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</si>
  <si>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</si>
  <si>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</si>
  <si>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</si>
  <si>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</si>
  <si>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</si>
  <si>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</si>
  <si>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</si>
  <si>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</si>
  <si>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</si>
  <si>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</si>
  <si>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</si>
  <si>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</si>
  <si>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</si>
  <si>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</si>
  <si>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</si>
  <si>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</si>
  <si>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</si>
  <si>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</si>
  <si>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</si>
  <si>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</si>
  <si>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</si>
  <si>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</si>
  <si>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</si>
  <si>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</si>
  <si>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</si>
  <si>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</si>
  <si>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</si>
  <si>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</si>
  <si>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</si>
  <si>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</si>
  <si>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</si>
  <si>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</si>
  <si>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</si>
  <si>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</si>
  <si>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</si>
  <si>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</si>
  <si>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</si>
  <si>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</si>
  <si>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</si>
  <si>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</si>
  <si>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</si>
  <si>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</si>
  <si>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</si>
  <si>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</si>
  <si>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</si>
  <si>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</si>
  <si>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</si>
  <si>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</si>
  <si>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</si>
  <si>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</si>
  <si>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</si>
  <si>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</si>
  <si>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</si>
  <si>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</si>
  <si>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</si>
  <si>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</si>
  <si>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</si>
  <si>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</si>
  <si>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</si>
  <si>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</si>
  <si>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</si>
  <si>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</si>
  <si>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</si>
  <si>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</si>
  <si>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</si>
  <si>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</si>
  <si>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</si>
  <si>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</si>
  <si>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</si>
  <si>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</si>
  <si>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</si>
  <si>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</si>
  <si>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</si>
  <si>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</si>
  <si>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</si>
  <si>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</si>
  <si>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</si>
  <si>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</si>
  <si>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</si>
  <si>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</si>
  <si>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</si>
  <si>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</si>
  <si>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</si>
  <si>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</si>
  <si>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</si>
  <si>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</si>
  <si>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</si>
  <si>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</si>
  <si>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</si>
  <si>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</si>
  <si>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</si>
  <si>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</si>
  <si>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</si>
  <si>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</si>
  <si>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</si>
  <si>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</si>
  <si>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</si>
  <si>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</si>
  <si>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</si>
  <si>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</si>
  <si>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</si>
  <si>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</si>
  <si>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</si>
  <si>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</si>
  <si>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</si>
  <si>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</si>
  <si>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</si>
  <si>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</si>
  <si>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</si>
  <si>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</si>
  <si>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</si>
  <si>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</si>
  <si>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</si>
  <si>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</si>
  <si>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</si>
  <si>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</si>
  <si>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</si>
  <si>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</si>
  <si>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</si>
  <si>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</si>
  <si>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</si>
  <si>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</si>
  <si>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</si>
  <si>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</si>
  <si>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</si>
  <si>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</si>
  <si>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</si>
  <si>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</si>
  <si>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</si>
  <si>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</si>
  <si>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</si>
  <si>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</si>
  <si>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</si>
  <si>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</si>
  <si>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</si>
  <si>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</si>
  <si>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</si>
  <si>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</si>
  <si>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</si>
  <si>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</si>
  <si>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</si>
  <si>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</si>
  <si>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</si>
  <si>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</si>
  <si>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</si>
  <si>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</si>
  <si>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</si>
  <si>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</si>
  <si>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</si>
  <si>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</si>
  <si>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</si>
  <si>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</si>
  <si>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</si>
  <si>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</si>
  <si>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</si>
  <si>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</si>
  <si>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</si>
  <si>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</si>
  <si>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</si>
  <si>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</si>
  <si>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</si>
  <si>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</si>
  <si>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</si>
  <si>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</si>
  <si>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</si>
  <si>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</si>
  <si>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</si>
  <si>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</si>
  <si>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</si>
  <si>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</si>
  <si>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</si>
  <si>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</si>
  <si>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</si>
  <si>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</si>
  <si>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</si>
  <si>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</si>
  <si>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</si>
  <si>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</si>
  <si>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</si>
  <si>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</si>
  <si>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</si>
  <si>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</si>
  <si>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</si>
  <si>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</si>
  <si>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</si>
  <si>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</si>
  <si>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</si>
  <si>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</si>
  <si>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</si>
  <si>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</si>
  <si>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</si>
  <si>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</si>
  <si>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</si>
  <si>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</si>
  <si>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</si>
  <si>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</si>
  <si>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</si>
  <si>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</si>
  <si>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</si>
  <si>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</si>
  <si>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</si>
  <si>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</si>
  <si>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</si>
  <si>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</si>
  <si>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</si>
  <si>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</si>
  <si>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</si>
  <si>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</si>
  <si>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</si>
  <si>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</si>
  <si>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</si>
  <si>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</si>
  <si>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</si>
  <si>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</si>
  <si>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</si>
  <si>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</si>
  <si>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</si>
  <si>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</si>
  <si>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</si>
  <si>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</si>
  <si>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</si>
  <si>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</si>
  <si>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</si>
  <si>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</si>
  <si>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</si>
  <si>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</si>
  <si>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</si>
  <si>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</si>
  <si>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</si>
  <si>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</si>
  <si>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</si>
  <si>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</si>
  <si>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</si>
  <si>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</si>
  <si>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</si>
  <si>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</si>
  <si>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</si>
  <si>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</si>
  <si>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</si>
  <si>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</si>
  <si>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</si>
  <si>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</si>
  <si>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</si>
  <si>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</si>
  <si>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</si>
  <si>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</si>
  <si>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</si>
  <si>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</si>
  <si>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</si>
  <si>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</si>
  <si>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</si>
  <si>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</si>
  <si>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</si>
  <si>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</si>
  <si>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</si>
  <si>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</si>
  <si>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</si>
  <si>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</si>
  <si>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</si>
  <si>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</si>
  <si>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</si>
  <si>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</si>
  <si>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</si>
  <si>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</si>
  <si>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</si>
  <si>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</si>
  <si>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</si>
  <si>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</si>
  <si>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</si>
  <si>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</si>
  <si>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</si>
  <si>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</si>
  <si>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</si>
  <si>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</si>
  <si>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</si>
  <si>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</si>
  <si>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</si>
  <si>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</si>
  <si>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</si>
  <si>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</si>
  <si>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</si>
  <si>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</si>
  <si>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</si>
  <si>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</si>
  <si>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</si>
  <si>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</si>
  <si>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</si>
  <si>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</si>
  <si>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</si>
  <si>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</si>
  <si>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</si>
  <si>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</si>
  <si>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</si>
  <si>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</si>
  <si>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</si>
  <si>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</si>
  <si>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</si>
  <si>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</si>
  <si>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</si>
  <si>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</si>
  <si>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</si>
  <si>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</si>
  <si>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</si>
  <si>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</si>
  <si>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</si>
  <si>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</si>
  <si>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</si>
  <si>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</si>
  <si>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</si>
  <si>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</si>
  <si>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</si>
  <si>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</si>
  <si>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</si>
  <si>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</si>
  <si>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</si>
  <si>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</si>
  <si>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</si>
  <si>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</si>
  <si>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</si>
  <si>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</si>
  <si>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</si>
  <si>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</si>
  <si>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</si>
  <si>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</si>
  <si>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</si>
  <si>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</si>
  <si>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</si>
  <si>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</si>
  <si>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</si>
  <si>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</si>
  <si>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</si>
  <si>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</si>
  <si>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</si>
  <si>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</si>
  <si>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</si>
  <si>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</si>
  <si>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</si>
  <si>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</si>
  <si>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</si>
  <si>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</si>
  <si>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</si>
  <si>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</si>
  <si>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</si>
  <si>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</si>
  <si>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</si>
  <si>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</si>
  <si>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</si>
  <si>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</si>
  <si>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</si>
  <si>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</si>
  <si>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</si>
  <si>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</si>
  <si>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</si>
  <si>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</si>
  <si>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</si>
  <si>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</si>
  <si>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</si>
  <si>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</si>
  <si>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</si>
  <si>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</si>
  <si>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</si>
  <si>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</si>
  <si>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</si>
  <si>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</si>
  <si>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</si>
  <si>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</si>
  <si>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</si>
  <si>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</si>
  <si>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</si>
  <si>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</si>
  <si>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</si>
  <si>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</si>
  <si>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</si>
  <si>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</si>
  <si>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</si>
  <si>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</si>
  <si>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</si>
  <si>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</si>
  <si>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</si>
  <si>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</si>
  <si>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</si>
  <si>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</si>
  <si>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</si>
  <si>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</si>
  <si>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</si>
  <si>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</si>
  <si>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</si>
  <si>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</si>
  <si>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</si>
  <si>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</si>
  <si>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</si>
  <si>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</si>
  <si>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</si>
  <si>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</si>
  <si>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</si>
  <si>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</si>
  <si>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</si>
  <si>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</si>
  <si>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</si>
  <si>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</si>
  <si>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</si>
  <si>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</si>
  <si>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</si>
  <si>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</si>
  <si>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</si>
  <si>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</si>
  <si>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</si>
  <si>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</si>
  <si>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</si>
  <si>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</si>
  <si>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</si>
  <si>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</si>
  <si>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</si>
  <si>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</si>
  <si>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</si>
  <si>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</si>
  <si>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</si>
  <si>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</si>
  <si>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</si>
  <si>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</si>
  <si>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</si>
  <si>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</si>
  <si>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</si>
  <si>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</si>
  <si>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</si>
  <si>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</si>
  <si>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</si>
  <si>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</si>
  <si>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</si>
  <si>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</si>
  <si>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</si>
  <si>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</si>
  <si>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</si>
  <si>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</si>
  <si>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</si>
  <si>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</si>
  <si>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</si>
  <si>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</si>
  <si>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</si>
  <si>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</si>
  <si>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</si>
  <si>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</si>
  <si>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</si>
  <si>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</si>
  <si>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</si>
  <si>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</si>
  <si>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</si>
  <si>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</si>
  <si>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</si>
  <si>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</si>
  <si>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</si>
  <si>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</si>
  <si>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</si>
  <si>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</si>
  <si>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</si>
  <si>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</si>
  <si>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</si>
  <si>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</si>
  <si>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</si>
  <si>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</si>
  <si>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</si>
  <si>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</si>
  <si>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</si>
  <si>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</si>
  <si>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</si>
  <si>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</si>
  <si>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</si>
  <si>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</si>
  <si>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</si>
  <si>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</si>
  <si>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</si>
  <si>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</si>
  <si>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</si>
  <si>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</si>
  <si>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</si>
  <si>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</si>
  <si>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</si>
  <si>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</si>
  <si>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</si>
  <si>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</si>
  <si>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</si>
  <si>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</si>
  <si>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</si>
  <si>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</si>
  <si>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</si>
  <si>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</si>
  <si>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</si>
  <si>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</si>
  <si>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</si>
  <si>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</si>
  <si>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</si>
  <si>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</si>
  <si>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</si>
  <si>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</si>
  <si>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</si>
  <si>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</si>
  <si>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</si>
  <si>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</si>
  <si>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</si>
  <si>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</si>
  <si>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</si>
  <si>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</si>
  <si>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</si>
  <si>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</si>
  <si>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</si>
  <si>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</si>
  <si>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</si>
  <si>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</si>
  <si>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</si>
  <si>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</si>
  <si>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</si>
  <si>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</si>
  <si>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</si>
  <si>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</si>
  <si>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</si>
  <si>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</si>
  <si>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</si>
  <si>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</si>
  <si>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</si>
  <si>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</si>
  <si>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</si>
  <si>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</si>
  <si>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</si>
  <si>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</si>
  <si>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</si>
  <si>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</si>
  <si>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</si>
  <si>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</si>
  <si>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</si>
  <si>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</si>
  <si>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</si>
  <si>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</si>
  <si>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</si>
  <si>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</si>
  <si>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</si>
  <si>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</si>
  <si>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</si>
  <si>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</si>
  <si>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</si>
  <si>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</si>
  <si>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</si>
  <si>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</si>
  <si>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</si>
  <si>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</si>
  <si>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</si>
  <si>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</si>
  <si>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</si>
  <si>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</si>
  <si>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</si>
  <si>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</si>
  <si>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</si>
  <si>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</si>
  <si>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</si>
  <si>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</si>
  <si>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</si>
  <si>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</si>
  <si>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</si>
  <si>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</si>
  <si>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</si>
  <si>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</si>
  <si>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</si>
  <si>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</si>
  <si>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</si>
  <si>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</si>
  <si>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</si>
  <si>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</si>
  <si>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</si>
  <si>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</si>
  <si>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</si>
  <si>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</si>
  <si>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</si>
  <si>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</si>
  <si>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</si>
  <si>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</si>
  <si>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</si>
  <si>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</si>
  <si>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</si>
  <si>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</si>
  <si>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</si>
  <si>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</si>
  <si>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</si>
  <si>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</si>
  <si>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</si>
  <si>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</si>
  <si>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</si>
  <si>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</si>
  <si>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</si>
  <si>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</si>
  <si>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</si>
  <si>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</si>
  <si>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</si>
  <si>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</si>
  <si>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</si>
  <si>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</si>
  <si>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</si>
  <si>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</si>
  <si>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</si>
  <si>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</si>
  <si>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</si>
  <si>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</si>
  <si>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</si>
  <si>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</si>
  <si>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</si>
  <si>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</si>
  <si>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</si>
  <si>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</si>
  <si>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</si>
  <si>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</si>
  <si>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</si>
  <si>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</si>
  <si>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</si>
  <si>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</si>
  <si>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</si>
  <si>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</si>
  <si>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</si>
  <si>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</si>
  <si>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</si>
  <si>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</si>
  <si>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</si>
  <si>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</si>
  <si>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</si>
  <si>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</si>
  <si>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</si>
  <si>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</si>
  <si>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</si>
  <si>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</si>
  <si>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</si>
  <si>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</si>
  <si>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</si>
  <si>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</si>
  <si>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</si>
  <si>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</si>
  <si>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</si>
  <si>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</si>
  <si>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</si>
  <si>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</si>
  <si>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</si>
  <si>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</si>
  <si>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</si>
  <si>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</si>
  <si>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</si>
  <si>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</si>
  <si>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</si>
  <si>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</si>
  <si>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</si>
  <si>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</si>
  <si>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</si>
  <si>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</si>
  <si>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</si>
  <si>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</si>
  <si>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</si>
  <si>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</si>
  <si>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</si>
  <si>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</si>
  <si>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</si>
  <si>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</si>
  <si>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</si>
  <si>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</si>
  <si>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</si>
  <si>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</si>
  <si>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</si>
  <si>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</si>
  <si>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</si>
  <si>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</si>
  <si>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</si>
  <si>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</si>
  <si>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</si>
  <si>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</si>
  <si>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</si>
  <si>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</si>
  <si>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</si>
  <si>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</si>
  <si>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</si>
  <si>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</si>
  <si>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</si>
  <si>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</si>
  <si>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</si>
  <si>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</si>
  <si>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</si>
  <si>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</si>
  <si>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</si>
  <si>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</si>
  <si>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</si>
  <si>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</si>
  <si>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</si>
  <si>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</si>
  <si>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</si>
  <si>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</si>
  <si>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</si>
  <si>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</si>
  <si>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</si>
  <si>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</si>
  <si>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</si>
  <si>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</si>
  <si>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</si>
  <si>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</si>
  <si>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</si>
  <si>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</si>
  <si>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</si>
  <si>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</si>
  <si>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</si>
  <si>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</si>
  <si>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</si>
  <si>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</si>
  <si>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</si>
  <si>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</si>
  <si>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</si>
  <si>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</si>
  <si>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</si>
  <si>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</si>
  <si>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</si>
  <si>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</si>
  <si>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</si>
  <si>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</si>
  <si>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</si>
  <si>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</si>
  <si>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</si>
  <si>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</si>
  <si>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</si>
  <si>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</si>
  <si>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</si>
  <si>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</si>
  <si>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</si>
  <si>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</si>
  <si>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</si>
  <si>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</si>
  <si>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</si>
  <si>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</si>
  <si>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</si>
  <si>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</si>
  <si>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</si>
  <si>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</si>
  <si>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</si>
  <si>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</si>
  <si>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</si>
  <si>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</si>
  <si>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</si>
  <si>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</si>
  <si>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</si>
  <si>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</si>
  <si>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</si>
  <si>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</si>
  <si>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</si>
  <si>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</si>
  <si>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</si>
  <si>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</si>
  <si>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</si>
  <si>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</si>
  <si>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</si>
  <si>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</si>
  <si>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</si>
  <si>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</si>
  <si>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</si>
  <si>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</si>
  <si>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</si>
  <si>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</si>
  <si>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</si>
  <si>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</si>
  <si>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</si>
  <si>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</si>
  <si>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</si>
  <si>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</si>
  <si>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</si>
  <si>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</si>
  <si>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</si>
  <si>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</si>
  <si>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</si>
  <si>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</si>
  <si>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</si>
  <si>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</si>
  <si>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</si>
  <si>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</si>
  <si>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</si>
  <si>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</si>
  <si>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</si>
  <si>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</si>
  <si>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</si>
  <si>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</si>
  <si>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</si>
  <si>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</si>
  <si>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</si>
  <si>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</si>
  <si>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</si>
  <si>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</si>
  <si>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</si>
  <si>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</si>
  <si>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</si>
  <si>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</si>
  <si>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</si>
  <si>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</si>
  <si>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</si>
  <si>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</si>
  <si>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</si>
  <si>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</si>
  <si>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</si>
  <si>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</si>
  <si>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</si>
  <si>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</si>
  <si>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</si>
  <si>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</si>
  <si>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</si>
  <si>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</si>
  <si>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</si>
  <si>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</si>
  <si>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</si>
  <si>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</si>
  <si>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</si>
  <si>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</si>
  <si>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</si>
  <si>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</si>
  <si>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</si>
  <si>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</si>
  <si>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</si>
  <si>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</si>
  <si>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</si>
  <si>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</si>
  <si>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</si>
  <si>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</si>
  <si>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</si>
  <si>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</si>
  <si>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</si>
  <si>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</si>
  <si>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</si>
  <si>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</si>
  <si>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</si>
  <si>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</si>
  <si>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</si>
  <si>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</si>
  <si>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</si>
  <si>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</si>
  <si>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</si>
  <si>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</si>
  <si>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</si>
  <si>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</si>
  <si>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</si>
  <si>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</si>
  <si>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</si>
  <si>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</si>
  <si>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</si>
  <si>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</si>
  <si>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</si>
  <si>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</si>
  <si>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</si>
  <si>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</si>
  <si>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</si>
  <si>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</si>
  <si>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</si>
  <si>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</si>
  <si>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</si>
  <si>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</si>
  <si>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</si>
  <si>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</si>
  <si>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</si>
  <si>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</si>
  <si>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</si>
  <si>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</si>
  <si>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</si>
  <si>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</si>
  <si>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</si>
  <si>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</si>
  <si>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</si>
  <si>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</si>
  <si>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</si>
  <si>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</si>
  <si>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</si>
  <si>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</si>
  <si>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</si>
  <si>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</si>
  <si>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</si>
  <si>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</si>
  <si>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</si>
  <si>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</si>
  <si>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</si>
  <si>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</si>
  <si>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</si>
  <si>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</si>
  <si>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</si>
  <si>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</si>
  <si>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</si>
  <si>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</si>
  <si>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</si>
  <si>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</si>
  <si>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</si>
  <si>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</si>
  <si>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</si>
  <si>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</si>
  <si>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</si>
  <si>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</si>
  <si>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</si>
  <si>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</si>
  <si>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</si>
  <si>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</si>
  <si>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</si>
  <si>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</si>
  <si>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</si>
  <si>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</si>
  <si>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</si>
  <si>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</si>
  <si>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</si>
  <si>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</si>
  <si>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</si>
  <si>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</si>
  <si>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</si>
  <si>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</si>
  <si>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</si>
  <si>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</si>
  <si>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</si>
  <si>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</si>
  <si>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</si>
  <si>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</si>
  <si>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</si>
  <si>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</si>
  <si>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</si>
  <si>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</si>
  <si>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</si>
  <si>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</si>
  <si>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</si>
  <si>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</si>
  <si>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</si>
  <si>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</si>
  <si>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</si>
  <si>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</si>
  <si>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</si>
  <si>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</si>
  <si>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</si>
  <si>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</si>
  <si>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</si>
  <si>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</si>
  <si>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</si>
  <si>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</si>
  <si>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</si>
  <si>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</si>
  <si>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</si>
  <si>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</si>
  <si>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</si>
  <si>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</si>
  <si>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</si>
  <si>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</si>
  <si>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</si>
  <si>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</si>
  <si>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</si>
  <si>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</si>
  <si>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</si>
  <si>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</si>
  <si>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</si>
  <si>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</si>
  <si>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</si>
  <si>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</si>
  <si>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</si>
  <si>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</si>
  <si>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</si>
  <si>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</si>
  <si>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</si>
  <si>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</si>
  <si>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</si>
  <si>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</si>
  <si>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</si>
  <si>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</si>
  <si>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</si>
  <si>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</si>
  <si>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</si>
  <si>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</si>
  <si>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</si>
  <si>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</si>
  <si>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</si>
  <si>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</si>
  <si>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</si>
  <si>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</si>
  <si>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</si>
  <si>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</si>
  <si>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</si>
  <si>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</si>
  <si>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</si>
  <si>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</si>
  <si>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</si>
  <si>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</si>
  <si>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</si>
  <si>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</si>
  <si>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</si>
  <si>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</si>
  <si>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</si>
  <si>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</si>
  <si>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</si>
  <si>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</si>
  <si>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</si>
  <si>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</si>
  <si>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</si>
  <si>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</si>
  <si>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</si>
  <si>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</si>
  <si>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</si>
  <si>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</si>
  <si>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</si>
  <si>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</si>
  <si>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</si>
  <si>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</si>
  <si>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</si>
  <si>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</si>
  <si>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</si>
  <si>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</si>
  <si>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</si>
  <si>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</si>
  <si>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</si>
  <si>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</si>
  <si>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</si>
  <si>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</si>
  <si>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</si>
  <si>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</si>
  <si>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</si>
  <si>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</si>
  <si>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</si>
  <si>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</si>
  <si>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</si>
  <si>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</si>
  <si>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</si>
  <si>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</si>
  <si>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</si>
  <si>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</si>
  <si>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</si>
  <si>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</si>
  <si>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</si>
  <si>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</si>
  <si>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</si>
  <si>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</si>
  <si>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</si>
  <si>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</si>
  <si>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</si>
  <si>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</si>
  <si>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</si>
  <si>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</si>
  <si>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</si>
  <si>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</si>
  <si>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</si>
  <si>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</si>
  <si>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</si>
  <si>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</si>
  <si>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</si>
  <si>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</si>
  <si>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</si>
  <si>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</si>
  <si>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</si>
  <si>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</si>
  <si>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</si>
  <si>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</si>
  <si>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</si>
  <si>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</si>
  <si>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</si>
  <si>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</si>
  <si>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</si>
  <si>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</si>
  <si>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</si>
  <si>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</si>
  <si>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</si>
  <si>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</si>
  <si>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</si>
  <si>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</si>
  <si>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</si>
  <si>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</si>
  <si>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</si>
  <si>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</si>
  <si>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</si>
  <si>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</si>
  <si>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</si>
  <si>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</si>
  <si>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</si>
  <si>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</si>
  <si>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</si>
  <si>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</si>
  <si>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</si>
  <si>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</si>
  <si>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</si>
  <si>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</si>
  <si>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</si>
  <si>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</si>
  <si>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</si>
  <si>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</si>
  <si>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</si>
  <si>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</si>
  <si>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</si>
  <si>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</si>
  <si>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</si>
  <si>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</si>
  <si>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</si>
  <si>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</si>
  <si>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</si>
  <si>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</si>
  <si>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</si>
  <si>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</si>
  <si>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</si>
  <si>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</si>
  <si>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</si>
  <si>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</si>
  <si>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</si>
  <si>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</si>
  <si>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</si>
  <si>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</si>
  <si>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</si>
  <si>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</si>
  <si>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</si>
  <si>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</si>
  <si>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</si>
  <si>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</si>
  <si>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</si>
  <si>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</si>
  <si>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</si>
  <si>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</si>
  <si>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</si>
  <si>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</si>
  <si>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</si>
  <si>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</si>
  <si>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</si>
  <si>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</si>
  <si>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</si>
  <si>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</si>
  <si>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</si>
  <si>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</si>
  <si>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</si>
  <si>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</si>
  <si>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</si>
  <si>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</si>
  <si>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</si>
  <si>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</si>
  <si>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</si>
  <si>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</si>
  <si>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</si>
  <si>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</si>
  <si>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</si>
  <si>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</si>
  <si>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</si>
  <si>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</si>
  <si>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</si>
  <si>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</si>
  <si>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</si>
  <si>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</si>
  <si>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</si>
  <si>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</si>
  <si>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</si>
  <si>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</si>
  <si>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</si>
  <si>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</si>
  <si>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</si>
  <si>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</si>
  <si>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</si>
  <si>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</si>
  <si>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</si>
  <si>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</si>
  <si>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</si>
  <si>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</si>
  <si>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</si>
  <si>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</si>
  <si>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</si>
  <si>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</si>
  <si>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</si>
  <si>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</si>
  <si>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</si>
  <si>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</si>
  <si>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</si>
  <si>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</si>
  <si>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</si>
  <si>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</si>
  <si>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</si>
  <si>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</si>
  <si>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</si>
  <si>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</si>
  <si>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</si>
  <si>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</si>
  <si>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</si>
  <si>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</si>
  <si>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</si>
  <si>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</si>
  <si>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</si>
  <si>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</si>
  <si>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</si>
  <si>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</si>
  <si>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</si>
  <si>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</si>
  <si>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</si>
  <si>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</si>
  <si>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</si>
  <si>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</si>
  <si>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</si>
  <si>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</si>
  <si>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</si>
  <si>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</si>
  <si>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</si>
  <si>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</si>
  <si>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</si>
  <si>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</si>
  <si>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</si>
  <si>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</si>
  <si>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</si>
  <si>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</si>
  <si>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</si>
  <si>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</si>
  <si>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</si>
  <si>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</si>
  <si>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</si>
  <si>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</si>
  <si>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</si>
  <si>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</si>
  <si>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</si>
  <si>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</si>
  <si>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</si>
  <si>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</si>
  <si>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</si>
  <si>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</si>
  <si>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</si>
  <si>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</si>
  <si>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</si>
  <si>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</si>
  <si>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</si>
  <si>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</si>
  <si>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</si>
  <si>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</si>
  <si>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</si>
  <si>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</si>
  <si>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</si>
  <si>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</si>
  <si>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</si>
  <si>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</si>
  <si>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</si>
  <si>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</si>
  <si>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</si>
  <si>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</si>
  <si>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</si>
  <si>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</si>
  <si>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</si>
  <si>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</si>
  <si>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</si>
  <si>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</si>
  <si>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</si>
  <si>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</si>
  <si>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</si>
  <si>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</si>
  <si>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</si>
  <si>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</si>
  <si>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</si>
  <si>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</si>
  <si>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</si>
  <si>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</si>
  <si>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</si>
  <si>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</si>
  <si>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</si>
  <si>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</si>
  <si>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</si>
  <si>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</si>
  <si>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</si>
  <si>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</si>
  <si>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</si>
  <si>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</si>
  <si>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</si>
  <si>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</si>
  <si>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</si>
  <si>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</si>
  <si>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</si>
  <si>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</si>
  <si>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</si>
  <si>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</si>
  <si>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</si>
  <si>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</si>
  <si>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</si>
  <si>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</si>
  <si>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</si>
  <si>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</si>
  <si>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</si>
  <si>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</si>
  <si>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</si>
  <si>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</si>
  <si>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</si>
  <si>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</si>
  <si>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</si>
  <si>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</si>
  <si>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</si>
  <si>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</si>
  <si>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</si>
  <si>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</si>
  <si>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</si>
  <si>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</si>
  <si>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</si>
  <si>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</si>
  <si>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</si>
  <si>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</si>
  <si>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</si>
  <si>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</si>
  <si>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</si>
  <si>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</si>
  <si>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</si>
  <si>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</si>
  <si>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</si>
  <si>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</si>
  <si>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</si>
  <si>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</si>
  <si>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</si>
  <si>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</si>
  <si>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</si>
  <si>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</si>
  <si>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</si>
  <si>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</si>
  <si>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</si>
  <si>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</si>
  <si>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</si>
  <si>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</si>
  <si>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</si>
  <si>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</si>
  <si>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</si>
  <si>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</si>
  <si>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</si>
  <si>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</si>
  <si>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</si>
  <si>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</si>
  <si>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</si>
  <si>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</si>
  <si>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</si>
  <si>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</si>
  <si>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</si>
  <si>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</si>
  <si>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</si>
  <si>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</si>
  <si>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</si>
  <si>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</si>
  <si>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</si>
  <si>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</si>
  <si>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</si>
  <si>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</si>
  <si>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</si>
  <si>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</si>
  <si>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</si>
  <si>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</si>
  <si>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</si>
  <si>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</si>
  <si>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</si>
  <si>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</si>
  <si>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</si>
  <si>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</si>
  <si>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</si>
  <si>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</si>
  <si>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</si>
  <si>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</si>
  <si>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</si>
  <si>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</si>
  <si>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</si>
  <si>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</si>
  <si>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</si>
  <si>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</si>
  <si>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</si>
  <si>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</si>
  <si>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</si>
  <si>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</si>
  <si>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</si>
  <si>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</si>
  <si>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</si>
  <si>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</si>
  <si>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</si>
  <si>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</si>
  <si>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</si>
  <si>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</si>
  <si>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</si>
  <si>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</si>
  <si>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</si>
  <si>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</si>
  <si>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</si>
  <si>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</si>
  <si>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</si>
  <si>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</si>
  <si>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</si>
  <si>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</si>
  <si>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</si>
  <si>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</si>
  <si>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</si>
  <si>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</si>
  <si>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</si>
  <si>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</si>
  <si>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</si>
  <si>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</si>
  <si>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</si>
  <si>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</si>
  <si>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</si>
  <si>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</si>
  <si>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</si>
  <si>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</si>
  <si>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</si>
  <si>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</si>
  <si>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</si>
  <si>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</si>
  <si>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</si>
  <si>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</si>
  <si>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</si>
  <si>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</si>
  <si>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</si>
  <si>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</si>
  <si>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</si>
  <si>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</si>
  <si>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</si>
  <si>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</si>
  <si>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</si>
  <si>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</si>
  <si>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</si>
  <si>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</si>
  <si>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</si>
  <si>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</si>
  <si>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</si>
  <si>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</si>
  <si>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</si>
  <si>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</si>
  <si>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</si>
  <si>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</si>
  <si>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</si>
  <si>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</si>
  <si>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</si>
  <si>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</si>
  <si>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</si>
  <si>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</si>
  <si>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</si>
  <si>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</si>
  <si>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</si>
  <si>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</si>
  <si>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</si>
  <si>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</si>
  <si>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</si>
  <si>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</si>
  <si>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</si>
  <si>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</si>
  <si>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</si>
  <si>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</si>
  <si>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</si>
  <si>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</si>
  <si>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</si>
  <si>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</si>
  <si>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</si>
  <si>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</si>
  <si>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</si>
  <si>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</si>
  <si>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</si>
  <si>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</si>
  <si>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</si>
  <si>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</si>
  <si>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</si>
  <si>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</si>
  <si>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</si>
  <si>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</si>
  <si>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</si>
  <si>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</si>
  <si>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</si>
  <si>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</si>
  <si>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</si>
  <si>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</si>
  <si>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</si>
  <si>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</si>
  <si>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</si>
  <si>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</si>
  <si>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</si>
  <si>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</si>
  <si>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</si>
  <si>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</si>
  <si>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</si>
  <si>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</si>
  <si>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</si>
  <si>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</si>
  <si>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</si>
  <si>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</si>
  <si>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</si>
  <si>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</si>
  <si>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</si>
  <si>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</si>
  <si>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</si>
  <si>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</si>
  <si>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</si>
  <si>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</si>
  <si>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</si>
  <si>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</si>
  <si>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</si>
  <si>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</si>
  <si>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</si>
  <si>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</si>
  <si>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</si>
  <si>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</si>
  <si>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</si>
  <si>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</si>
  <si>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</si>
  <si>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</si>
  <si>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</si>
  <si>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</si>
  <si>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</si>
  <si>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</si>
  <si>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</si>
  <si>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</si>
  <si>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</si>
  <si>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</si>
  <si>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</si>
  <si>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</si>
  <si>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</si>
  <si>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</si>
  <si>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</si>
  <si>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</si>
  <si>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</si>
  <si>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</si>
  <si>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</si>
  <si>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</si>
  <si>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</si>
  <si>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</si>
  <si>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</si>
  <si>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</si>
  <si>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</si>
  <si>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</si>
  <si>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</si>
  <si>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</si>
  <si>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</si>
  <si>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</si>
  <si>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</si>
  <si>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</si>
  <si>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</si>
  <si>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</si>
  <si>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</si>
  <si>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</si>
  <si>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</si>
  <si>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</si>
  <si>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</si>
  <si>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</si>
  <si>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</si>
  <si>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</si>
  <si>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</si>
  <si>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</si>
  <si>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</si>
  <si>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</si>
  <si>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</si>
  <si>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</si>
  <si>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</si>
  <si>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</si>
  <si>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</si>
  <si>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</si>
  <si>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</si>
  <si>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</si>
  <si>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</si>
  <si>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</si>
  <si>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</si>
  <si>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</si>
  <si>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</si>
  <si>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</si>
  <si>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</si>
  <si>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</si>
  <si>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</si>
  <si>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</si>
  <si>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</si>
  <si>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</si>
  <si>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</si>
  <si>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</si>
  <si>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</si>
  <si>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</si>
  <si>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</si>
  <si>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</si>
  <si>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</si>
  <si>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</si>
  <si>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</si>
  <si>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</si>
  <si>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</si>
  <si>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</si>
  <si>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</si>
  <si>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</si>
  <si>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</si>
  <si>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</si>
  <si>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</si>
  <si>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</si>
  <si>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</si>
  <si>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</si>
  <si>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</si>
  <si>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</si>
  <si>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</si>
  <si>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</si>
  <si>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</si>
  <si>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</si>
  <si>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</si>
  <si>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</si>
  <si>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</si>
  <si>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</si>
  <si>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</si>
  <si>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</si>
  <si>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</si>
  <si>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</si>
  <si>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</si>
  <si>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</si>
  <si>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</si>
  <si>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</si>
  <si>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</si>
  <si>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</si>
  <si>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</si>
  <si>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</si>
  <si>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</si>
  <si>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</si>
  <si>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</si>
  <si>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</si>
  <si>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</si>
  <si>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</si>
  <si>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</si>
  <si>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</si>
  <si>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</si>
  <si>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</si>
  <si>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</si>
  <si>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</si>
  <si>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</si>
  <si>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</si>
  <si>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</si>
  <si>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</si>
  <si>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</si>
  <si>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</si>
  <si>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</si>
  <si>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</si>
  <si>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</si>
  <si>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</si>
  <si>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</si>
  <si>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</si>
  <si>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</si>
  <si>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</si>
  <si>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</si>
  <si>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</si>
  <si>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</si>
  <si>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</si>
  <si>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</si>
  <si>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</si>
  <si>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</si>
  <si>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</si>
  <si>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</si>
  <si>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</si>
  <si>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</si>
  <si>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</si>
  <si>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</si>
  <si>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</si>
  <si>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</si>
  <si>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</si>
  <si>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</si>
  <si>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</si>
  <si>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</si>
  <si>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</si>
  <si>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</si>
  <si>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</si>
  <si>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</si>
  <si>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</si>
  <si>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</si>
  <si>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</si>
  <si>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</si>
  <si>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</si>
  <si>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</si>
  <si>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</si>
  <si>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</si>
  <si>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</si>
  <si>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</si>
  <si>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</si>
  <si>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</si>
  <si>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</si>
  <si>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</si>
  <si>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</si>
  <si>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</si>
  <si>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</si>
  <si>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</si>
  <si>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</si>
  <si>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</si>
  <si>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</si>
  <si>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</si>
  <si>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</si>
  <si>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</si>
  <si>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</si>
  <si>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</si>
  <si>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</si>
  <si>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</si>
  <si>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</si>
  <si>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</si>
  <si>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</si>
  <si>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</si>
  <si>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</si>
  <si>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</si>
  <si>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</si>
  <si>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</si>
  <si>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</si>
  <si>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</si>
  <si>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</si>
  <si>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</si>
  <si>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</si>
  <si>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</si>
  <si>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</si>
  <si>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</si>
  <si>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</si>
  <si>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</si>
  <si>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</si>
  <si>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</si>
  <si>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</si>
  <si>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</si>
  <si>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</si>
  <si>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</si>
  <si>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</si>
  <si>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</si>
  <si>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</si>
  <si>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</si>
  <si>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</si>
  <si>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</si>
  <si>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</si>
  <si>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</si>
  <si>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</si>
  <si>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</si>
  <si>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</si>
  <si>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</si>
  <si>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</si>
  <si>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</si>
  <si>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</si>
  <si>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</si>
  <si>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</si>
  <si>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</si>
  <si>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</si>
  <si>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</si>
  <si>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</si>
  <si>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</si>
  <si>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</si>
  <si>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</si>
  <si>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</si>
  <si>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</si>
  <si>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</si>
  <si>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</si>
  <si>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</si>
  <si>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</si>
  <si>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</si>
  <si>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</si>
  <si>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</si>
  <si>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</si>
  <si>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</si>
  <si>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</si>
  <si>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</si>
  <si>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</si>
  <si>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</si>
  <si>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</si>
  <si>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</si>
  <si>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</si>
  <si>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</si>
  <si>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</si>
  <si>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</si>
  <si>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</si>
  <si>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</si>
  <si>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</si>
  <si>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</si>
  <si>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</si>
  <si>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</si>
  <si>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</si>
  <si>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</si>
  <si>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</si>
  <si>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</si>
  <si>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</si>
  <si>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</si>
  <si>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</si>
  <si>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</si>
  <si>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</si>
  <si>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</si>
  <si>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</si>
  <si>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</si>
  <si>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</si>
  <si>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</si>
  <si>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</si>
  <si>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</si>
  <si>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</si>
  <si>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</si>
  <si>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</si>
  <si>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</si>
  <si>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</si>
  <si>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</si>
  <si>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</si>
  <si>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</si>
  <si>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</si>
  <si>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</si>
  <si>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</si>
  <si>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</si>
  <si>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</si>
  <si>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</si>
  <si>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</si>
  <si>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</si>
  <si>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</si>
  <si>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</si>
  <si>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</si>
  <si>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</si>
  <si>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</si>
  <si>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</si>
  <si>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</si>
  <si>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</si>
  <si>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</si>
  <si>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</si>
  <si>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</si>
  <si>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</si>
  <si>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</si>
  <si>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</si>
  <si>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</si>
  <si>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</si>
  <si>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</si>
  <si>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</si>
  <si>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</si>
  <si>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</si>
  <si>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</si>
  <si>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</si>
  <si>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</si>
  <si>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</si>
  <si>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</si>
  <si>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</si>
  <si>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</si>
  <si>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</si>
  <si>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</si>
  <si>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</si>
  <si>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</si>
  <si>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</si>
  <si>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</si>
  <si>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</si>
  <si>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</si>
  <si>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</si>
  <si>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</si>
  <si>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</si>
  <si>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</si>
  <si>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</si>
  <si>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</si>
  <si>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</si>
  <si>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</si>
  <si>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</si>
  <si>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</si>
  <si>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</si>
  <si>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</si>
  <si>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</si>
  <si>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</si>
  <si>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</si>
  <si>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</si>
  <si>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</si>
  <si>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</si>
  <si>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</si>
  <si>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</si>
  <si>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</si>
  <si>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</si>
  <si>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</si>
  <si>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</si>
  <si>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</si>
  <si>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</si>
  <si>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</si>
  <si>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</si>
  <si>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</si>
  <si>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</si>
  <si>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</si>
  <si>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</si>
  <si>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</si>
  <si>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</si>
  <si>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</si>
  <si>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</si>
  <si>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</si>
  <si>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</si>
  <si>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</si>
  <si>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</si>
  <si>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</si>
  <si>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</si>
  <si>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</si>
  <si>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</si>
  <si>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</si>
  <si>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</si>
  <si>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</si>
  <si>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</si>
  <si>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</si>
  <si>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</si>
  <si>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</si>
  <si>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</si>
  <si>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</si>
  <si>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</si>
  <si>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</si>
  <si>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</si>
  <si>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</si>
  <si>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</si>
  <si>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</si>
  <si>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</si>
  <si>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</si>
  <si>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</si>
  <si>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</si>
  <si>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</si>
  <si>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</si>
  <si>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</si>
  <si>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</si>
  <si>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</si>
  <si>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</si>
  <si>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</si>
  <si>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</si>
  <si>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</si>
  <si>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</si>
  <si>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</si>
  <si>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</si>
  <si>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</si>
  <si>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</si>
  <si>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</si>
  <si>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</si>
  <si>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</si>
  <si>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</si>
  <si>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</si>
  <si>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</si>
  <si>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</si>
  <si>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</si>
  <si>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</si>
  <si>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</si>
  <si>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</si>
  <si>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</si>
  <si>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</si>
  <si>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</si>
  <si>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</si>
  <si>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</si>
  <si>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</si>
  <si>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</si>
  <si>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</si>
  <si>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</si>
  <si>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</si>
  <si>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</si>
  <si>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</si>
  <si>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</si>
  <si>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</si>
  <si>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</si>
  <si>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</si>
  <si>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</si>
  <si>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</si>
  <si>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</si>
  <si>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</si>
  <si>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</si>
  <si>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</si>
  <si>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</si>
  <si>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</si>
  <si>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</si>
  <si>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</si>
  <si>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</si>
  <si>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</si>
  <si>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</si>
  <si>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</si>
  <si>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</si>
  <si>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</si>
  <si>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</si>
  <si>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</si>
  <si>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</si>
  <si>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</si>
  <si>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</si>
  <si>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</si>
  <si>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</si>
  <si>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</si>
  <si>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</si>
  <si>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</si>
  <si>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</si>
  <si>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</si>
  <si>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</si>
  <si>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</si>
  <si>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</si>
  <si>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</si>
  <si>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</si>
  <si>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</si>
  <si>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</si>
  <si>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</si>
  <si>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</si>
  <si>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</si>
  <si>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</si>
  <si>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</si>
  <si>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</si>
  <si>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</si>
  <si>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</si>
  <si>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</si>
  <si>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</si>
  <si>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</si>
  <si>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</si>
  <si>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</si>
  <si>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</si>
  <si>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</si>
  <si>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</si>
  <si>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</si>
  <si>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</si>
  <si>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</si>
  <si>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</si>
  <si>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</si>
  <si>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</si>
  <si>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</si>
  <si>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</si>
  <si>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</si>
  <si>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</si>
  <si>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</si>
  <si>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</si>
  <si>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</si>
  <si>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</si>
  <si>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</si>
  <si>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</si>
  <si>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</si>
  <si>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</si>
  <si>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</si>
  <si>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</si>
  <si>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</si>
  <si>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</si>
  <si>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</si>
  <si>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</si>
  <si>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</si>
  <si>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</si>
  <si>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</si>
  <si>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</si>
  <si>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</si>
  <si>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</si>
  <si>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</si>
  <si>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</si>
  <si>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</si>
  <si>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</si>
  <si>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</si>
  <si>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</si>
  <si>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</si>
  <si>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</si>
  <si>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</si>
  <si>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</si>
  <si>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</si>
  <si>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</si>
  <si>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</si>
  <si>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</si>
  <si>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</si>
  <si>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</si>
  <si>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</si>
  <si>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</si>
  <si>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</si>
  <si>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</si>
  <si>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</si>
  <si>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</si>
  <si>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</si>
  <si>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</si>
  <si>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</si>
  <si>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</si>
  <si>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</si>
  <si>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</si>
  <si>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</si>
  <si>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</si>
  <si>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</si>
  <si>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</si>
  <si>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</si>
  <si>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</si>
  <si>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</si>
  <si>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</si>
  <si>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</si>
  <si>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</si>
  <si>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</si>
  <si>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</si>
  <si>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</si>
  <si>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</si>
  <si>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</si>
  <si>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</si>
  <si>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</si>
  <si>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</si>
  <si>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</si>
  <si>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</si>
  <si>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</si>
  <si>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</si>
  <si>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</si>
  <si>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</si>
  <si>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</si>
  <si>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</si>
  <si>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</si>
  <si>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</si>
  <si>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</si>
  <si>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</si>
  <si>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</si>
  <si>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</si>
  <si>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</si>
  <si>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</si>
  <si>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</si>
  <si>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</si>
  <si>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</si>
  <si>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</si>
  <si>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</si>
  <si>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</si>
  <si>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</si>
  <si>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</si>
  <si>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</si>
  <si>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</si>
  <si>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</si>
  <si>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</si>
  <si>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</si>
  <si>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</si>
  <si>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</si>
  <si>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</si>
  <si>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</si>
  <si>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</si>
  <si>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</si>
  <si>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</si>
  <si>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</si>
  <si>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</si>
  <si>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</si>
  <si>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</si>
  <si>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</si>
  <si>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</si>
  <si>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</si>
  <si>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</si>
  <si>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</si>
  <si>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</si>
  <si>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</si>
  <si>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</si>
  <si>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</si>
  <si>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</si>
  <si>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</si>
  <si>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</si>
  <si>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</si>
  <si>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</si>
  <si>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</si>
  <si>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</si>
  <si>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</si>
  <si>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</si>
  <si>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</si>
  <si>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</si>
  <si>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</si>
  <si>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</si>
  <si>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</si>
  <si>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</si>
  <si>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</si>
  <si>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</si>
  <si>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</si>
  <si>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</si>
  <si>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</si>
  <si>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</si>
  <si>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</si>
  <si>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</si>
  <si>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</si>
  <si>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</si>
  <si>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</si>
  <si>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</si>
  <si>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</si>
  <si>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</si>
  <si>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</si>
  <si>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</si>
  <si>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</si>
  <si>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</si>
  <si>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</si>
  <si>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</si>
  <si>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</si>
  <si>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</si>
  <si>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</si>
  <si>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</si>
  <si>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</si>
  <si>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</si>
  <si>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</si>
  <si>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</si>
  <si>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</si>
  <si>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</si>
  <si>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</si>
  <si>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</si>
  <si>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</si>
  <si>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</si>
  <si>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</si>
  <si>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</si>
  <si>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</si>
  <si>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</si>
  <si>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</si>
  <si>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</si>
  <si>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</si>
  <si>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</si>
  <si>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</si>
  <si>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</si>
  <si>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</si>
  <si>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</si>
  <si>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</si>
  <si>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</si>
  <si>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</si>
  <si>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</si>
  <si>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</si>
  <si>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</si>
  <si>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</si>
  <si>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</si>
  <si>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</si>
  <si>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</si>
  <si>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</si>
  <si>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</si>
  <si>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</si>
  <si>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</si>
  <si>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</si>
  <si>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</si>
  <si>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</si>
  <si>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</si>
  <si>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</si>
  <si>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</si>
  <si>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</si>
  <si>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</si>
  <si>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</si>
  <si>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</si>
  <si>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</si>
  <si>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</si>
  <si>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</si>
  <si>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</si>
  <si>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</si>
  <si>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</si>
  <si>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</si>
  <si>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</si>
  <si>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</si>
  <si>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</si>
  <si>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</si>
  <si>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</si>
  <si>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</si>
  <si>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</si>
  <si>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</si>
  <si>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</si>
  <si>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</si>
  <si>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</si>
  <si>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</si>
  <si>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</si>
  <si>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</si>
  <si>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</si>
  <si>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</si>
  <si>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</si>
  <si>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</si>
  <si>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</si>
  <si>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</si>
  <si>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</si>
  <si>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</si>
  <si>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</si>
  <si>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</si>
  <si>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</si>
  <si>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</si>
  <si>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</si>
  <si>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</si>
  <si>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</si>
  <si>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</si>
  <si>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</si>
  <si>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</si>
  <si>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</si>
  <si>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</si>
  <si>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</si>
  <si>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</si>
  <si>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</si>
  <si>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</si>
  <si>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</si>
  <si>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</si>
  <si>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</si>
  <si>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</si>
  <si>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</si>
  <si>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</si>
  <si>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</si>
  <si>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</si>
  <si>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</si>
  <si>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</si>
  <si>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</si>
  <si>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</si>
  <si>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</si>
  <si>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</si>
  <si>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</si>
  <si>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</si>
  <si>
    <t>Some items being listed multiple times</t>
  </si>
  <si>
    <t>Freeze the top rows in some sheets</t>
  </si>
  <si>
    <t>Proc rate of Classic enchants like Fiery, Demonslaying and Lifestealing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</si>
</sst>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9"/>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3283</v>
      </c>
    </row>
    <row r="9" spans="1:2">
      <c r="B9" s="9" t="s">
        <v>3274</v>
      </c>
    </row>
    <row r="10" spans="1:2">
      <c r="B10" s="9" t="s">
        <v>3280</v>
      </c>
    </row>
    <row r="11" spans="1:2">
      <c r="B11" s="9" t="s">
        <v>3282</v>
      </c>
    </row>
    <row r="12" spans="1:2">
      <c r="A12" s="9" t="s">
        <v>1856</v>
      </c>
      <c r="B12" s="9" t="s">
        <v>3279</v>
      </c>
    </row>
    <row r="13" spans="1:2">
      <c r="A13" s="2"/>
      <c r="B13" s="9" t="s">
        <v>3244</v>
      </c>
    </row>
    <row r="14" spans="1:2">
      <c r="B14" s="9" t="s">
        <v>3250</v>
      </c>
    </row>
    <row r="15" spans="1:2">
      <c r="B15" s="9" t="s">
        <v>3278</v>
      </c>
    </row>
    <row r="16" spans="1:2">
      <c r="B16" s="9" t="s">
        <v>3275</v>
      </c>
    </row>
    <row r="17" spans="1:2">
      <c r="B17" s="9" t="s">
        <v>3251</v>
      </c>
    </row>
    <row r="18" spans="1:2">
      <c r="B18" s="9" t="s">
        <v>3248</v>
      </c>
    </row>
    <row r="19" spans="1:2">
      <c r="B19" s="9" t="s">
        <v>3252</v>
      </c>
    </row>
    <row r="20" spans="1:2">
      <c r="B20" s="9" t="s">
        <v>3277</v>
      </c>
    </row>
    <row r="21" spans="1:2">
      <c r="B21" s="9" t="s">
        <v>3281</v>
      </c>
    </row>
    <row r="23" spans="1:2">
      <c r="A23" s="9" t="s">
        <v>3202</v>
      </c>
      <c r="B23" s="9" t="s">
        <v>2329</v>
      </c>
    </row>
    <row r="24" spans="1:2">
      <c r="A24" s="9" t="s">
        <v>2214</v>
      </c>
      <c r="B24" s="9" t="s">
        <v>3006</v>
      </c>
    </row>
    <row r="25" spans="1:2">
      <c r="B25" s="9" t="s">
        <v>3005</v>
      </c>
    </row>
    <row r="26" spans="1:2">
      <c r="B26" s="48" t="s">
        <v>2405</v>
      </c>
    </row>
    <row r="27" spans="1:2">
      <c r="B27" s="650" t="s">
        <v>2410</v>
      </c>
    </row>
    <row r="28" spans="1:2">
      <c r="B28" s="650" t="s">
        <v>2988</v>
      </c>
    </row>
    <row r="29" spans="1:2">
      <c r="B29" s="650" t="s">
        <v>2859</v>
      </c>
    </row>
    <row r="30" spans="1:2">
      <c r="B30" s="650" t="s">
        <v>3020</v>
      </c>
    </row>
    <row r="31" spans="1:2">
      <c r="B31" s="650" t="s">
        <v>3035</v>
      </c>
    </row>
    <row r="32" spans="1:2">
      <c r="A32" s="2"/>
      <c r="B32" s="650" t="s">
        <v>2866</v>
      </c>
    </row>
    <row r="33" spans="1:2">
      <c r="A33" s="2"/>
      <c r="B33" s="650" t="s">
        <v>3036</v>
      </c>
    </row>
    <row r="34" spans="1:2">
      <c r="B34" s="650" t="s">
        <v>2885</v>
      </c>
    </row>
    <row r="35" spans="1:2">
      <c r="A35" s="9" t="s">
        <v>1583</v>
      </c>
      <c r="B35" s="9" t="s">
        <v>2330</v>
      </c>
    </row>
    <row r="36" spans="1:2">
      <c r="B36" s="9" t="s">
        <v>2406</v>
      </c>
    </row>
    <row r="37" spans="1:2">
      <c r="B37" s="9" t="s">
        <v>2422</v>
      </c>
    </row>
    <row r="38" spans="1:2">
      <c r="B38" s="9" t="s">
        <v>2860</v>
      </c>
    </row>
    <row r="39" spans="1:2">
      <c r="B39" s="9" t="s">
        <v>2876</v>
      </c>
    </row>
    <row r="40" spans="1:2">
      <c r="B40" s="9" t="s">
        <v>2879</v>
      </c>
    </row>
    <row r="41" spans="1:2">
      <c r="B41" s="9" t="s">
        <v>2984</v>
      </c>
    </row>
    <row r="42" spans="1:2">
      <c r="B42" s="9" t="s">
        <v>2985</v>
      </c>
    </row>
    <row r="43" spans="1:2">
      <c r="B43" s="9" t="s">
        <v>3015</v>
      </c>
    </row>
    <row r="44" spans="1:2">
      <c r="B44" s="9" t="s">
        <v>3016</v>
      </c>
    </row>
    <row r="45" spans="1:2">
      <c r="B45" s="9" t="s">
        <v>3017</v>
      </c>
    </row>
    <row r="46" spans="1:2">
      <c r="B46" s="9" t="s">
        <v>2986</v>
      </c>
    </row>
    <row r="47" spans="1:2">
      <c r="A47" s="9" t="s">
        <v>1856</v>
      </c>
      <c r="B47" s="9" t="s">
        <v>2987</v>
      </c>
    </row>
    <row r="48" spans="1:2">
      <c r="B48" s="9" t="s">
        <v>2864</v>
      </c>
    </row>
    <row r="49" spans="1:2">
      <c r="A49" s="9" t="s">
        <v>2070</v>
      </c>
      <c r="B49" s="9" t="s">
        <v>2332</v>
      </c>
    </row>
    <row r="50" spans="1:2">
      <c r="B50" s="9" t="s">
        <v>2421</v>
      </c>
    </row>
    <row r="52" spans="1:2">
      <c r="A52" s="9" t="s">
        <v>1850</v>
      </c>
    </row>
    <row r="53" spans="1:2">
      <c r="A53" s="9" t="s">
        <v>2331</v>
      </c>
    </row>
    <row r="54" spans="1:2">
      <c r="A54" s="9" t="s">
        <v>311</v>
      </c>
      <c r="B54" s="9" t="s">
        <v>2040</v>
      </c>
    </row>
    <row r="55" spans="1:2">
      <c r="A55" s="9" t="s">
        <v>2214</v>
      </c>
      <c r="B55" s="9" t="s">
        <v>1442</v>
      </c>
    </row>
    <row r="56" spans="1:2">
      <c r="B56" s="9" t="s">
        <v>1441</v>
      </c>
    </row>
    <row r="57" spans="1:2">
      <c r="B57" s="9" t="s">
        <v>65</v>
      </c>
    </row>
    <row r="58" spans="1:2">
      <c r="B58" s="9" t="s">
        <v>62</v>
      </c>
    </row>
    <row r="59" spans="1:2">
      <c r="B59" s="9" t="s">
        <v>60</v>
      </c>
    </row>
    <row r="60" spans="1:2">
      <c r="B60" s="9" t="s">
        <v>61</v>
      </c>
    </row>
    <row r="61" spans="1:2">
      <c r="B61" s="9" t="s">
        <v>64</v>
      </c>
    </row>
    <row r="62" spans="1:2">
      <c r="B62" s="9" t="s">
        <v>1729</v>
      </c>
    </row>
    <row r="63" spans="1:2">
      <c r="B63" s="9" t="s">
        <v>69</v>
      </c>
    </row>
    <row r="64" spans="1:2">
      <c r="B64" s="2" t="s">
        <v>2162</v>
      </c>
    </row>
    <row r="65" spans="1:2">
      <c r="B65" s="2" t="s">
        <v>2163</v>
      </c>
    </row>
    <row r="66" spans="1:2">
      <c r="B66" s="2" t="s">
        <v>67</v>
      </c>
    </row>
    <row r="67" spans="1:2">
      <c r="B67" s="9" t="s">
        <v>68</v>
      </c>
    </row>
    <row r="68" spans="1:2">
      <c r="B68" s="9" t="s">
        <v>1728</v>
      </c>
    </row>
    <row r="69" spans="1:2">
      <c r="B69" s="9" t="s">
        <v>73</v>
      </c>
    </row>
    <row r="70" spans="1:2">
      <c r="B70" s="9" t="s">
        <v>2164</v>
      </c>
    </row>
    <row r="71" spans="1:2">
      <c r="B71" s="9" t="s">
        <v>70</v>
      </c>
    </row>
    <row r="72" spans="1:2">
      <c r="B72" s="9" t="s">
        <v>2159</v>
      </c>
    </row>
    <row r="73" spans="1:2">
      <c r="B73" s="9" t="s">
        <v>789</v>
      </c>
    </row>
    <row r="74" spans="1:2">
      <c r="A74" s="9" t="s">
        <v>1856</v>
      </c>
      <c r="B74" s="9" t="s">
        <v>71</v>
      </c>
    </row>
    <row r="75" spans="1:2">
      <c r="B75" s="9" t="s">
        <v>1443</v>
      </c>
    </row>
    <row r="76" spans="1:2">
      <c r="B76" s="9" t="s">
        <v>66</v>
      </c>
    </row>
    <row r="77" spans="1:2">
      <c r="B77" s="9" t="s">
        <v>1730</v>
      </c>
    </row>
    <row r="78" spans="1:2">
      <c r="B78" s="9" t="s">
        <v>305</v>
      </c>
    </row>
    <row r="79" spans="1:2">
      <c r="B79" s="9" t="s">
        <v>787</v>
      </c>
    </row>
    <row r="80" spans="1:2">
      <c r="B80" s="9" t="s">
        <v>788</v>
      </c>
    </row>
    <row r="81" spans="1:2">
      <c r="B81" s="9" t="s">
        <v>1557</v>
      </c>
    </row>
    <row r="82" spans="1:2">
      <c r="B82" s="9" t="s">
        <v>1756</v>
      </c>
    </row>
    <row r="83" spans="1:2">
      <c r="B83" s="9" t="s">
        <v>309</v>
      </c>
    </row>
    <row r="84" spans="1:2">
      <c r="B84" s="9" t="s">
        <v>310</v>
      </c>
    </row>
    <row r="86" spans="1:2">
      <c r="A86" s="9" t="s">
        <v>2202</v>
      </c>
      <c r="B86" s="9" t="s">
        <v>790</v>
      </c>
    </row>
    <row r="87" spans="1:2">
      <c r="A87" s="9" t="s">
        <v>2214</v>
      </c>
      <c r="B87" s="9" t="s">
        <v>1987</v>
      </c>
    </row>
    <row r="88" spans="1:2">
      <c r="A88" s="2"/>
      <c r="B88" s="9" t="s">
        <v>1833</v>
      </c>
    </row>
    <row r="89" spans="1:2">
      <c r="B89" s="9" t="s">
        <v>408</v>
      </c>
    </row>
    <row r="90" spans="1:2">
      <c r="B90" s="9" t="s">
        <v>1732</v>
      </c>
    </row>
    <row r="91" spans="1:2">
      <c r="A91" s="9" t="s">
        <v>1583</v>
      </c>
      <c r="B91" s="9" t="s">
        <v>1237</v>
      </c>
    </row>
    <row r="92" spans="1:2">
      <c r="B92" s="9" t="s">
        <v>1676</v>
      </c>
    </row>
    <row r="93" spans="1:2">
      <c r="B93" s="9" t="s">
        <v>602</v>
      </c>
    </row>
    <row r="94" spans="1:2">
      <c r="B94" s="9" t="s">
        <v>2203</v>
      </c>
    </row>
    <row r="95" spans="1:2">
      <c r="B95" s="9" t="s">
        <v>37</v>
      </c>
    </row>
    <row r="96" spans="1:2">
      <c r="B96" s="9" t="s">
        <v>2006</v>
      </c>
    </row>
    <row r="97" spans="1:2">
      <c r="B97" s="9" t="s">
        <v>2236</v>
      </c>
    </row>
    <row r="98" spans="1:2">
      <c r="B98" s="9" t="s">
        <v>2235</v>
      </c>
    </row>
    <row r="99" spans="1:2">
      <c r="B99" s="9" t="s">
        <v>2239</v>
      </c>
    </row>
    <row r="100" spans="1:2">
      <c r="A100" s="9" t="s">
        <v>1856</v>
      </c>
      <c r="B100" s="9" t="s">
        <v>1236</v>
      </c>
    </row>
    <row r="101" spans="1:2">
      <c r="B101" s="9" t="s">
        <v>1238</v>
      </c>
    </row>
    <row r="102" spans="1:2">
      <c r="B102" s="9" t="s">
        <v>1239</v>
      </c>
    </row>
    <row r="103" spans="1:2">
      <c r="B103" s="9" t="s">
        <v>1240</v>
      </c>
    </row>
    <row r="104" spans="1:2">
      <c r="B104" s="9" t="s">
        <v>441</v>
      </c>
    </row>
    <row r="105" spans="1:2">
      <c r="B105" s="9" t="s">
        <v>406</v>
      </c>
    </row>
    <row r="106" spans="1:2">
      <c r="B106" s="9" t="s">
        <v>2012</v>
      </c>
    </row>
    <row r="107" spans="1:2">
      <c r="B107" s="9" t="s">
        <v>2313</v>
      </c>
    </row>
    <row r="108" spans="1:2">
      <c r="B108" s="9" t="s">
        <v>2314</v>
      </c>
    </row>
    <row r="109" spans="1:2">
      <c r="B109" s="9" t="s">
        <v>1249</v>
      </c>
    </row>
    <row r="110" spans="1:2">
      <c r="B110" s="9" t="s">
        <v>1731</v>
      </c>
    </row>
    <row r="111" spans="1:2">
      <c r="B111" s="9" t="s">
        <v>1909</v>
      </c>
    </row>
    <row r="112" spans="1:2">
      <c r="B112" s="9" t="s">
        <v>1910</v>
      </c>
    </row>
    <row r="113" spans="1:2">
      <c r="B113" s="9" t="s">
        <v>2233</v>
      </c>
    </row>
    <row r="114" spans="1:2">
      <c r="B114" s="9" t="s">
        <v>1110</v>
      </c>
    </row>
    <row r="115" spans="1:2">
      <c r="B115" s="9" t="s">
        <v>1111</v>
      </c>
    </row>
    <row r="117" spans="1:2">
      <c r="A117" s="9" t="s">
        <v>623</v>
      </c>
      <c r="B117" s="9" t="s">
        <v>790</v>
      </c>
    </row>
    <row r="118" spans="1:2">
      <c r="A118" s="9" t="s">
        <v>2214</v>
      </c>
      <c r="B118" s="9" t="s">
        <v>622</v>
      </c>
    </row>
    <row r="119" spans="1:2">
      <c r="A119" s="9" t="s">
        <v>1583</v>
      </c>
      <c r="B119" s="9" t="s">
        <v>431</v>
      </c>
    </row>
    <row r="120" spans="1:2">
      <c r="B120" s="9" t="s">
        <v>2266</v>
      </c>
    </row>
    <row r="121" spans="1:2">
      <c r="B121" s="9" t="s">
        <v>2058</v>
      </c>
    </row>
    <row r="122" spans="1:2">
      <c r="B122" s="9" t="s">
        <v>2062</v>
      </c>
    </row>
    <row r="123" spans="1:2">
      <c r="B123" s="9" t="s">
        <v>621</v>
      </c>
    </row>
    <row r="124" spans="1:2">
      <c r="B124" s="9" t="s">
        <v>624</v>
      </c>
    </row>
    <row r="125" spans="1:2">
      <c r="A125" s="9" t="s">
        <v>1856</v>
      </c>
      <c r="B125" s="9" t="s">
        <v>1879</v>
      </c>
    </row>
    <row r="126" spans="1:2">
      <c r="B126" s="9" t="s">
        <v>1880</v>
      </c>
    </row>
    <row r="127" spans="1:2">
      <c r="B127" s="9" t="s">
        <v>430</v>
      </c>
    </row>
    <row r="128" spans="1:2">
      <c r="B128" s="9" t="s">
        <v>2264</v>
      </c>
    </row>
    <row r="130" spans="1:2">
      <c r="A130" s="9" t="s">
        <v>1743</v>
      </c>
      <c r="B130" s="9" t="s">
        <v>790</v>
      </c>
    </row>
    <row r="131" spans="1:2">
      <c r="A131" s="9" t="s">
        <v>2214</v>
      </c>
      <c r="B131" s="9" t="s">
        <v>1874</v>
      </c>
    </row>
    <row r="132" spans="1:2">
      <c r="A132" s="2"/>
      <c r="B132" s="9" t="s">
        <v>83</v>
      </c>
    </row>
    <row r="133" spans="1:2">
      <c r="A133" s="2"/>
      <c r="B133" s="9" t="s">
        <v>1260</v>
      </c>
    </row>
    <row r="134" spans="1:2">
      <c r="B134" s="9" t="s">
        <v>79</v>
      </c>
    </row>
    <row r="135" spans="1:2">
      <c r="B135" s="9" t="s">
        <v>1859</v>
      </c>
    </row>
    <row r="136" spans="1:2">
      <c r="B136" s="9" t="s">
        <v>1864</v>
      </c>
    </row>
    <row r="137" spans="1:2">
      <c r="B137" s="9" t="s">
        <v>1860</v>
      </c>
    </row>
    <row r="138" spans="1:2">
      <c r="B138" s="9" t="s">
        <v>1865</v>
      </c>
    </row>
    <row r="139" spans="1:2">
      <c r="B139" s="9" t="s">
        <v>85</v>
      </c>
    </row>
    <row r="140" spans="1:2">
      <c r="B140" s="9" t="s">
        <v>1867</v>
      </c>
    </row>
    <row r="141" spans="1:2">
      <c r="A141" s="2"/>
      <c r="B141" s="9" t="s">
        <v>77</v>
      </c>
    </row>
    <row r="142" spans="1:2">
      <c r="B142" s="9" t="s">
        <v>78</v>
      </c>
    </row>
    <row r="143" spans="1:2">
      <c r="B143" s="9" t="s">
        <v>1261</v>
      </c>
    </row>
    <row r="144" spans="1:2">
      <c r="B144" s="9" t="s">
        <v>1262</v>
      </c>
    </row>
    <row r="145" spans="1:2">
      <c r="B145" s="9" t="s">
        <v>82</v>
      </c>
    </row>
    <row r="146" spans="1:2">
      <c r="B146" s="9" t="s">
        <v>1259</v>
      </c>
    </row>
    <row r="147" spans="1:2">
      <c r="B147" s="9" t="s">
        <v>1553</v>
      </c>
    </row>
    <row r="148" spans="1:2">
      <c r="B148" s="9" t="s">
        <v>1554</v>
      </c>
    </row>
    <row r="149" spans="1:2">
      <c r="B149" s="9" t="s">
        <v>1861</v>
      </c>
    </row>
    <row r="150" spans="1:2">
      <c r="B150" s="9" t="s">
        <v>1870</v>
      </c>
    </row>
    <row r="151" spans="1:2">
      <c r="B151" s="9" t="s">
        <v>1873</v>
      </c>
    </row>
    <row r="152" spans="1:2">
      <c r="B152" s="9" t="s">
        <v>1869</v>
      </c>
    </row>
    <row r="153" spans="1:2">
      <c r="B153" s="9" t="s">
        <v>28</v>
      </c>
    </row>
    <row r="154" spans="1:2">
      <c r="B154" s="9" t="s">
        <v>38</v>
      </c>
    </row>
    <row r="155" spans="1:2">
      <c r="B155" s="9" t="s">
        <v>39</v>
      </c>
    </row>
    <row r="156" spans="1:2">
      <c r="B156" s="9" t="s">
        <v>1742</v>
      </c>
    </row>
    <row r="157" spans="1:2">
      <c r="B157" s="9" t="s">
        <v>103</v>
      </c>
    </row>
    <row r="158" spans="1:2">
      <c r="B158" s="9" t="s">
        <v>106</v>
      </c>
    </row>
    <row r="159" spans="1:2">
      <c r="B159" s="9" t="s">
        <v>1558</v>
      </c>
    </row>
    <row r="160" spans="1:2">
      <c r="A160" s="9" t="s">
        <v>1583</v>
      </c>
      <c r="B160" s="9" t="s">
        <v>1591</v>
      </c>
    </row>
    <row r="161" spans="1:2">
      <c r="B161" s="9" t="s">
        <v>864</v>
      </c>
    </row>
    <row r="162" spans="1:2">
      <c r="B162" s="9" t="s">
        <v>2295</v>
      </c>
    </row>
    <row r="163" spans="1:2">
      <c r="B163" s="9" t="s">
        <v>421</v>
      </c>
    </row>
    <row r="164" spans="1:2">
      <c r="B164" s="9" t="s">
        <v>958</v>
      </c>
    </row>
    <row r="165" spans="1:2">
      <c r="B165" s="9" t="s">
        <v>1135</v>
      </c>
    </row>
    <row r="166" spans="1:2">
      <c r="B166" s="9" t="s">
        <v>865</v>
      </c>
    </row>
    <row r="167" spans="1:2">
      <c r="B167" s="9" t="s">
        <v>94</v>
      </c>
    </row>
    <row r="168" spans="1:2">
      <c r="B168" s="9" t="s">
        <v>96</v>
      </c>
    </row>
    <row r="169" spans="1:2">
      <c r="B169" s="9" t="s">
        <v>1559</v>
      </c>
    </row>
    <row r="170" spans="1:2">
      <c r="A170" s="9" t="s">
        <v>1856</v>
      </c>
      <c r="B170" s="9" t="s">
        <v>1622</v>
      </c>
    </row>
    <row r="171" spans="1:2">
      <c r="B171" s="9" t="s">
        <v>2014</v>
      </c>
    </row>
    <row r="172" spans="1:2">
      <c r="B172" s="9" t="s">
        <v>2015</v>
      </c>
    </row>
    <row r="173" spans="1:2">
      <c r="B173" s="9" t="s">
        <v>99</v>
      </c>
    </row>
    <row r="174" spans="1:2">
      <c r="A174" s="9" t="s">
        <v>2070</v>
      </c>
      <c r="B174" s="9" t="s">
        <v>810</v>
      </c>
    </row>
    <row r="177" spans="1:2">
      <c r="A177" s="9" t="s">
        <v>809</v>
      </c>
      <c r="B177" s="9" t="s">
        <v>790</v>
      </c>
    </row>
    <row r="178" spans="1:2">
      <c r="A178" s="9" t="s">
        <v>1583</v>
      </c>
      <c r="B178" s="9" t="s">
        <v>2260</v>
      </c>
    </row>
    <row r="179" spans="1:2">
      <c r="B179" s="9" t="s">
        <v>2261</v>
      </c>
    </row>
    <row r="180" spans="1:2">
      <c r="B180" s="9" t="s">
        <v>451</v>
      </c>
    </row>
    <row r="181" spans="1:2">
      <c r="A181" s="9" t="s">
        <v>1856</v>
      </c>
      <c r="B181" s="9" t="s">
        <v>2257</v>
      </c>
    </row>
    <row r="182" spans="1:2">
      <c r="B182" s="9" t="s">
        <v>2227</v>
      </c>
    </row>
    <row r="183" spans="1:2">
      <c r="B183" s="9" t="s">
        <v>2258</v>
      </c>
    </row>
    <row r="184" spans="1:2">
      <c r="B184" s="9" t="s">
        <v>2259</v>
      </c>
    </row>
    <row r="187" spans="1:2">
      <c r="A187" s="9" t="s">
        <v>876</v>
      </c>
      <c r="B187" s="9" t="s">
        <v>790</v>
      </c>
    </row>
    <row r="188" spans="1:2">
      <c r="A188" s="9" t="s">
        <v>2214</v>
      </c>
      <c r="B188" s="9" t="s">
        <v>697</v>
      </c>
    </row>
    <row r="189" spans="1:2">
      <c r="B189" s="9" t="s">
        <v>154</v>
      </c>
    </row>
    <row r="190" spans="1:2">
      <c r="B190" s="9" t="s">
        <v>153</v>
      </c>
    </row>
    <row r="191" spans="1:2">
      <c r="B191" s="9" t="s">
        <v>874</v>
      </c>
    </row>
    <row r="192" spans="1:2">
      <c r="A192" s="9" t="s">
        <v>1583</v>
      </c>
      <c r="B192" s="9" t="s">
        <v>156</v>
      </c>
    </row>
    <row r="193" spans="1:2">
      <c r="B193" s="9" t="s">
        <v>848</v>
      </c>
    </row>
    <row r="194" spans="1:2">
      <c r="B194" s="9" t="s">
        <v>875</v>
      </c>
    </row>
    <row r="195" spans="1:2">
      <c r="A195" s="9" t="s">
        <v>1856</v>
      </c>
      <c r="B195" s="9" t="s">
        <v>994</v>
      </c>
    </row>
    <row r="196" spans="1:2">
      <c r="B196" s="9" t="s">
        <v>696</v>
      </c>
    </row>
    <row r="197" spans="1:2">
      <c r="B197" s="9" t="s">
        <v>157</v>
      </c>
    </row>
    <row r="198" spans="1:2">
      <c r="B198" s="9" t="s">
        <v>149</v>
      </c>
    </row>
    <row r="199" spans="1:2">
      <c r="B199" s="9" t="s">
        <v>150</v>
      </c>
    </row>
    <row r="200" spans="1:2">
      <c r="B200" s="9" t="s">
        <v>151</v>
      </c>
    </row>
    <row r="201" spans="1:2">
      <c r="B201" s="9" t="s">
        <v>847</v>
      </c>
    </row>
    <row r="202" spans="1:2">
      <c r="B202" s="9" t="s">
        <v>851</v>
      </c>
    </row>
    <row r="203" spans="1:2">
      <c r="B203" s="9" t="s">
        <v>878</v>
      </c>
    </row>
    <row r="204" spans="1:2">
      <c r="A204" s="9" t="s">
        <v>2070</v>
      </c>
      <c r="B204" s="9" t="s">
        <v>152</v>
      </c>
    </row>
    <row r="206" spans="1:2">
      <c r="A206" s="9" t="s">
        <v>1594</v>
      </c>
      <c r="B206" s="9" t="s">
        <v>790</v>
      </c>
    </row>
    <row r="207" spans="1:2">
      <c r="A207" s="9" t="s">
        <v>1583</v>
      </c>
      <c r="B207" s="9" t="s">
        <v>2039</v>
      </c>
    </row>
    <row r="208" spans="1:2">
      <c r="B208" s="9" t="s">
        <v>313</v>
      </c>
    </row>
    <row r="209" spans="1:2">
      <c r="B209" s="9" t="s">
        <v>314</v>
      </c>
    </row>
    <row r="210" spans="1:2">
      <c r="A210" s="9" t="s">
        <v>1856</v>
      </c>
      <c r="B210" s="9" t="s">
        <v>312</v>
      </c>
    </row>
    <row r="211" spans="1:2">
      <c r="B211" s="9" t="s">
        <v>315</v>
      </c>
    </row>
    <row r="212" spans="1:2">
      <c r="B212" s="9" t="s">
        <v>2038</v>
      </c>
    </row>
    <row r="214" spans="1:2">
      <c r="A214" s="9" t="s">
        <v>1605</v>
      </c>
      <c r="B214" s="9" t="s">
        <v>790</v>
      </c>
    </row>
    <row r="215" spans="1:2">
      <c r="A215" s="9" t="s">
        <v>2214</v>
      </c>
      <c r="B215" s="9" t="s">
        <v>834</v>
      </c>
    </row>
    <row r="216" spans="1:2">
      <c r="B216" s="9" t="s">
        <v>1139</v>
      </c>
    </row>
    <row r="217" spans="1:2">
      <c r="A217" s="9" t="s">
        <v>1583</v>
      </c>
      <c r="B217" s="9" t="s">
        <v>831</v>
      </c>
    </row>
    <row r="218" spans="1:2">
      <c r="B218" s="9" t="s">
        <v>1265</v>
      </c>
    </row>
    <row r="219" spans="1:2">
      <c r="B219" s="9" t="s">
        <v>1487</v>
      </c>
    </row>
    <row r="220" spans="1:2">
      <c r="B220" s="9" t="s">
        <v>1556</v>
      </c>
    </row>
    <row r="221" spans="1:2">
      <c r="B221" s="9" t="s">
        <v>1321</v>
      </c>
    </row>
    <row r="222" spans="1:2">
      <c r="B222" s="9" t="s">
        <v>1488</v>
      </c>
    </row>
    <row r="223" spans="1:2">
      <c r="B223" s="9" t="s">
        <v>1322</v>
      </c>
    </row>
    <row r="224" spans="1:2">
      <c r="B224" s="9" t="s">
        <v>1138</v>
      </c>
    </row>
    <row r="225" spans="1:2">
      <c r="B225" s="9" t="s">
        <v>1489</v>
      </c>
    </row>
    <row r="226" spans="1:2">
      <c r="B226" s="9" t="s">
        <v>1490</v>
      </c>
    </row>
    <row r="227" spans="1:2">
      <c r="B227" s="9" t="s">
        <v>1491</v>
      </c>
    </row>
    <row r="228" spans="1:2">
      <c r="A228" s="9" t="s">
        <v>1856</v>
      </c>
      <c r="B228" s="9" t="s">
        <v>832</v>
      </c>
    </row>
    <row r="229" spans="1:2">
      <c r="B229" s="9" t="s">
        <v>613</v>
      </c>
    </row>
    <row r="230" spans="1:2">
      <c r="B230" s="9" t="s">
        <v>587</v>
      </c>
    </row>
    <row r="231" spans="1:2">
      <c r="B231" s="9" t="s">
        <v>730</v>
      </c>
    </row>
    <row r="232" spans="1:2">
      <c r="B232" s="9" t="s">
        <v>937</v>
      </c>
    </row>
    <row r="233" spans="1:2">
      <c r="A233" s="9" t="s">
        <v>2070</v>
      </c>
      <c r="B233" s="9" t="s">
        <v>266</v>
      </c>
    </row>
    <row r="235" spans="1:2">
      <c r="A235" s="9" t="s">
        <v>1415</v>
      </c>
      <c r="B235" s="9" t="s">
        <v>790</v>
      </c>
    </row>
    <row r="236" spans="1:2">
      <c r="A236" s="9" t="s">
        <v>2214</v>
      </c>
      <c r="B236" s="9" t="s">
        <v>438</v>
      </c>
    </row>
    <row r="237" spans="1:2">
      <c r="B237" s="9" t="s">
        <v>1416</v>
      </c>
    </row>
    <row r="238" spans="1:2">
      <c r="B238" s="9" t="s">
        <v>306</v>
      </c>
    </row>
    <row r="239" spans="1:2">
      <c r="B239" s="9" t="s">
        <v>1354</v>
      </c>
    </row>
    <row r="240" spans="1:2">
      <c r="A240" s="9" t="s">
        <v>1583</v>
      </c>
      <c r="B240" s="9" t="s">
        <v>655</v>
      </c>
    </row>
    <row r="241" spans="1:2">
      <c r="B241" s="9" t="s">
        <v>630</v>
      </c>
    </row>
    <row r="242" spans="1:2">
      <c r="B242" s="9" t="s">
        <v>1350</v>
      </c>
    </row>
    <row r="243" spans="1:2">
      <c r="A243" s="2"/>
      <c r="B243" s="9" t="s">
        <v>626</v>
      </c>
    </row>
    <row r="244" spans="1:2">
      <c r="B244" s="9" t="s">
        <v>625</v>
      </c>
    </row>
    <row r="245" spans="1:2">
      <c r="B245" s="9" t="s">
        <v>627</v>
      </c>
    </row>
    <row r="246" spans="1:2">
      <c r="A246" s="9" t="s">
        <v>1856</v>
      </c>
      <c r="B246" s="9" t="s">
        <v>16</v>
      </c>
    </row>
    <row r="247" spans="1:2">
      <c r="B247" s="9" t="s">
        <v>1620</v>
      </c>
    </row>
    <row r="248" spans="1:2">
      <c r="B248" s="9" t="s">
        <v>1255</v>
      </c>
    </row>
    <row r="249" spans="1:2">
      <c r="B249" s="9" t="s">
        <v>1256</v>
      </c>
    </row>
    <row r="250" spans="1:2">
      <c r="B250" s="9" t="s">
        <v>1257</v>
      </c>
    </row>
    <row r="251" spans="1:2">
      <c r="B251" s="9" t="s">
        <v>1208</v>
      </c>
    </row>
    <row r="252" spans="1:2">
      <c r="B252" s="9" t="s">
        <v>1209</v>
      </c>
    </row>
    <row r="253" spans="1:2">
      <c r="B253" s="9" t="s">
        <v>1417</v>
      </c>
    </row>
    <row r="254" spans="1:2">
      <c r="A254" s="9" t="s">
        <v>2070</v>
      </c>
      <c r="B254" s="9" t="s">
        <v>2016</v>
      </c>
    </row>
    <row r="255" spans="1:2">
      <c r="B255" s="9" t="s">
        <v>2017</v>
      </c>
    </row>
    <row r="257" spans="1:2">
      <c r="A257" s="9" t="s">
        <v>1570</v>
      </c>
      <c r="B257" s="9" t="s">
        <v>790</v>
      </c>
    </row>
    <row r="258" spans="1:2">
      <c r="A258" s="9" t="s">
        <v>2214</v>
      </c>
      <c r="B258" s="9" t="s">
        <v>2093</v>
      </c>
    </row>
    <row r="259" spans="1:2">
      <c r="B259" s="9" t="s">
        <v>10</v>
      </c>
    </row>
    <row r="260" spans="1:2">
      <c r="B260" s="9" t="s">
        <v>130</v>
      </c>
    </row>
    <row r="261" spans="1:2">
      <c r="B261" s="9" t="s">
        <v>1883</v>
      </c>
    </row>
    <row r="262" spans="1:2">
      <c r="B262" s="9" t="s">
        <v>1568</v>
      </c>
    </row>
    <row r="263" spans="1:2">
      <c r="A263" s="2"/>
      <c r="B263" s="9" t="s">
        <v>1634</v>
      </c>
    </row>
    <row r="264" spans="1:2">
      <c r="A264" s="2"/>
      <c r="B264" s="9" t="s">
        <v>425</v>
      </c>
    </row>
    <row r="265" spans="1:2">
      <c r="A265" s="2"/>
      <c r="B265" s="9" t="s">
        <v>11</v>
      </c>
    </row>
    <row r="266" spans="1:2">
      <c r="B266" s="9" t="s">
        <v>2026</v>
      </c>
    </row>
    <row r="267" spans="1:2">
      <c r="B267" s="9" t="s">
        <v>2027</v>
      </c>
    </row>
    <row r="268" spans="1:2">
      <c r="B268" s="9" t="s">
        <v>426</v>
      </c>
    </row>
    <row r="269" spans="1:2">
      <c r="A269" s="2"/>
      <c r="B269" s="9" t="s">
        <v>1140</v>
      </c>
    </row>
    <row r="270" spans="1:2">
      <c r="B270" s="9" t="s">
        <v>1141</v>
      </c>
    </row>
    <row r="271" spans="1:2">
      <c r="B271" s="9" t="s">
        <v>1884</v>
      </c>
    </row>
    <row r="272" spans="1:2">
      <c r="B272" s="9" t="s">
        <v>1892</v>
      </c>
    </row>
    <row r="273" spans="1:2">
      <c r="B273" s="9" t="s">
        <v>1346</v>
      </c>
    </row>
    <row r="274" spans="1:2">
      <c r="B274" s="9" t="s">
        <v>1677</v>
      </c>
    </row>
    <row r="275" spans="1:2">
      <c r="B275" s="9" t="s">
        <v>1885</v>
      </c>
    </row>
    <row r="276" spans="1:2">
      <c r="B276" s="9" t="s">
        <v>12</v>
      </c>
    </row>
    <row r="277" spans="1:2">
      <c r="B277" s="9" t="s">
        <v>700</v>
      </c>
    </row>
    <row r="278" spans="1:2">
      <c r="A278" s="2"/>
      <c r="B278" s="9" t="s">
        <v>1027</v>
      </c>
    </row>
    <row r="279" spans="1:2">
      <c r="A279" s="2"/>
      <c r="B279" s="9" t="s">
        <v>1635</v>
      </c>
    </row>
    <row r="280" spans="1:2">
      <c r="A280" s="2"/>
      <c r="B280" s="9" t="s">
        <v>1142</v>
      </c>
    </row>
    <row r="281" spans="1:2">
      <c r="B281" s="9" t="s">
        <v>879</v>
      </c>
    </row>
    <row r="282" spans="1:2">
      <c r="B282" s="9" t="s">
        <v>129</v>
      </c>
    </row>
    <row r="283" spans="1:2">
      <c r="B283" s="9" t="s">
        <v>1886</v>
      </c>
    </row>
    <row r="284" spans="1:2">
      <c r="B284" s="9" t="s">
        <v>427</v>
      </c>
    </row>
    <row r="285" spans="1:2">
      <c r="B285" s="9" t="s">
        <v>1887</v>
      </c>
    </row>
    <row r="286" spans="1:2">
      <c r="B286" s="9" t="s">
        <v>1891</v>
      </c>
    </row>
    <row r="287" spans="1:2">
      <c r="B287" s="9" t="s">
        <v>428</v>
      </c>
    </row>
    <row r="288" spans="1:2">
      <c r="B288" s="9" t="s">
        <v>1889</v>
      </c>
    </row>
    <row r="289" spans="1:2">
      <c r="B289" s="9" t="s">
        <v>1890</v>
      </c>
    </row>
    <row r="290" spans="1:2">
      <c r="B290" s="9" t="s">
        <v>429</v>
      </c>
    </row>
    <row r="291" spans="1:2">
      <c r="B291" s="9" t="s">
        <v>1881</v>
      </c>
    </row>
    <row r="292" spans="1:2">
      <c r="B292" s="9" t="s">
        <v>1882</v>
      </c>
    </row>
    <row r="293" spans="1:2">
      <c r="A293" s="9" t="s">
        <v>1856</v>
      </c>
      <c r="B293" s="9" t="s">
        <v>422</v>
      </c>
    </row>
    <row r="294" spans="1:2">
      <c r="B294" s="9" t="s">
        <v>252</v>
      </c>
    </row>
    <row r="295" spans="1:2">
      <c r="B295" s="9" t="s">
        <v>254</v>
      </c>
    </row>
    <row r="296" spans="1:2">
      <c r="B296" s="9" t="s">
        <v>307</v>
      </c>
    </row>
    <row r="297" spans="1:2">
      <c r="B297" s="9" t="s">
        <v>1569</v>
      </c>
    </row>
    <row r="298" spans="1:2">
      <c r="B298" s="9" t="s">
        <v>1571</v>
      </c>
    </row>
    <row r="299" spans="1:2">
      <c r="A299" s="9" t="s">
        <v>423</v>
      </c>
      <c r="B299" s="9" t="s">
        <v>424</v>
      </c>
    </row>
    <row r="300" spans="1:2">
      <c r="B300" s="9" t="s">
        <v>253</v>
      </c>
    </row>
    <row r="301" spans="1:2">
      <c r="B301" s="9" t="s">
        <v>1567</v>
      </c>
    </row>
    <row r="303" spans="1:2">
      <c r="A303" s="9" t="s">
        <v>458</v>
      </c>
      <c r="B303" s="9" t="s">
        <v>790</v>
      </c>
    </row>
    <row r="304" spans="1:2">
      <c r="A304" s="9" t="s">
        <v>2214</v>
      </c>
      <c r="B304" s="9" t="s">
        <v>989</v>
      </c>
    </row>
    <row r="305" spans="1:2">
      <c r="A305" s="2"/>
      <c r="B305" s="9" t="s">
        <v>966</v>
      </c>
    </row>
    <row r="306" spans="1:2">
      <c r="B306" s="9" t="s">
        <v>970</v>
      </c>
    </row>
    <row r="307" spans="1:2">
      <c r="B307" s="9" t="s">
        <v>859</v>
      </c>
    </row>
    <row r="308" spans="1:2">
      <c r="B308" s="9" t="s">
        <v>707</v>
      </c>
    </row>
    <row r="309" spans="1:2">
      <c r="B309" s="9" t="s">
        <v>987</v>
      </c>
    </row>
    <row r="310" spans="1:2">
      <c r="A310" s="2"/>
      <c r="B310" s="9" t="s">
        <v>965</v>
      </c>
    </row>
    <row r="311" spans="1:2">
      <c r="A311" s="2"/>
      <c r="B311" s="9" t="s">
        <v>985</v>
      </c>
    </row>
    <row r="312" spans="1:2">
      <c r="A312" s="2"/>
      <c r="B312" s="9" t="s">
        <v>964</v>
      </c>
    </row>
    <row r="313" spans="1:2">
      <c r="A313" s="2"/>
      <c r="B313" s="9" t="s">
        <v>986</v>
      </c>
    </row>
    <row r="314" spans="1:2">
      <c r="A314" s="2"/>
      <c r="B314" s="9" t="s">
        <v>706</v>
      </c>
    </row>
    <row r="315" spans="1:2">
      <c r="A315" s="2"/>
      <c r="B315" s="9" t="s">
        <v>968</v>
      </c>
    </row>
    <row r="316" spans="1:2">
      <c r="A316" s="2"/>
      <c r="B316" s="9" t="s">
        <v>978</v>
      </c>
    </row>
    <row r="317" spans="1:2">
      <c r="A317" s="2"/>
      <c r="B317" s="9" t="s">
        <v>977</v>
      </c>
    </row>
    <row r="318" spans="1:2">
      <c r="A318" s="2"/>
      <c r="B318" s="9" t="s">
        <v>869</v>
      </c>
    </row>
    <row r="319" spans="1:2">
      <c r="A319" s="2"/>
      <c r="B319" s="9" t="s">
        <v>971</v>
      </c>
    </row>
    <row r="320" spans="1:2">
      <c r="A320" s="2"/>
      <c r="B320" s="9" t="s">
        <v>959</v>
      </c>
    </row>
    <row r="321" spans="1:2">
      <c r="A321" s="2"/>
      <c r="B321" s="9" t="s">
        <v>969</v>
      </c>
    </row>
    <row r="322" spans="1:2">
      <c r="A322" s="2"/>
      <c r="B322" s="9" t="s">
        <v>871</v>
      </c>
    </row>
    <row r="323" spans="1:2">
      <c r="A323" s="2"/>
      <c r="B323" s="9" t="s">
        <v>967</v>
      </c>
    </row>
    <row r="324" spans="1:2">
      <c r="A324" s="2"/>
      <c r="B324" s="9" t="s">
        <v>992</v>
      </c>
    </row>
    <row r="325" spans="1:2">
      <c r="A325" s="2"/>
      <c r="B325" s="9" t="s">
        <v>703</v>
      </c>
    </row>
    <row r="326" spans="1:2">
      <c r="A326" s="2"/>
      <c r="B326" s="9" t="s">
        <v>704</v>
      </c>
    </row>
    <row r="327" spans="1:2">
      <c r="A327" s="2"/>
      <c r="B327" s="9" t="s">
        <v>702</v>
      </c>
    </row>
    <row r="328" spans="1:2">
      <c r="A328" s="2"/>
      <c r="B328" s="9" t="s">
        <v>701</v>
      </c>
    </row>
    <row r="329" spans="1:2">
      <c r="A329" s="2"/>
      <c r="B329" s="9" t="s">
        <v>705</v>
      </c>
    </row>
    <row r="330" spans="1:2">
      <c r="A330" s="2"/>
      <c r="B330" s="9" t="s">
        <v>979</v>
      </c>
    </row>
    <row r="331" spans="1:2">
      <c r="A331" s="2"/>
      <c r="B331" s="9" t="s">
        <v>963</v>
      </c>
    </row>
    <row r="332" spans="1:2">
      <c r="A332" s="2"/>
      <c r="B332" s="9" t="s">
        <v>990</v>
      </c>
    </row>
    <row r="333" spans="1:2">
      <c r="A333" s="2"/>
      <c r="B333" s="9" t="s">
        <v>974</v>
      </c>
    </row>
    <row r="334" spans="1:2">
      <c r="A334" s="2"/>
      <c r="B334" s="9" t="s">
        <v>975</v>
      </c>
    </row>
    <row r="335" spans="1:2">
      <c r="A335" s="2"/>
      <c r="B335" s="9" t="s">
        <v>988</v>
      </c>
    </row>
    <row r="336" spans="1:2">
      <c r="B336" s="9" t="s">
        <v>872</v>
      </c>
    </row>
    <row r="337" spans="1:2">
      <c r="B337" s="9" t="s">
        <v>980</v>
      </c>
    </row>
    <row r="338" spans="1:2">
      <c r="B338" s="9" t="s">
        <v>981</v>
      </c>
    </row>
    <row r="339" spans="1:2">
      <c r="B339" s="9" t="s">
        <v>982</v>
      </c>
    </row>
    <row r="340" spans="1:2">
      <c r="B340" s="9" t="s">
        <v>991</v>
      </c>
    </row>
    <row r="341" spans="1:2">
      <c r="B341" s="9" t="s">
        <v>972</v>
      </c>
    </row>
    <row r="342" spans="1:2">
      <c r="B342" s="9" t="s">
        <v>983</v>
      </c>
    </row>
    <row r="343" spans="1:2">
      <c r="B343" s="9" t="s">
        <v>973</v>
      </c>
    </row>
    <row r="344" spans="1:2">
      <c r="B344" s="9" t="s">
        <v>1266</v>
      </c>
    </row>
    <row r="345" spans="1:2">
      <c r="A345" s="9" t="s">
        <v>1583</v>
      </c>
      <c r="B345" s="9" t="s">
        <v>609</v>
      </c>
    </row>
    <row r="346" spans="1:2">
      <c r="B346" s="9" t="s">
        <v>610</v>
      </c>
    </row>
    <row r="347" spans="1:2">
      <c r="B347" s="9" t="s">
        <v>611</v>
      </c>
    </row>
    <row r="348" spans="1:2">
      <c r="B348" s="9" t="s">
        <v>938</v>
      </c>
    </row>
    <row r="349" spans="1:2">
      <c r="A349" s="9" t="s">
        <v>1856</v>
      </c>
      <c r="B349" s="9" t="s">
        <v>714</v>
      </c>
    </row>
    <row r="350" spans="1:2">
      <c r="B350" s="9" t="s">
        <v>993</v>
      </c>
    </row>
    <row r="351" spans="1:2">
      <c r="B351" s="9" t="s">
        <v>955</v>
      </c>
    </row>
    <row r="352" spans="1:2">
      <c r="B352" s="9" t="s">
        <v>1604</v>
      </c>
    </row>
    <row r="353" spans="1:2">
      <c r="B353" s="9" t="s">
        <v>1962</v>
      </c>
    </row>
    <row r="354" spans="1:2">
      <c r="B354" s="9" t="s">
        <v>612</v>
      </c>
    </row>
    <row r="355" spans="1:2">
      <c r="A355" s="9" t="s">
        <v>855</v>
      </c>
      <c r="B355" s="9" t="s">
        <v>856</v>
      </c>
    </row>
    <row r="356" spans="1:2">
      <c r="B356" s="9" t="s">
        <v>1398</v>
      </c>
    </row>
    <row r="357" spans="1:2">
      <c r="B357" s="9" t="s">
        <v>857</v>
      </c>
    </row>
    <row r="358" spans="1:2">
      <c r="B358" s="9" t="s">
        <v>858</v>
      </c>
    </row>
    <row r="359" spans="1:2">
      <c r="B359" s="9" t="s">
        <v>1150</v>
      </c>
    </row>
    <row r="361" spans="1:2">
      <c r="A361" s="9" t="s">
        <v>189</v>
      </c>
      <c r="B361" s="9" t="s">
        <v>790</v>
      </c>
    </row>
    <row r="362" spans="1:2">
      <c r="A362" s="9" t="s">
        <v>2214</v>
      </c>
      <c r="B362" s="9" t="s">
        <v>1290</v>
      </c>
    </row>
    <row r="363" spans="1:2">
      <c r="A363" s="2"/>
      <c r="B363" s="9" t="s">
        <v>1291</v>
      </c>
    </row>
    <row r="364" spans="1:2">
      <c r="A364" s="2"/>
      <c r="B364" s="9" t="s">
        <v>811</v>
      </c>
    </row>
    <row r="365" spans="1:2">
      <c r="A365" s="2"/>
      <c r="B365" s="9" t="s">
        <v>1357</v>
      </c>
    </row>
    <row r="366" spans="1:2">
      <c r="A366" s="2"/>
      <c r="B366" s="9" t="s">
        <v>188</v>
      </c>
    </row>
    <row r="367" spans="1:2">
      <c r="A367" s="2" t="s">
        <v>1583</v>
      </c>
      <c r="B367" s="9" t="s">
        <v>1911</v>
      </c>
    </row>
    <row r="368" spans="1:2">
      <c r="A368" s="2"/>
      <c r="B368" s="9" t="s">
        <v>1129</v>
      </c>
    </row>
    <row r="369" spans="1:2">
      <c r="A369" s="2"/>
      <c r="B369" s="9" t="s">
        <v>190</v>
      </c>
    </row>
    <row r="370" spans="1:2">
      <c r="A370" s="2"/>
      <c r="B370" s="9" t="s">
        <v>560</v>
      </c>
    </row>
    <row r="371" spans="1:2">
      <c r="A371" s="2"/>
      <c r="B371" s="9" t="s">
        <v>1630</v>
      </c>
    </row>
    <row r="372" spans="1:2">
      <c r="A372" s="2"/>
      <c r="B372" s="9" t="s">
        <v>1636</v>
      </c>
    </row>
    <row r="373" spans="1:2">
      <c r="A373" s="2"/>
      <c r="B373" s="9" t="s">
        <v>1741</v>
      </c>
    </row>
    <row r="374" spans="1:2">
      <c r="A374" s="2"/>
      <c r="B374" s="9" t="s">
        <v>1631</v>
      </c>
    </row>
    <row r="375" spans="1:2">
      <c r="A375" s="2"/>
      <c r="B375" s="9" t="s">
        <v>1632</v>
      </c>
    </row>
    <row r="376" spans="1:2">
      <c r="A376" s="2"/>
      <c r="B376" s="9" t="s">
        <v>1740</v>
      </c>
    </row>
    <row r="377" spans="1:2">
      <c r="A377" s="2"/>
      <c r="B377" s="9" t="s">
        <v>1633</v>
      </c>
    </row>
    <row r="378" spans="1:2">
      <c r="A378" s="2"/>
      <c r="B378" s="9" t="s">
        <v>45</v>
      </c>
    </row>
    <row r="379" spans="1:2">
      <c r="A379" s="2"/>
      <c r="B379" s="9" t="s">
        <v>52</v>
      </c>
    </row>
    <row r="380" spans="1:2">
      <c r="A380" s="2"/>
      <c r="B380" s="9" t="s">
        <v>1637</v>
      </c>
    </row>
    <row r="381" spans="1:2">
      <c r="A381" s="2" t="s">
        <v>1856</v>
      </c>
      <c r="B381" s="9" t="s">
        <v>1292</v>
      </c>
    </row>
    <row r="382" spans="1:2">
      <c r="A382" s="2"/>
      <c r="B382" s="9" t="s">
        <v>1293</v>
      </c>
    </row>
    <row r="383" spans="1:2">
      <c r="A383" s="2"/>
      <c r="B383" s="9" t="s">
        <v>1130</v>
      </c>
    </row>
    <row r="384" spans="1:2">
      <c r="A384" s="2"/>
      <c r="B384" s="9" t="s">
        <v>1652</v>
      </c>
    </row>
    <row r="385" spans="1:2">
      <c r="A385" s="2"/>
      <c r="B385" s="9" t="s">
        <v>114</v>
      </c>
    </row>
    <row r="386" spans="1:2">
      <c r="A386" s="2"/>
      <c r="B386" s="9" t="s">
        <v>606</v>
      </c>
    </row>
    <row r="387" spans="1:2">
      <c r="A387" s="2"/>
      <c r="B387" s="9" t="s">
        <v>40</v>
      </c>
    </row>
    <row r="388" spans="1:2">
      <c r="A388" s="2"/>
      <c r="B388" s="9" t="s">
        <v>42</v>
      </c>
    </row>
    <row r="389" spans="1:2">
      <c r="A389" s="2"/>
      <c r="B389" s="9" t="s">
        <v>41</v>
      </c>
    </row>
    <row r="390" spans="1:2">
      <c r="A390" s="2" t="s">
        <v>2070</v>
      </c>
      <c r="B390" s="9" t="s">
        <v>43</v>
      </c>
    </row>
    <row r="391" spans="1:2">
      <c r="A391" s="2"/>
      <c r="B391" s="9" t="s">
        <v>51</v>
      </c>
    </row>
    <row r="392" spans="1:2">
      <c r="B392" s="9" t="s">
        <v>1618</v>
      </c>
    </row>
    <row r="393" spans="1:2">
      <c r="B393" s="9" t="s">
        <v>1619</v>
      </c>
    </row>
    <row r="394" spans="1:2">
      <c r="B394" s="9" t="s">
        <v>2068</v>
      </c>
    </row>
    <row r="396" spans="1:2">
      <c r="A396" s="9" t="s">
        <v>1855</v>
      </c>
      <c r="B396" s="9" t="s">
        <v>790</v>
      </c>
    </row>
    <row r="397" spans="1:2">
      <c r="A397" s="9" t="s">
        <v>2214</v>
      </c>
      <c r="B397" s="9" t="s">
        <v>2215</v>
      </c>
    </row>
    <row r="398" spans="1:2">
      <c r="A398" s="9" t="s">
        <v>1856</v>
      </c>
      <c r="B398" s="9" t="s">
        <v>2217</v>
      </c>
    </row>
    <row r="399" spans="1:2">
      <c r="B399" s="9" t="s">
        <v>497</v>
      </c>
    </row>
    <row r="400" spans="1:2">
      <c r="B400" s="9" t="s">
        <v>2216</v>
      </c>
    </row>
    <row r="401" spans="1:2">
      <c r="B401" s="9" t="s">
        <v>995</v>
      </c>
    </row>
    <row r="402" spans="1:2">
      <c r="B402" s="9" t="s">
        <v>1339</v>
      </c>
    </row>
    <row r="403" spans="1:2">
      <c r="B403" s="9" t="s">
        <v>2212</v>
      </c>
    </row>
    <row r="404" spans="1:2">
      <c r="B404" s="9" t="s">
        <v>2218</v>
      </c>
    </row>
    <row r="406" spans="1:2">
      <c r="A406" s="9" t="s">
        <v>1353</v>
      </c>
      <c r="B406" s="9" t="s">
        <v>790</v>
      </c>
    </row>
    <row r="407" spans="1:2">
      <c r="A407" s="9" t="s">
        <v>2247</v>
      </c>
      <c r="B407" s="9" t="s">
        <v>791</v>
      </c>
    </row>
    <row r="408" spans="1:2">
      <c r="A408" s="9" t="s">
        <v>2178</v>
      </c>
      <c r="B408" s="9" t="s">
        <v>1424</v>
      </c>
    </row>
    <row r="409" spans="1:2">
      <c r="B409" s="9" t="s">
        <v>1425</v>
      </c>
    </row>
    <row r="410" spans="1:2">
      <c r="B410" s="9" t="s">
        <v>488</v>
      </c>
    </row>
    <row r="411" spans="1:2">
      <c r="B411" s="9" t="s">
        <v>489</v>
      </c>
    </row>
    <row r="412" spans="1:2">
      <c r="B412" s="9" t="s">
        <v>1336</v>
      </c>
    </row>
    <row r="413" spans="1:2">
      <c r="B413" s="9" t="s">
        <v>873</v>
      </c>
    </row>
    <row r="414" spans="1:2">
      <c r="A414" s="9" t="s">
        <v>2246</v>
      </c>
      <c r="B414" s="9" t="s">
        <v>261</v>
      </c>
    </row>
    <row r="415" spans="1:2">
      <c r="B415" s="9" t="s">
        <v>262</v>
      </c>
    </row>
    <row r="416" spans="1:2">
      <c r="B416" s="9" t="s">
        <v>852</v>
      </c>
    </row>
    <row r="418" spans="1:2">
      <c r="A418" s="9" t="s">
        <v>1964</v>
      </c>
      <c r="B418" s="9" t="s">
        <v>790</v>
      </c>
    </row>
    <row r="419" spans="1:2">
      <c r="A419" s="9" t="s">
        <v>2247</v>
      </c>
      <c r="B419" s="9" t="s">
        <v>534</v>
      </c>
    </row>
    <row r="420" spans="1:2">
      <c r="B420" s="9" t="s">
        <v>889</v>
      </c>
    </row>
    <row r="421" spans="1:2">
      <c r="B421" s="9" t="s">
        <v>890</v>
      </c>
    </row>
    <row r="422" spans="1:2">
      <c r="B422" s="9" t="s">
        <v>1593</v>
      </c>
    </row>
    <row r="423" spans="1:2">
      <c r="A423" s="9" t="s">
        <v>2246</v>
      </c>
      <c r="B423" s="9" t="s">
        <v>1854</v>
      </c>
    </row>
    <row r="424" spans="1:2">
      <c r="A424" s="9" t="s">
        <v>2178</v>
      </c>
      <c r="B424" s="9" t="s">
        <v>1963</v>
      </c>
    </row>
    <row r="425" spans="1:2">
      <c r="B425" s="9" t="s">
        <v>795</v>
      </c>
    </row>
    <row r="426" spans="1:2">
      <c r="B426" s="9" t="s">
        <v>7</v>
      </c>
    </row>
    <row r="427" spans="1:2">
      <c r="B427" s="9" t="s">
        <v>896</v>
      </c>
    </row>
    <row r="428" spans="1:2">
      <c r="B428" s="9" t="s">
        <v>2181</v>
      </c>
    </row>
    <row r="429" spans="1:2">
      <c r="B429" s="9" t="s">
        <v>2182</v>
      </c>
    </row>
    <row r="430" spans="1:2">
      <c r="B430" s="9" t="s">
        <v>2183</v>
      </c>
    </row>
    <row r="431" spans="1:2">
      <c r="B431" s="9" t="s">
        <v>1560</v>
      </c>
    </row>
    <row r="432" spans="1:2">
      <c r="B432" s="9" t="s">
        <v>1853</v>
      </c>
    </row>
    <row r="433" spans="1:2">
      <c r="A433" s="9" t="s">
        <v>1565</v>
      </c>
      <c r="B433" s="9" t="s">
        <v>1561</v>
      </c>
    </row>
    <row r="435" spans="1:2">
      <c r="A435" s="9" t="s">
        <v>500</v>
      </c>
      <c r="B435" s="9" t="s">
        <v>790</v>
      </c>
    </row>
    <row r="436" spans="1:2">
      <c r="A436" s="9" t="s">
        <v>2247</v>
      </c>
      <c r="B436" s="9" t="s">
        <v>1925</v>
      </c>
    </row>
    <row r="437" spans="1:2">
      <c r="B437" s="9" t="s">
        <v>453</v>
      </c>
    </row>
    <row r="438" spans="1:2">
      <c r="B438" s="6" t="s">
        <v>1926</v>
      </c>
    </row>
    <row r="439" spans="1:2">
      <c r="A439" s="9" t="s">
        <v>452</v>
      </c>
      <c r="B439" s="6" t="s">
        <v>907</v>
      </c>
    </row>
    <row r="440" spans="1:2">
      <c r="A440" s="9" t="s">
        <v>2178</v>
      </c>
      <c r="B440" s="9" t="s">
        <v>501</v>
      </c>
    </row>
    <row r="441" spans="1:2">
      <c r="B441" s="9" t="s">
        <v>502</v>
      </c>
    </row>
    <row r="442" spans="1:2">
      <c r="B442" s="9" t="s">
        <v>503</v>
      </c>
    </row>
    <row r="443" spans="1:2">
      <c r="B443" s="9" t="s">
        <v>906</v>
      </c>
    </row>
    <row r="444" spans="1:2">
      <c r="B444" s="9" t="s">
        <v>1924</v>
      </c>
    </row>
    <row r="445" spans="1:2">
      <c r="B445" s="9" t="s">
        <v>905</v>
      </c>
    </row>
    <row r="447" spans="1:2">
      <c r="A447" s="9" t="s">
        <v>1477</v>
      </c>
      <c r="B447" s="9" t="s">
        <v>790</v>
      </c>
    </row>
    <row r="448" spans="1:2">
      <c r="A448" s="9" t="s">
        <v>2246</v>
      </c>
      <c r="B448" s="9" t="s">
        <v>1658</v>
      </c>
    </row>
    <row r="449" spans="1:2">
      <c r="B449" s="9" t="s">
        <v>1007</v>
      </c>
    </row>
    <row r="450" spans="1:2">
      <c r="A450" s="9" t="s">
        <v>2247</v>
      </c>
      <c r="B450" s="9" t="s">
        <v>1006</v>
      </c>
    </row>
    <row r="451" spans="1:2">
      <c r="B451" s="9" t="s">
        <v>1206</v>
      </c>
    </row>
    <row r="452" spans="1:2">
      <c r="B452" s="9" t="s">
        <v>1229</v>
      </c>
    </row>
    <row r="453" spans="1:2">
      <c r="B453" s="9" t="s">
        <v>1230</v>
      </c>
    </row>
    <row r="454" spans="1:2">
      <c r="B454" s="9" t="s">
        <v>1407</v>
      </c>
    </row>
    <row r="455" spans="1:2">
      <c r="B455" s="9" t="s">
        <v>1493</v>
      </c>
    </row>
    <row r="456" spans="1:2">
      <c r="B456" s="9" t="s">
        <v>1496</v>
      </c>
    </row>
    <row r="457" spans="1:2">
      <c r="B457" s="9" t="s">
        <v>1503</v>
      </c>
    </row>
    <row r="458" spans="1:2">
      <c r="B458" s="9" t="s">
        <v>1504</v>
      </c>
    </row>
    <row r="459" spans="1:2">
      <c r="B459" s="9" t="s">
        <v>1505</v>
      </c>
    </row>
    <row r="460" spans="1:2">
      <c r="B460" s="9" t="s">
        <v>1506</v>
      </c>
    </row>
    <row r="461" spans="1:2">
      <c r="B461" s="9" t="s">
        <v>1507</v>
      </c>
    </row>
    <row r="462" spans="1:2">
      <c r="B462" s="9" t="s">
        <v>1508</v>
      </c>
    </row>
    <row r="463" spans="1:2">
      <c r="A463" s="9" t="s">
        <v>1565</v>
      </c>
      <c r="B463" s="9" t="s">
        <v>1913</v>
      </c>
    </row>
    <row r="464" spans="1:2">
      <c r="B464" s="9" t="s">
        <v>1509</v>
      </c>
    </row>
    <row r="465" spans="1:2">
      <c r="A465" s="9" t="s">
        <v>2178</v>
      </c>
      <c r="B465" s="9" t="s">
        <v>1481</v>
      </c>
    </row>
    <row r="466" spans="1:2">
      <c r="B466" s="9" t="s">
        <v>1482</v>
      </c>
    </row>
    <row r="467" spans="1:2">
      <c r="B467" s="9" t="s">
        <v>1467</v>
      </c>
    </row>
    <row r="468" spans="1:2">
      <c r="B468" s="9" t="s">
        <v>136</v>
      </c>
    </row>
    <row r="470" spans="1:2">
      <c r="A470" s="9" t="s">
        <v>1478</v>
      </c>
      <c r="B470" s="9" t="s">
        <v>1479</v>
      </c>
    </row>
    <row r="471" spans="1:2">
      <c r="A471" s="9" t="s">
        <v>2247</v>
      </c>
      <c r="B471" s="9" t="s">
        <v>1480</v>
      </c>
    </row>
    <row r="473" spans="1:2">
      <c r="A473" s="9" t="s">
        <v>1061</v>
      </c>
      <c r="B473" s="9" t="s">
        <v>790</v>
      </c>
    </row>
    <row r="474" spans="1:2">
      <c r="A474" s="9" t="s">
        <v>2246</v>
      </c>
      <c r="B474" s="9" t="s">
        <v>1057</v>
      </c>
    </row>
    <row r="475" spans="1:2">
      <c r="A475" s="9" t="s">
        <v>2178</v>
      </c>
      <c r="B475" s="9" t="s">
        <v>283</v>
      </c>
    </row>
    <row r="476" spans="1:2">
      <c r="B476" s="9" t="s">
        <v>284</v>
      </c>
    </row>
    <row r="477" spans="1:2">
      <c r="B477" s="9" t="s">
        <v>285</v>
      </c>
    </row>
    <row r="478" spans="1:2">
      <c r="B478" s="9" t="s">
        <v>286</v>
      </c>
    </row>
    <row r="479" spans="1:2">
      <c r="B479" s="9" t="s">
        <v>287</v>
      </c>
    </row>
    <row r="480" spans="1:2">
      <c r="B480" s="9" t="s">
        <v>288</v>
      </c>
    </row>
    <row r="481" spans="1:2">
      <c r="B481" s="9" t="s">
        <v>289</v>
      </c>
    </row>
    <row r="482" spans="1:2">
      <c r="B482" s="9" t="s">
        <v>1023</v>
      </c>
    </row>
    <row r="483" spans="1:2">
      <c r="B483" s="9" t="s">
        <v>757</v>
      </c>
    </row>
    <row r="484" spans="1:2">
      <c r="B484" s="9" t="s">
        <v>758</v>
      </c>
    </row>
    <row r="485" spans="1:2">
      <c r="B485" s="9" t="s">
        <v>1058</v>
      </c>
    </row>
    <row r="486" spans="1:2">
      <c r="B486" s="9" t="s">
        <v>1060</v>
      </c>
    </row>
    <row r="487" spans="1:2">
      <c r="B487" s="9" t="s">
        <v>1059</v>
      </c>
    </row>
    <row r="489" spans="1:2">
      <c r="A489" s="9" t="s">
        <v>1125</v>
      </c>
      <c r="B489" s="9" t="s">
        <v>790</v>
      </c>
    </row>
    <row r="490" spans="1:2">
      <c r="A490" s="9" t="s">
        <v>2178</v>
      </c>
      <c r="B490" s="9" t="s">
        <v>1126</v>
      </c>
    </row>
    <row r="491" spans="1:2">
      <c r="B491" s="9" t="s">
        <v>1127</v>
      </c>
    </row>
    <row r="492" spans="1:2">
      <c r="A492" s="9" t="s">
        <v>2247</v>
      </c>
      <c r="B492" s="9" t="s">
        <v>1128</v>
      </c>
    </row>
    <row r="493" spans="1:2">
      <c r="B493" s="9" t="s">
        <v>867</v>
      </c>
    </row>
    <row r="495" spans="1:2">
      <c r="A495" s="9" t="s">
        <v>2263</v>
      </c>
      <c r="B495" s="9" t="s">
        <v>790</v>
      </c>
    </row>
    <row r="496" spans="1:2">
      <c r="A496" s="9" t="s">
        <v>2246</v>
      </c>
      <c r="B496" s="9" t="s">
        <v>160</v>
      </c>
    </row>
    <row r="498" spans="1:256">
      <c r="A498" s="9" t="s">
        <v>2262</v>
      </c>
      <c r="B498" s="9" t="s">
        <v>790</v>
      </c>
    </row>
    <row r="499" spans="1:256">
      <c r="A499" s="9" t="s">
        <v>2246</v>
      </c>
      <c r="B499" s="9" t="s">
        <v>1768</v>
      </c>
    </row>
    <row r="500" spans="1:256">
      <c r="B500" s="9" t="s">
        <v>1959</v>
      </c>
    </row>
    <row r="501" spans="1:256">
      <c r="A501" s="9" t="s">
        <v>2247</v>
      </c>
      <c r="B501" s="9" t="s">
        <v>165</v>
      </c>
    </row>
    <row r="502" spans="1:256">
      <c r="A502" s="9" t="s">
        <v>1565</v>
      </c>
      <c r="B502" s="9" t="s">
        <v>162</v>
      </c>
    </row>
    <row r="503" spans="1:256">
      <c r="B503" s="9" t="s">
        <v>1769</v>
      </c>
    </row>
    <row r="504" spans="1:256">
      <c r="A504" s="9" t="s">
        <v>2178</v>
      </c>
      <c r="B504" s="9" t="s">
        <v>530</v>
      </c>
    </row>
    <row r="505" spans="1:256">
      <c r="B505" s="9" t="s">
        <v>529</v>
      </c>
    </row>
    <row r="506" spans="1:256">
      <c r="B506" s="9" t="s">
        <v>230</v>
      </c>
    </row>
    <row r="507" spans="1:256">
      <c r="B507" s="9" t="s">
        <v>166</v>
      </c>
    </row>
    <row r="508" spans="1:256">
      <c r="B508" s="10" t="s">
        <v>1770</v>
      </c>
    </row>
    <row r="509" spans="1:256">
      <c r="B509" s="9" t="s">
        <v>1956</v>
      </c>
    </row>
    <row r="510" spans="1:256">
      <c r="B510" s="10" t="s">
        <v>1957</v>
      </c>
    </row>
    <row r="511" spans="1:256">
      <c r="B511" s="10" t="s">
        <v>1958</v>
      </c>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B512" s="10" t="s">
        <v>1960</v>
      </c>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B513" s="10" t="s">
        <v>1961</v>
      </c>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E514" s="9"/>
      <c r="BF514" s="9"/>
      <c r="BG514" s="9"/>
      <c r="BH514" s="9"/>
      <c r="BI514" s="9"/>
      <c r="BJ514" s="9"/>
      <c r="BK514" s="9"/>
      <c r="BL514" s="9"/>
      <c r="BM514" s="9"/>
      <c r="BN514" s="9"/>
      <c r="BO514" s="9"/>
      <c r="BP514" s="9"/>
      <c r="BQ514" s="9"/>
      <c r="BR514" s="9"/>
      <c r="BS514" s="9"/>
      <c r="BT514" s="9"/>
      <c r="BU514" s="9"/>
      <c r="BV514" s="9"/>
      <c r="BW514" s="9"/>
      <c r="BX514" s="9"/>
      <c r="BY514" s="9"/>
      <c r="BZ514" s="9"/>
      <c r="CA514" s="9"/>
      <c r="CB514" s="9"/>
      <c r="CC514" s="9"/>
      <c r="CD514" s="9"/>
      <c r="CE514" s="9"/>
      <c r="CF514" s="9"/>
      <c r="CG514" s="9"/>
      <c r="CH514" s="9"/>
      <c r="CI514" s="9"/>
      <c r="CJ514" s="9"/>
      <c r="CK514" s="9"/>
      <c r="CL514" s="9"/>
      <c r="CM514" s="9"/>
      <c r="CN514" s="9"/>
      <c r="CO514" s="9"/>
      <c r="CP514" s="9"/>
      <c r="CQ514" s="9"/>
      <c r="CR514" s="9"/>
      <c r="CS514" s="9"/>
      <c r="CT514" s="9"/>
      <c r="CU514" s="9"/>
      <c r="CV514" s="9"/>
      <c r="CW514" s="9"/>
      <c r="CX514" s="9"/>
      <c r="CY514" s="9"/>
      <c r="CZ514" s="9"/>
      <c r="DA514" s="9"/>
      <c r="DB514" s="9"/>
      <c r="DC514" s="9"/>
      <c r="DD514" s="9"/>
      <c r="DE514" s="9"/>
      <c r="DF514" s="9"/>
      <c r="DG514" s="9"/>
      <c r="DH514" s="9"/>
      <c r="DI514" s="9"/>
      <c r="DJ514" s="9"/>
      <c r="DK514" s="9"/>
      <c r="DL514" s="9"/>
      <c r="DM514" s="9"/>
      <c r="DN514" s="9"/>
      <c r="DO514" s="9"/>
      <c r="DP514" s="9"/>
      <c r="DQ514" s="9"/>
      <c r="DR514" s="9"/>
      <c r="DS514" s="9"/>
      <c r="DT514" s="9"/>
      <c r="DU514" s="9"/>
      <c r="DV514" s="9"/>
      <c r="DW514" s="9"/>
      <c r="DX514" s="9"/>
      <c r="DY514" s="9"/>
      <c r="DZ514" s="9"/>
      <c r="EA514" s="9"/>
      <c r="EB514" s="9"/>
      <c r="EC514" s="9"/>
      <c r="ED514" s="9"/>
      <c r="EE514" s="9"/>
      <c r="EF514" s="9"/>
      <c r="EG514" s="9"/>
      <c r="EH514" s="9"/>
      <c r="EI514" s="9"/>
      <c r="EJ514" s="9"/>
      <c r="EK514" s="9"/>
      <c r="EL514" s="9"/>
      <c r="EM514" s="9"/>
      <c r="EN514" s="9"/>
      <c r="EO514" s="9"/>
      <c r="EP514" s="9"/>
      <c r="EQ514" s="9"/>
      <c r="ER514" s="9"/>
      <c r="ES514" s="9"/>
      <c r="ET514" s="9"/>
      <c r="EU514" s="9"/>
      <c r="EV514" s="9"/>
      <c r="EW514" s="9"/>
      <c r="EX514" s="9"/>
      <c r="EY514" s="9"/>
      <c r="EZ514" s="9"/>
      <c r="FA514" s="9"/>
      <c r="FB514" s="9"/>
      <c r="FC514" s="9"/>
      <c r="FD514" s="9"/>
      <c r="FE514" s="9"/>
      <c r="FF514" s="9"/>
      <c r="FG514" s="9"/>
      <c r="FH514" s="9"/>
      <c r="FI514" s="9"/>
      <c r="FJ514" s="9"/>
      <c r="FK514" s="9"/>
      <c r="FL514" s="9"/>
      <c r="FM514" s="9"/>
      <c r="FN514" s="9"/>
      <c r="FO514" s="9"/>
      <c r="FP514" s="9"/>
      <c r="FQ514" s="9"/>
      <c r="FR514" s="9"/>
      <c r="FS514" s="9"/>
      <c r="FT514" s="9"/>
      <c r="FU514" s="9"/>
      <c r="FV514" s="9"/>
      <c r="FW514" s="9"/>
      <c r="FX514" s="9"/>
      <c r="FY514" s="9"/>
      <c r="FZ514" s="9"/>
      <c r="GA514" s="9"/>
      <c r="GB514" s="9"/>
      <c r="GC514" s="9"/>
      <c r="GD514" s="9"/>
      <c r="GE514" s="9"/>
      <c r="GF514" s="9"/>
      <c r="GG514" s="9"/>
      <c r="GH514" s="9"/>
      <c r="GI514" s="9"/>
      <c r="GJ514" s="9"/>
      <c r="GK514" s="9"/>
      <c r="GL514" s="9"/>
      <c r="GM514" s="9"/>
      <c r="GN514" s="9"/>
      <c r="GO514" s="9"/>
      <c r="GP514" s="9"/>
      <c r="GQ514" s="9"/>
      <c r="GR514" s="9"/>
      <c r="GS514" s="9"/>
      <c r="GT514" s="9"/>
      <c r="GU514" s="9"/>
      <c r="GV514" s="9"/>
      <c r="GW514" s="9"/>
      <c r="GX514" s="9"/>
      <c r="GY514" s="9"/>
      <c r="GZ514" s="9"/>
      <c r="HA514" s="9"/>
      <c r="HB514" s="9"/>
      <c r="HC514" s="9"/>
      <c r="HD514" s="9"/>
      <c r="HE514" s="9"/>
      <c r="HF514" s="9"/>
      <c r="HG514" s="9"/>
      <c r="HH514" s="9"/>
      <c r="HI514" s="9"/>
      <c r="HJ514" s="9"/>
      <c r="HK514" s="9"/>
      <c r="HL514" s="9"/>
      <c r="HM514" s="9"/>
      <c r="HN514" s="9"/>
      <c r="HO514" s="9"/>
      <c r="HP514" s="9"/>
      <c r="HQ514" s="9"/>
      <c r="HR514" s="9"/>
      <c r="HS514" s="9"/>
      <c r="HT514" s="9"/>
      <c r="HU514" s="9"/>
      <c r="HV514" s="9"/>
      <c r="HW514" s="9"/>
      <c r="HX514" s="9"/>
      <c r="HY514" s="9"/>
      <c r="HZ514" s="9"/>
      <c r="IA514" s="9"/>
      <c r="IB514" s="9"/>
      <c r="IC514" s="9"/>
      <c r="ID514" s="9"/>
      <c r="IE514" s="9"/>
      <c r="IF514" s="9"/>
      <c r="IG514" s="9"/>
      <c r="IH514" s="9"/>
      <c r="II514" s="9"/>
      <c r="IJ514" s="9"/>
      <c r="IK514" s="9"/>
      <c r="IL514" s="9"/>
      <c r="IM514" s="9"/>
      <c r="IN514" s="9"/>
      <c r="IO514" s="9"/>
      <c r="IP514" s="9"/>
      <c r="IQ514" s="9"/>
      <c r="IR514" s="9"/>
      <c r="IS514" s="9"/>
      <c r="IT514" s="9"/>
      <c r="IU514" s="9"/>
      <c r="IV514" s="9"/>
    </row>
    <row r="515" spans="1:256">
      <c r="A515" s="9" t="s">
        <v>823</v>
      </c>
      <c r="B515" s="9" t="s">
        <v>1671</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A516" s="9" t="s">
        <v>2246</v>
      </c>
      <c r="B516" s="9" t="s">
        <v>1672</v>
      </c>
      <c r="C516" s="9"/>
      <c r="D516" s="9"/>
      <c r="E516" s="9"/>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9"/>
      <c r="AO516" s="9"/>
      <c r="AP516" s="9"/>
      <c r="AQ516" s="9"/>
      <c r="AR516" s="9"/>
      <c r="AS516" s="9"/>
      <c r="AT516" s="9"/>
      <c r="AU516" s="9"/>
      <c r="AV516" s="9"/>
      <c r="AW516" s="9"/>
      <c r="AX516" s="9"/>
      <c r="AY516" s="9"/>
      <c r="AZ516" s="9"/>
      <c r="BA516" s="9"/>
      <c r="BB516" s="9"/>
      <c r="BC516" s="9"/>
      <c r="BD516" s="9"/>
      <c r="BE516" s="9"/>
      <c r="BF516" s="9"/>
      <c r="BG516" s="9"/>
      <c r="BH516" s="9"/>
      <c r="BI516" s="9"/>
      <c r="BJ516" s="9"/>
      <c r="BK516" s="9"/>
      <c r="BL516" s="9"/>
      <c r="BM516" s="9"/>
      <c r="BN516" s="9"/>
      <c r="BO516" s="9"/>
      <c r="BP516" s="9"/>
      <c r="BQ516" s="9"/>
      <c r="BR516" s="9"/>
      <c r="BS516" s="9"/>
      <c r="BT516" s="9"/>
      <c r="BU516" s="9"/>
      <c r="BV516" s="9"/>
      <c r="BW516" s="9"/>
      <c r="BX516" s="9"/>
      <c r="BY516" s="9"/>
      <c r="BZ516" s="9"/>
      <c r="CA516" s="9"/>
      <c r="CB516" s="9"/>
      <c r="CC516" s="9"/>
      <c r="CD516" s="9"/>
      <c r="CE516" s="9"/>
      <c r="CF516" s="9"/>
      <c r="CG516" s="9"/>
      <c r="CH516" s="9"/>
      <c r="CI516" s="9"/>
      <c r="CJ516" s="9"/>
      <c r="CK516" s="9"/>
      <c r="CL516" s="9"/>
      <c r="CM516" s="9"/>
      <c r="CN516" s="9"/>
      <c r="CO516" s="9"/>
      <c r="CP516" s="9"/>
      <c r="CQ516" s="9"/>
      <c r="CR516" s="9"/>
      <c r="CS516" s="9"/>
      <c r="CT516" s="9"/>
      <c r="CU516" s="9"/>
      <c r="CV516" s="9"/>
      <c r="CW516" s="9"/>
      <c r="CX516" s="9"/>
      <c r="CY516" s="9"/>
      <c r="CZ516" s="9"/>
      <c r="DA516" s="9"/>
      <c r="DB516" s="9"/>
      <c r="DC516" s="9"/>
      <c r="DD516" s="9"/>
      <c r="DE516" s="9"/>
      <c r="DF516" s="9"/>
      <c r="DG516" s="9"/>
      <c r="DH516" s="9"/>
      <c r="DI516" s="9"/>
      <c r="DJ516" s="9"/>
      <c r="DK516" s="9"/>
      <c r="DL516" s="9"/>
      <c r="DM516" s="9"/>
      <c r="DN516" s="9"/>
      <c r="DO516" s="9"/>
      <c r="DP516" s="9"/>
      <c r="DQ516" s="9"/>
      <c r="DR516" s="9"/>
      <c r="DS516" s="9"/>
      <c r="DT516" s="9"/>
      <c r="DU516" s="9"/>
      <c r="DV516" s="9"/>
      <c r="DW516" s="9"/>
      <c r="DX516" s="9"/>
      <c r="DY516" s="9"/>
      <c r="DZ516" s="9"/>
      <c r="EA516" s="9"/>
      <c r="EB516" s="9"/>
      <c r="EC516" s="9"/>
      <c r="ED516" s="9"/>
      <c r="EE516" s="9"/>
      <c r="EF516" s="9"/>
      <c r="EG516" s="9"/>
      <c r="EH516" s="9"/>
      <c r="EI516" s="9"/>
      <c r="EJ516" s="9"/>
      <c r="EK516" s="9"/>
      <c r="EL516" s="9"/>
      <c r="EM516" s="9"/>
      <c r="EN516" s="9"/>
      <c r="EO516" s="9"/>
      <c r="EP516" s="9"/>
      <c r="EQ516" s="9"/>
      <c r="ER516" s="9"/>
      <c r="ES516" s="9"/>
      <c r="ET516" s="9"/>
      <c r="EU516" s="9"/>
      <c r="EV516" s="9"/>
      <c r="EW516" s="9"/>
      <c r="EX516" s="9"/>
      <c r="EY516" s="9"/>
      <c r="EZ516" s="9"/>
      <c r="FA516" s="9"/>
      <c r="FB516" s="9"/>
      <c r="FC516" s="9"/>
      <c r="FD516" s="9"/>
      <c r="FE516" s="9"/>
      <c r="FF516" s="9"/>
      <c r="FG516" s="9"/>
      <c r="FH516" s="9"/>
      <c r="FI516" s="9"/>
      <c r="FJ516" s="9"/>
      <c r="FK516" s="9"/>
      <c r="FL516" s="9"/>
      <c r="FM516" s="9"/>
      <c r="FN516" s="9"/>
      <c r="FO516" s="9"/>
      <c r="FP516" s="9"/>
      <c r="FQ516" s="9"/>
      <c r="FR516" s="9"/>
      <c r="FS516" s="9"/>
      <c r="FT516" s="9"/>
      <c r="FU516" s="9"/>
      <c r="FV516" s="9"/>
      <c r="FW516" s="9"/>
      <c r="FX516" s="9"/>
      <c r="FY516" s="9"/>
      <c r="FZ516" s="9"/>
      <c r="GA516" s="9"/>
      <c r="GB516" s="9"/>
      <c r="GC516" s="9"/>
      <c r="GD516" s="9"/>
      <c r="GE516" s="9"/>
      <c r="GF516" s="9"/>
      <c r="GG516" s="9"/>
      <c r="GH516" s="9"/>
      <c r="GI516" s="9"/>
      <c r="GJ516" s="9"/>
      <c r="GK516" s="9"/>
      <c r="GL516" s="9"/>
      <c r="GM516" s="9"/>
      <c r="GN516" s="9"/>
      <c r="GO516" s="9"/>
      <c r="GP516" s="9"/>
      <c r="GQ516" s="9"/>
      <c r="GR516" s="9"/>
      <c r="GS516" s="9"/>
      <c r="GT516" s="9"/>
      <c r="GU516" s="9"/>
      <c r="GV516" s="9"/>
      <c r="GW516" s="9"/>
      <c r="GX516" s="9"/>
      <c r="GY516" s="9"/>
      <c r="GZ516" s="9"/>
      <c r="HA516" s="9"/>
      <c r="HB516" s="9"/>
      <c r="HC516" s="9"/>
      <c r="HD516" s="9"/>
      <c r="HE516" s="9"/>
      <c r="HF516" s="9"/>
      <c r="HG516" s="9"/>
      <c r="HH516" s="9"/>
      <c r="HI516" s="9"/>
      <c r="HJ516" s="9"/>
      <c r="HK516" s="9"/>
      <c r="HL516" s="9"/>
      <c r="HM516" s="9"/>
      <c r="HN516" s="9"/>
      <c r="HO516" s="9"/>
      <c r="HP516" s="9"/>
      <c r="HQ516" s="9"/>
      <c r="HR516" s="9"/>
      <c r="HS516" s="9"/>
      <c r="HT516" s="9"/>
      <c r="HU516" s="9"/>
      <c r="HV516" s="9"/>
      <c r="HW516" s="9"/>
      <c r="HX516" s="9"/>
      <c r="HY516" s="9"/>
      <c r="HZ516" s="9"/>
      <c r="IA516" s="9"/>
      <c r="IB516" s="9"/>
      <c r="IC516" s="9"/>
      <c r="ID516" s="9"/>
      <c r="IE516" s="9"/>
      <c r="IF516" s="9"/>
      <c r="IG516" s="9"/>
      <c r="IH516" s="9"/>
      <c r="II516" s="9"/>
      <c r="IJ516" s="9"/>
      <c r="IK516" s="9"/>
      <c r="IL516" s="9"/>
      <c r="IM516" s="9"/>
      <c r="IN516" s="9"/>
      <c r="IO516" s="9"/>
      <c r="IP516" s="9"/>
      <c r="IQ516" s="9"/>
      <c r="IR516" s="9"/>
      <c r="IS516" s="9"/>
      <c r="IT516" s="9"/>
      <c r="IU516" s="9"/>
      <c r="IV516" s="9"/>
    </row>
    <row r="517" spans="1:256">
      <c r="B517" s="9" t="s">
        <v>1241</v>
      </c>
      <c r="C517" s="9"/>
      <c r="D517" s="10"/>
      <c r="E517" s="9"/>
      <c r="F517" s="10"/>
      <c r="G517" s="9"/>
      <c r="H517" s="10"/>
      <c r="I517" s="9"/>
      <c r="J517" s="10"/>
      <c r="K517" s="9"/>
      <c r="L517" s="10"/>
      <c r="M517" s="9"/>
      <c r="N517" s="10"/>
      <c r="O517" s="9"/>
      <c r="P517" s="10"/>
      <c r="Q517" s="9"/>
      <c r="R517" s="10"/>
      <c r="S517" s="9"/>
      <c r="T517" s="10"/>
      <c r="U517" s="9"/>
      <c r="V517" s="10"/>
      <c r="W517" s="9"/>
      <c r="X517" s="10"/>
      <c r="Y517" s="9"/>
      <c r="Z517" s="10"/>
      <c r="AA517" s="9"/>
      <c r="AB517" s="10"/>
      <c r="AC517" s="9"/>
      <c r="AD517" s="10"/>
      <c r="AE517" s="9"/>
      <c r="AF517" s="10"/>
      <c r="AG517" s="9"/>
      <c r="AH517" s="10"/>
      <c r="AI517" s="9"/>
      <c r="AJ517" s="10"/>
      <c r="AK517" s="9"/>
      <c r="AL517" s="10"/>
      <c r="AM517" s="9"/>
      <c r="AN517" s="10"/>
      <c r="AO517" s="9"/>
      <c r="AP517" s="10"/>
      <c r="AQ517" s="9"/>
      <c r="AR517" s="10"/>
      <c r="AS517" s="9"/>
      <c r="AT517" s="10"/>
      <c r="AU517" s="9"/>
      <c r="AV517" s="10"/>
      <c r="AW517" s="9"/>
      <c r="AX517" s="10"/>
      <c r="AY517" s="9"/>
      <c r="AZ517" s="10"/>
      <c r="BA517" s="9"/>
      <c r="BB517" s="10"/>
      <c r="BC517" s="9"/>
      <c r="BD517" s="10"/>
      <c r="BE517" s="9"/>
      <c r="BF517" s="10"/>
      <c r="BG517" s="9"/>
      <c r="BH517" s="10"/>
      <c r="BI517" s="9"/>
      <c r="BJ517" s="10"/>
      <c r="BK517" s="9"/>
      <c r="BL517" s="10"/>
      <c r="BM517" s="9"/>
      <c r="BN517" s="10"/>
      <c r="BO517" s="9"/>
      <c r="BP517" s="10"/>
      <c r="BQ517" s="9"/>
      <c r="BR517" s="10"/>
      <c r="BS517" s="9"/>
      <c r="BT517" s="10"/>
      <c r="BU517" s="9"/>
      <c r="BV517" s="10"/>
      <c r="BW517" s="9"/>
      <c r="BX517" s="10"/>
      <c r="BY517" s="9"/>
      <c r="BZ517" s="10"/>
      <c r="CA517" s="9"/>
      <c r="CB517" s="10"/>
      <c r="CC517" s="9"/>
      <c r="CD517" s="10"/>
      <c r="CE517" s="9"/>
      <c r="CF517" s="10"/>
      <c r="CG517" s="9"/>
      <c r="CH517" s="10"/>
      <c r="CI517" s="9"/>
      <c r="CJ517" s="10"/>
      <c r="CK517" s="9"/>
      <c r="CL517" s="10"/>
      <c r="CM517" s="9"/>
      <c r="CN517" s="10"/>
      <c r="CO517" s="9"/>
      <c r="CP517" s="10"/>
      <c r="CQ517" s="9"/>
      <c r="CR517" s="10"/>
      <c r="CS517" s="9"/>
      <c r="CT517" s="10"/>
      <c r="CU517" s="9"/>
      <c r="CV517" s="10"/>
      <c r="CW517" s="9"/>
      <c r="CX517" s="10"/>
      <c r="CY517" s="9"/>
      <c r="CZ517" s="10"/>
      <c r="DA517" s="9"/>
      <c r="DB517" s="10"/>
      <c r="DC517" s="9"/>
      <c r="DD517" s="10"/>
      <c r="DE517" s="9"/>
      <c r="DF517" s="10"/>
      <c r="DG517" s="9"/>
      <c r="DH517" s="10"/>
      <c r="DI517" s="9"/>
      <c r="DJ517" s="10"/>
      <c r="DK517" s="9"/>
      <c r="DL517" s="10"/>
      <c r="DM517" s="9"/>
      <c r="DN517" s="10"/>
      <c r="DO517" s="9"/>
      <c r="DP517" s="10"/>
      <c r="DQ517" s="9"/>
      <c r="DR517" s="10"/>
      <c r="DS517" s="9"/>
      <c r="DT517" s="10"/>
      <c r="DU517" s="9"/>
      <c r="DV517" s="10"/>
      <c r="DW517" s="9"/>
      <c r="DX517" s="10"/>
      <c r="DY517" s="9"/>
      <c r="DZ517" s="10"/>
      <c r="EA517" s="9"/>
      <c r="EB517" s="10"/>
      <c r="EC517" s="9"/>
      <c r="ED517" s="10"/>
      <c r="EE517" s="9"/>
      <c r="EF517" s="10"/>
      <c r="EG517" s="9"/>
      <c r="EH517" s="10"/>
      <c r="EI517" s="9"/>
      <c r="EJ517" s="10"/>
      <c r="EK517" s="9"/>
      <c r="EL517" s="10"/>
      <c r="EM517" s="9"/>
      <c r="EN517" s="10"/>
      <c r="EO517" s="9"/>
      <c r="EP517" s="10"/>
      <c r="EQ517" s="9"/>
      <c r="ER517" s="10"/>
      <c r="ES517" s="9"/>
      <c r="ET517" s="10"/>
      <c r="EU517" s="9"/>
      <c r="EV517" s="10"/>
      <c r="EW517" s="9"/>
      <c r="EX517" s="10"/>
      <c r="EY517" s="9"/>
      <c r="EZ517" s="10"/>
      <c r="FA517" s="9"/>
      <c r="FB517" s="10"/>
      <c r="FC517" s="9"/>
      <c r="FD517" s="10"/>
      <c r="FE517" s="9"/>
      <c r="FF517" s="10"/>
      <c r="FG517" s="9"/>
      <c r="FH517" s="10"/>
      <c r="FI517" s="9"/>
      <c r="FJ517" s="10"/>
      <c r="FK517" s="9"/>
      <c r="FL517" s="10"/>
      <c r="FM517" s="9"/>
      <c r="FN517" s="10"/>
      <c r="FO517" s="9"/>
      <c r="FP517" s="10"/>
      <c r="FQ517" s="9"/>
      <c r="FR517" s="10"/>
      <c r="FS517" s="9"/>
      <c r="FT517" s="10"/>
      <c r="FU517" s="9"/>
      <c r="FV517" s="10"/>
      <c r="FW517" s="9"/>
      <c r="FX517" s="10"/>
      <c r="FY517" s="9"/>
      <c r="FZ517" s="10"/>
      <c r="GA517" s="9"/>
      <c r="GB517" s="10"/>
      <c r="GC517" s="9"/>
      <c r="GD517" s="10"/>
      <c r="GE517" s="9"/>
      <c r="GF517" s="10"/>
      <c r="GG517" s="9"/>
      <c r="GH517" s="10"/>
      <c r="GI517" s="9"/>
      <c r="GJ517" s="10"/>
      <c r="GK517" s="9"/>
      <c r="GL517" s="10"/>
      <c r="GM517" s="9"/>
      <c r="GN517" s="10"/>
      <c r="GO517" s="9"/>
      <c r="GP517" s="10"/>
      <c r="GQ517" s="9"/>
      <c r="GR517" s="10"/>
      <c r="GS517" s="9"/>
      <c r="GT517" s="10"/>
      <c r="GU517" s="9"/>
      <c r="GV517" s="10"/>
      <c r="GW517" s="9"/>
      <c r="GX517" s="10"/>
      <c r="GY517" s="9"/>
      <c r="GZ517" s="10"/>
      <c r="HA517" s="9"/>
      <c r="HB517" s="10"/>
      <c r="HC517" s="9"/>
      <c r="HD517" s="10"/>
      <c r="HE517" s="9"/>
      <c r="HF517" s="10"/>
      <c r="HG517" s="9"/>
      <c r="HH517" s="10"/>
      <c r="HI517" s="9"/>
      <c r="HJ517" s="10"/>
      <c r="HK517" s="9"/>
      <c r="HL517" s="10"/>
      <c r="HM517" s="9"/>
      <c r="HN517" s="10"/>
      <c r="HO517" s="9"/>
      <c r="HP517" s="10"/>
      <c r="HQ517" s="9"/>
      <c r="HR517" s="10"/>
      <c r="HS517" s="9"/>
      <c r="HT517" s="10"/>
      <c r="HU517" s="9"/>
      <c r="HV517" s="10"/>
      <c r="HW517" s="9"/>
      <c r="HX517" s="10"/>
      <c r="HY517" s="9"/>
      <c r="HZ517" s="10"/>
      <c r="IA517" s="9"/>
      <c r="IB517" s="10"/>
      <c r="IC517" s="9"/>
      <c r="ID517" s="10"/>
      <c r="IE517" s="9"/>
      <c r="IF517" s="10"/>
      <c r="IG517" s="9"/>
      <c r="IH517" s="10"/>
      <c r="II517" s="9"/>
      <c r="IJ517" s="10"/>
      <c r="IK517" s="9"/>
      <c r="IL517" s="10"/>
      <c r="IM517" s="9"/>
      <c r="IN517" s="10"/>
      <c r="IO517" s="9"/>
      <c r="IP517" s="10"/>
      <c r="IQ517" s="9"/>
      <c r="IR517" s="10"/>
      <c r="IS517" s="9"/>
      <c r="IT517" s="10"/>
      <c r="IU517" s="9"/>
      <c r="IV517" s="10"/>
    </row>
    <row r="518" spans="1:256">
      <c r="B518" s="9" t="s">
        <v>2175</v>
      </c>
      <c r="C518" s="9"/>
      <c r="D518" s="10"/>
      <c r="E518" s="9"/>
      <c r="F518" s="10"/>
      <c r="G518" s="9"/>
      <c r="H518" s="10"/>
      <c r="I518" s="9"/>
      <c r="J518" s="10"/>
      <c r="K518" s="9"/>
      <c r="L518" s="10"/>
      <c r="M518" s="9"/>
      <c r="N518" s="10"/>
      <c r="O518" s="9"/>
      <c r="P518" s="10"/>
      <c r="Q518" s="9"/>
      <c r="R518" s="10"/>
      <c r="S518" s="9"/>
      <c r="T518" s="10"/>
      <c r="U518" s="9"/>
      <c r="V518" s="10"/>
      <c r="W518" s="9"/>
      <c r="X518" s="10"/>
      <c r="Y518" s="9"/>
      <c r="Z518" s="10"/>
      <c r="AA518" s="9"/>
      <c r="AB518" s="10"/>
      <c r="AC518" s="9"/>
      <c r="AD518" s="10"/>
      <c r="AE518" s="9"/>
      <c r="AF518" s="10"/>
      <c r="AG518" s="9"/>
      <c r="AH518" s="10"/>
      <c r="AI518" s="9"/>
      <c r="AJ518" s="10"/>
      <c r="AK518" s="9"/>
      <c r="AL518" s="10"/>
      <c r="AM518" s="9"/>
      <c r="AN518" s="10"/>
      <c r="AO518" s="9"/>
      <c r="AP518" s="10"/>
      <c r="AQ518" s="9"/>
      <c r="AR518" s="10"/>
      <c r="AS518" s="9"/>
      <c r="AT518" s="10"/>
      <c r="AU518" s="9"/>
      <c r="AV518" s="10"/>
      <c r="AW518" s="9"/>
      <c r="AX518" s="10"/>
      <c r="AY518" s="9"/>
      <c r="AZ518" s="10"/>
      <c r="BA518" s="9"/>
      <c r="BB518" s="10"/>
      <c r="BC518" s="9"/>
      <c r="BD518" s="10"/>
      <c r="BE518" s="9"/>
      <c r="BF518" s="10"/>
      <c r="BG518" s="9"/>
      <c r="BH518" s="10"/>
      <c r="BI518" s="9"/>
      <c r="BJ518" s="10"/>
      <c r="BK518" s="9"/>
      <c r="BL518" s="10"/>
      <c r="BM518" s="9"/>
      <c r="BN518" s="10"/>
      <c r="BO518" s="9"/>
      <c r="BP518" s="10"/>
      <c r="BQ518" s="9"/>
      <c r="BR518" s="10"/>
      <c r="BS518" s="9"/>
      <c r="BT518" s="10"/>
      <c r="BU518" s="9"/>
      <c r="BV518" s="10"/>
      <c r="BW518" s="9"/>
      <c r="BX518" s="10"/>
      <c r="BY518" s="9"/>
      <c r="BZ518" s="10"/>
      <c r="CA518" s="9"/>
      <c r="CB518" s="10"/>
      <c r="CC518" s="9"/>
      <c r="CD518" s="10"/>
      <c r="CE518" s="9"/>
      <c r="CF518" s="10"/>
      <c r="CG518" s="9"/>
      <c r="CH518" s="10"/>
      <c r="CI518" s="9"/>
      <c r="CJ518" s="10"/>
      <c r="CK518" s="9"/>
      <c r="CL518" s="10"/>
      <c r="CM518" s="9"/>
      <c r="CN518" s="10"/>
      <c r="CO518" s="9"/>
      <c r="CP518" s="10"/>
      <c r="CQ518" s="9"/>
      <c r="CR518" s="10"/>
      <c r="CS518" s="9"/>
      <c r="CT518" s="10"/>
      <c r="CU518" s="9"/>
      <c r="CV518" s="10"/>
      <c r="CW518" s="9"/>
      <c r="CX518" s="10"/>
      <c r="CY518" s="9"/>
      <c r="CZ518" s="10"/>
      <c r="DA518" s="9"/>
      <c r="DB518" s="10"/>
      <c r="DC518" s="9"/>
      <c r="DD518" s="10"/>
      <c r="DE518" s="9"/>
      <c r="DF518" s="10"/>
      <c r="DG518" s="9"/>
      <c r="DH518" s="10"/>
      <c r="DI518" s="9"/>
      <c r="DJ518" s="10"/>
      <c r="DK518" s="9"/>
      <c r="DL518" s="10"/>
      <c r="DM518" s="9"/>
      <c r="DN518" s="10"/>
      <c r="DO518" s="9"/>
      <c r="DP518" s="10"/>
      <c r="DQ518" s="9"/>
      <c r="DR518" s="10"/>
      <c r="DS518" s="9"/>
      <c r="DT518" s="10"/>
      <c r="DU518" s="9"/>
      <c r="DV518" s="10"/>
      <c r="DW518" s="9"/>
      <c r="DX518" s="10"/>
      <c r="DY518" s="9"/>
      <c r="DZ518" s="10"/>
      <c r="EA518" s="9"/>
      <c r="EB518" s="10"/>
      <c r="EC518" s="9"/>
      <c r="ED518" s="10"/>
      <c r="EE518" s="9"/>
      <c r="EF518" s="10"/>
      <c r="EG518" s="9"/>
      <c r="EH518" s="10"/>
      <c r="EI518" s="9"/>
      <c r="EJ518" s="10"/>
      <c r="EK518" s="9"/>
      <c r="EL518" s="10"/>
      <c r="EM518" s="9"/>
      <c r="EN518" s="10"/>
      <c r="EO518" s="9"/>
      <c r="EP518" s="10"/>
      <c r="EQ518" s="9"/>
      <c r="ER518" s="10"/>
      <c r="ES518" s="9"/>
      <c r="ET518" s="10"/>
      <c r="EU518" s="9"/>
      <c r="EV518" s="10"/>
      <c r="EW518" s="9"/>
      <c r="EX518" s="10"/>
      <c r="EY518" s="9"/>
      <c r="EZ518" s="10"/>
      <c r="FA518" s="9"/>
      <c r="FB518" s="10"/>
      <c r="FC518" s="9"/>
      <c r="FD518" s="10"/>
      <c r="FE518" s="9"/>
      <c r="FF518" s="10"/>
      <c r="FG518" s="9"/>
      <c r="FH518" s="10"/>
      <c r="FI518" s="9"/>
      <c r="FJ518" s="10"/>
      <c r="FK518" s="9"/>
      <c r="FL518" s="10"/>
      <c r="FM518" s="9"/>
      <c r="FN518" s="10"/>
      <c r="FO518" s="9"/>
      <c r="FP518" s="10"/>
      <c r="FQ518" s="9"/>
      <c r="FR518" s="10"/>
      <c r="FS518" s="9"/>
      <c r="FT518" s="10"/>
      <c r="FU518" s="9"/>
      <c r="FV518" s="10"/>
      <c r="FW518" s="9"/>
      <c r="FX518" s="10"/>
      <c r="FY518" s="9"/>
      <c r="FZ518" s="10"/>
      <c r="GA518" s="9"/>
      <c r="GB518" s="10"/>
      <c r="GC518" s="9"/>
      <c r="GD518" s="10"/>
      <c r="GE518" s="9"/>
      <c r="GF518" s="10"/>
      <c r="GG518" s="9"/>
      <c r="GH518" s="10"/>
      <c r="GI518" s="9"/>
      <c r="GJ518" s="10"/>
      <c r="GK518" s="9"/>
      <c r="GL518" s="10"/>
      <c r="GM518" s="9"/>
      <c r="GN518" s="10"/>
      <c r="GO518" s="9"/>
      <c r="GP518" s="10"/>
      <c r="GQ518" s="9"/>
      <c r="GR518" s="10"/>
      <c r="GS518" s="9"/>
      <c r="GT518" s="10"/>
      <c r="GU518" s="9"/>
      <c r="GV518" s="10"/>
      <c r="GW518" s="9"/>
      <c r="GX518" s="10"/>
      <c r="GY518" s="9"/>
      <c r="GZ518" s="10"/>
      <c r="HA518" s="9"/>
      <c r="HB518" s="10"/>
      <c r="HC518" s="9"/>
      <c r="HD518" s="10"/>
      <c r="HE518" s="9"/>
      <c r="HF518" s="10"/>
      <c r="HG518" s="9"/>
      <c r="HH518" s="10"/>
      <c r="HI518" s="9"/>
      <c r="HJ518" s="10"/>
      <c r="HK518" s="9"/>
      <c r="HL518" s="10"/>
      <c r="HM518" s="9"/>
      <c r="HN518" s="10"/>
      <c r="HO518" s="9"/>
      <c r="HP518" s="10"/>
      <c r="HQ518" s="9"/>
      <c r="HR518" s="10"/>
      <c r="HS518" s="9"/>
      <c r="HT518" s="10"/>
      <c r="HU518" s="9"/>
      <c r="HV518" s="10"/>
      <c r="HW518" s="9"/>
      <c r="HX518" s="10"/>
      <c r="HY518" s="9"/>
      <c r="HZ518" s="10"/>
      <c r="IA518" s="9"/>
      <c r="IB518" s="10"/>
      <c r="IC518" s="9"/>
      <c r="ID518" s="10"/>
      <c r="IE518" s="9"/>
      <c r="IF518" s="10"/>
      <c r="IG518" s="9"/>
      <c r="IH518" s="10"/>
      <c r="II518" s="9"/>
      <c r="IJ518" s="10"/>
      <c r="IK518" s="9"/>
      <c r="IL518" s="10"/>
      <c r="IM518" s="9"/>
      <c r="IN518" s="10"/>
      <c r="IO518" s="9"/>
      <c r="IP518" s="10"/>
      <c r="IQ518" s="9"/>
      <c r="IR518" s="10"/>
      <c r="IS518" s="9"/>
      <c r="IT518" s="10"/>
      <c r="IU518" s="9"/>
      <c r="IV518" s="10"/>
    </row>
    <row r="519" spans="1:256">
      <c r="B519" s="10" t="s">
        <v>2176</v>
      </c>
      <c r="C519" s="9"/>
      <c r="D519" s="10"/>
      <c r="E519" s="9"/>
      <c r="F519" s="10"/>
      <c r="G519" s="9"/>
      <c r="H519" s="10"/>
      <c r="I519" s="9"/>
      <c r="J519" s="10"/>
      <c r="K519" s="9"/>
      <c r="L519" s="10"/>
      <c r="M519" s="9"/>
      <c r="N519" s="10"/>
      <c r="O519" s="9"/>
      <c r="P519" s="10"/>
      <c r="Q519" s="9"/>
      <c r="R519" s="10"/>
      <c r="S519" s="9"/>
      <c r="T519" s="10"/>
      <c r="U519" s="9"/>
      <c r="V519" s="10"/>
      <c r="W519" s="9"/>
      <c r="X519" s="10"/>
      <c r="Y519" s="9"/>
      <c r="Z519" s="10"/>
      <c r="AA519" s="9"/>
      <c r="AB519" s="10"/>
      <c r="AC519" s="9"/>
      <c r="AD519" s="10"/>
      <c r="AE519" s="9"/>
      <c r="AF519" s="10"/>
      <c r="AG519" s="9"/>
      <c r="AH519" s="10"/>
      <c r="AI519" s="9"/>
      <c r="AJ519" s="10"/>
      <c r="AK519" s="9"/>
      <c r="AL519" s="10"/>
      <c r="AM519" s="9"/>
      <c r="AN519" s="10"/>
      <c r="AO519" s="9"/>
      <c r="AP519" s="10"/>
      <c r="AQ519" s="9"/>
      <c r="AR519" s="10"/>
      <c r="AS519" s="9"/>
      <c r="AT519" s="10"/>
      <c r="AU519" s="9"/>
      <c r="AV519" s="10"/>
      <c r="AW519" s="9"/>
      <c r="AX519" s="10"/>
      <c r="AY519" s="9"/>
      <c r="AZ519" s="10"/>
      <c r="BA519" s="9"/>
      <c r="BB519" s="10"/>
      <c r="BC519" s="9"/>
      <c r="BD519" s="10"/>
      <c r="BE519" s="9"/>
      <c r="BF519" s="10"/>
      <c r="BG519" s="9"/>
      <c r="BH519" s="10"/>
      <c r="BI519" s="9"/>
      <c r="BJ519" s="10"/>
      <c r="BK519" s="9"/>
      <c r="BL519" s="10"/>
      <c r="BM519" s="9"/>
      <c r="BN519" s="10"/>
      <c r="BO519" s="9"/>
      <c r="BP519" s="10"/>
      <c r="BQ519" s="9"/>
      <c r="BR519" s="10"/>
      <c r="BS519" s="9"/>
      <c r="BT519" s="10"/>
      <c r="BU519" s="9"/>
      <c r="BV519" s="10"/>
      <c r="BW519" s="9"/>
      <c r="BX519" s="10"/>
      <c r="BY519" s="9"/>
      <c r="BZ519" s="10"/>
      <c r="CA519" s="9"/>
      <c r="CB519" s="10"/>
      <c r="CC519" s="9"/>
      <c r="CD519" s="10"/>
      <c r="CE519" s="9"/>
      <c r="CF519" s="10"/>
      <c r="CG519" s="9"/>
      <c r="CH519" s="10"/>
      <c r="CI519" s="9"/>
      <c r="CJ519" s="10"/>
      <c r="CK519" s="9"/>
      <c r="CL519" s="10"/>
      <c r="CM519" s="9"/>
      <c r="CN519" s="10"/>
      <c r="CO519" s="9"/>
      <c r="CP519" s="10"/>
      <c r="CQ519" s="9"/>
      <c r="CR519" s="10"/>
      <c r="CS519" s="9"/>
      <c r="CT519" s="10"/>
      <c r="CU519" s="9"/>
      <c r="CV519" s="10"/>
      <c r="CW519" s="9"/>
      <c r="CX519" s="10"/>
      <c r="CY519" s="9"/>
      <c r="CZ519" s="10"/>
      <c r="DA519" s="9"/>
      <c r="DB519" s="10"/>
      <c r="DC519" s="9"/>
      <c r="DD519" s="10"/>
      <c r="DE519" s="9"/>
      <c r="DF519" s="10"/>
      <c r="DG519" s="9"/>
      <c r="DH519" s="10"/>
      <c r="DI519" s="9"/>
      <c r="DJ519" s="10"/>
      <c r="DK519" s="9"/>
      <c r="DL519" s="10"/>
      <c r="DM519" s="9"/>
      <c r="DN519" s="10"/>
      <c r="DO519" s="9"/>
      <c r="DP519" s="10"/>
      <c r="DQ519" s="9"/>
      <c r="DR519" s="10"/>
      <c r="DS519" s="9"/>
      <c r="DT519" s="10"/>
      <c r="DU519" s="9"/>
      <c r="DV519" s="10"/>
      <c r="DW519" s="9"/>
      <c r="DX519" s="10"/>
      <c r="DY519" s="9"/>
      <c r="DZ519" s="10"/>
      <c r="EA519" s="9"/>
      <c r="EB519" s="10"/>
      <c r="EC519" s="9"/>
      <c r="ED519" s="10"/>
      <c r="EE519" s="9"/>
      <c r="EF519" s="10"/>
      <c r="EG519" s="9"/>
      <c r="EH519" s="10"/>
      <c r="EI519" s="9"/>
      <c r="EJ519" s="10"/>
      <c r="EK519" s="9"/>
      <c r="EL519" s="10"/>
      <c r="EM519" s="9"/>
      <c r="EN519" s="10"/>
      <c r="EO519" s="9"/>
      <c r="EP519" s="10"/>
      <c r="EQ519" s="9"/>
      <c r="ER519" s="10"/>
      <c r="ES519" s="9"/>
      <c r="ET519" s="10"/>
      <c r="EU519" s="9"/>
      <c r="EV519" s="10"/>
      <c r="EW519" s="9"/>
      <c r="EX519" s="10"/>
      <c r="EY519" s="9"/>
      <c r="EZ519" s="10"/>
      <c r="FA519" s="9"/>
      <c r="FB519" s="10"/>
      <c r="FC519" s="9"/>
      <c r="FD519" s="10"/>
      <c r="FE519" s="9"/>
      <c r="FF519" s="10"/>
      <c r="FG519" s="9"/>
      <c r="FH519" s="10"/>
      <c r="FI519" s="9"/>
      <c r="FJ519" s="10"/>
      <c r="FK519" s="9"/>
      <c r="FL519" s="10"/>
      <c r="FM519" s="9"/>
      <c r="FN519" s="10"/>
      <c r="FO519" s="9"/>
      <c r="FP519" s="10"/>
      <c r="FQ519" s="9"/>
      <c r="FR519" s="10"/>
      <c r="FS519" s="9"/>
      <c r="FT519" s="10"/>
      <c r="FU519" s="9"/>
      <c r="FV519" s="10"/>
      <c r="FW519" s="9"/>
      <c r="FX519" s="10"/>
      <c r="FY519" s="9"/>
      <c r="FZ519" s="10"/>
      <c r="GA519" s="9"/>
      <c r="GB519" s="10"/>
      <c r="GC519" s="9"/>
      <c r="GD519" s="10"/>
      <c r="GE519" s="9"/>
      <c r="GF519" s="10"/>
      <c r="GG519" s="9"/>
      <c r="GH519" s="10"/>
      <c r="GI519" s="9"/>
      <c r="GJ519" s="10"/>
      <c r="GK519" s="9"/>
      <c r="GL519" s="10"/>
      <c r="GM519" s="9"/>
      <c r="GN519" s="10"/>
      <c r="GO519" s="9"/>
      <c r="GP519" s="10"/>
      <c r="GQ519" s="9"/>
      <c r="GR519" s="10"/>
      <c r="GS519" s="9"/>
      <c r="GT519" s="10"/>
      <c r="GU519" s="9"/>
      <c r="GV519" s="10"/>
      <c r="GW519" s="9"/>
      <c r="GX519" s="10"/>
      <c r="GY519" s="9"/>
      <c r="GZ519" s="10"/>
      <c r="HA519" s="9"/>
      <c r="HB519" s="10"/>
      <c r="HC519" s="9"/>
      <c r="HD519" s="10"/>
      <c r="HE519" s="9"/>
      <c r="HF519" s="10"/>
      <c r="HG519" s="9"/>
      <c r="HH519" s="10"/>
      <c r="HI519" s="9"/>
      <c r="HJ519" s="10"/>
      <c r="HK519" s="9"/>
      <c r="HL519" s="10"/>
      <c r="HM519" s="9"/>
      <c r="HN519" s="10"/>
      <c r="HO519" s="9"/>
      <c r="HP519" s="10"/>
      <c r="HQ519" s="9"/>
      <c r="HR519" s="10"/>
      <c r="HS519" s="9"/>
      <c r="HT519" s="10"/>
      <c r="HU519" s="9"/>
      <c r="HV519" s="10"/>
      <c r="HW519" s="9"/>
      <c r="HX519" s="10"/>
      <c r="HY519" s="9"/>
      <c r="HZ519" s="10"/>
      <c r="IA519" s="9"/>
      <c r="IB519" s="10"/>
      <c r="IC519" s="9"/>
      <c r="ID519" s="10"/>
      <c r="IE519" s="9"/>
      <c r="IF519" s="10"/>
      <c r="IG519" s="9"/>
      <c r="IH519" s="10"/>
      <c r="II519" s="9"/>
      <c r="IJ519" s="10"/>
      <c r="IK519" s="9"/>
      <c r="IL519" s="10"/>
      <c r="IM519" s="9"/>
      <c r="IN519" s="10"/>
      <c r="IO519" s="9"/>
      <c r="IP519" s="10"/>
      <c r="IQ519" s="9"/>
      <c r="IR519" s="10"/>
      <c r="IS519" s="9"/>
      <c r="IT519" s="10"/>
      <c r="IU519" s="9"/>
      <c r="IV519" s="10"/>
    </row>
    <row r="520" spans="1:256">
      <c r="A520" s="9" t="s">
        <v>2247</v>
      </c>
      <c r="B520" s="9" t="s">
        <v>2177</v>
      </c>
    </row>
    <row r="521" spans="1:256">
      <c r="A521" s="9" t="s">
        <v>2178</v>
      </c>
      <c r="B521" s="10" t="s">
        <v>2179</v>
      </c>
    </row>
    <row r="522" spans="1:256">
      <c r="B522" s="10" t="s">
        <v>2180</v>
      </c>
    </row>
    <row r="523" spans="1:256">
      <c r="B523" s="10"/>
    </row>
    <row r="524" spans="1:256">
      <c r="A524" s="9" t="s">
        <v>1670</v>
      </c>
    </row>
    <row r="525" spans="1:256">
      <c r="A525" s="9" t="s">
        <v>2246</v>
      </c>
      <c r="B525" s="9" t="s">
        <v>1669</v>
      </c>
    </row>
    <row r="526" spans="1:256">
      <c r="B526" s="9" t="s">
        <v>2210</v>
      </c>
      <c r="J526" s="10"/>
    </row>
    <row r="527" spans="1:256">
      <c r="A527" s="9" t="s">
        <v>2247</v>
      </c>
      <c r="B527" s="9" t="s">
        <v>161</v>
      </c>
    </row>
    <row r="529" spans="1:2">
      <c r="A529" s="9" t="s">
        <v>1579</v>
      </c>
      <c r="B529" s="9" t="s">
        <v>1580</v>
      </c>
    </row>
    <row r="530" spans="1:2">
      <c r="A530" s="9" t="s">
        <v>1583</v>
      </c>
      <c r="B530" s="9" t="s">
        <v>1584</v>
      </c>
    </row>
    <row r="531" spans="1:2">
      <c r="B531" s="9" t="s">
        <v>1582</v>
      </c>
    </row>
    <row r="532" spans="1:2">
      <c r="B532" s="9" t="s">
        <v>1426</v>
      </c>
    </row>
    <row r="533" spans="1:2">
      <c r="B533" s="9" t="s">
        <v>1715</v>
      </c>
    </row>
    <row r="534" spans="1:2">
      <c r="B534" s="9" t="s">
        <v>1716</v>
      </c>
    </row>
    <row r="535" spans="1:2">
      <c r="B535" s="9" t="s">
        <v>219</v>
      </c>
    </row>
    <row r="536" spans="1:2">
      <c r="B536" s="9" t="s">
        <v>220</v>
      </c>
    </row>
    <row r="537" spans="1:2">
      <c r="B537" s="9" t="s">
        <v>221</v>
      </c>
    </row>
    <row r="539" spans="1:2">
      <c r="A539" s="9" t="s">
        <v>725</v>
      </c>
    </row>
    <row r="540" spans="1:2">
      <c r="A540" s="9" t="s">
        <v>2246</v>
      </c>
      <c r="B540" s="10" t="s">
        <v>724</v>
      </c>
    </row>
    <row r="541" spans="1:2">
      <c r="B541" s="9" t="s">
        <v>936</v>
      </c>
    </row>
    <row r="542" spans="1:2">
      <c r="A542" s="9" t="s">
        <v>1565</v>
      </c>
      <c r="B542" s="9" t="s">
        <v>543</v>
      </c>
    </row>
    <row r="543" spans="1:2">
      <c r="A543" s="9" t="s">
        <v>2247</v>
      </c>
      <c r="B543" s="285" t="s">
        <v>1437</v>
      </c>
    </row>
    <row r="544" spans="1:2">
      <c r="B544" s="10" t="s">
        <v>282</v>
      </c>
    </row>
    <row r="545" spans="1:6">
      <c r="B545" s="10" t="s">
        <v>278</v>
      </c>
    </row>
    <row r="546" spans="1:6">
      <c r="B546" s="10" t="s">
        <v>1759</v>
      </c>
    </row>
    <row r="547" spans="1:6">
      <c r="B547" s="10" t="s">
        <v>1529</v>
      </c>
    </row>
    <row r="548" spans="1:6">
      <c r="B548" s="10" t="s">
        <v>544</v>
      </c>
    </row>
    <row r="549" spans="1:6">
      <c r="B549" s="48" t="s">
        <v>1429</v>
      </c>
    </row>
    <row r="550" spans="1:6">
      <c r="B550" s="126" t="s">
        <v>1428</v>
      </c>
    </row>
    <row r="551" spans="1:6">
      <c r="B551" s="10" t="s">
        <v>280</v>
      </c>
    </row>
    <row r="552" spans="1:6">
      <c r="B552" s="10" t="s">
        <v>547</v>
      </c>
    </row>
    <row r="553" spans="1:6">
      <c r="B553" s="10" t="s">
        <v>281</v>
      </c>
    </row>
    <row r="554" spans="1:6">
      <c r="B554" s="10" t="s">
        <v>1431</v>
      </c>
    </row>
    <row r="555" spans="1:6">
      <c r="B555" s="10" t="s">
        <v>1430</v>
      </c>
    </row>
    <row r="556" spans="1:6">
      <c r="B556" s="10" t="s">
        <v>1530</v>
      </c>
    </row>
    <row r="557" spans="1:6">
      <c r="A557" s="2"/>
      <c r="B557" s="10" t="s">
        <v>279</v>
      </c>
    </row>
    <row r="558" spans="1:6">
      <c r="A558" s="2"/>
      <c r="B558" s="10" t="s">
        <v>726</v>
      </c>
      <c r="F558" s="286"/>
    </row>
    <row r="559" spans="1:6">
      <c r="A559" s="2"/>
      <c r="B559" s="10" t="s">
        <v>545</v>
      </c>
    </row>
    <row r="560" spans="1:6">
      <c r="A560" s="2"/>
      <c r="B560" s="10" t="s">
        <v>1432</v>
      </c>
    </row>
    <row r="561" spans="1:2">
      <c r="A561" s="2"/>
      <c r="B561" s="10" t="s">
        <v>1301</v>
      </c>
    </row>
    <row r="562" spans="1:2">
      <c r="A562" s="2"/>
      <c r="B562" s="10" t="s">
        <v>1436</v>
      </c>
    </row>
    <row r="563" spans="1:2">
      <c r="A563" s="2"/>
      <c r="B563" s="10" t="s">
        <v>277</v>
      </c>
    </row>
    <row r="564" spans="1:2">
      <c r="A564" s="2"/>
      <c r="B564" s="10" t="s">
        <v>1433</v>
      </c>
    </row>
    <row r="565" spans="1:2">
      <c r="A565" s="2"/>
      <c r="B565" s="10" t="s">
        <v>1434</v>
      </c>
    </row>
    <row r="566" spans="1:2">
      <c r="A566" s="2"/>
      <c r="B566" s="10" t="s">
        <v>1435</v>
      </c>
    </row>
    <row r="567" spans="1:2">
      <c r="A567" s="2"/>
      <c r="B567" s="10" t="s">
        <v>1762</v>
      </c>
    </row>
    <row r="568" spans="1:2">
      <c r="A568" s="2"/>
      <c r="B568" s="10" t="s">
        <v>1527</v>
      </c>
    </row>
    <row r="569" spans="1:2">
      <c r="A569" s="2"/>
      <c r="B569" s="10" t="s">
        <v>1524</v>
      </c>
    </row>
    <row r="570" spans="1:2">
      <c r="A570" s="2"/>
      <c r="B570" s="10" t="s">
        <v>1528</v>
      </c>
    </row>
    <row r="571" spans="1:2">
      <c r="A571" s="2"/>
      <c r="B571" s="10" t="s">
        <v>1525</v>
      </c>
    </row>
    <row r="572" spans="1:2">
      <c r="A572" s="2"/>
      <c r="B572" s="10" t="s">
        <v>1526</v>
      </c>
    </row>
    <row r="573" spans="1:2">
      <c r="A573" s="2"/>
      <c r="B573" s="10" t="s">
        <v>1761</v>
      </c>
    </row>
    <row r="574" spans="1:2">
      <c r="A574" s="2"/>
      <c r="B574" s="10" t="s">
        <v>1420</v>
      </c>
    </row>
    <row r="575" spans="1:2">
      <c r="A575" s="2"/>
      <c r="B575" s="10" t="s">
        <v>1765</v>
      </c>
    </row>
    <row r="576" spans="1:2">
      <c r="A576" s="2"/>
      <c r="B576" s="10" t="s">
        <v>1760</v>
      </c>
    </row>
    <row r="577" spans="1:2">
      <c r="A577" s="2"/>
      <c r="B577" s="10" t="s">
        <v>1766</v>
      </c>
    </row>
    <row r="578" spans="1:2">
      <c r="A578" s="2"/>
      <c r="B578" s="10" t="s">
        <v>1764</v>
      </c>
    </row>
    <row r="579" spans="1:2">
      <c r="A579" s="2"/>
      <c r="B579" s="10" t="s">
        <v>1763</v>
      </c>
    </row>
    <row r="580" spans="1:2">
      <c r="A580" s="2"/>
      <c r="B580" s="10" t="s">
        <v>1767</v>
      </c>
    </row>
    <row r="581" spans="1:2">
      <c r="A581" s="2"/>
      <c r="B581" s="10" t="s">
        <v>546</v>
      </c>
    </row>
    <row r="582" spans="1:2">
      <c r="A582" s="2"/>
      <c r="B582" s="10" t="s">
        <v>159</v>
      </c>
    </row>
    <row r="583" spans="1:2">
      <c r="A583" s="2"/>
      <c r="B583" s="10" t="s">
        <v>1421</v>
      </c>
    </row>
    <row r="584" spans="1:2">
      <c r="A584" s="2"/>
      <c r="B584" s="10" t="s">
        <v>1422</v>
      </c>
    </row>
    <row r="585" spans="1:2">
      <c r="A585" s="2"/>
      <c r="B585" s="10" t="s">
        <v>1423</v>
      </c>
    </row>
    <row r="586" spans="1:2">
      <c r="A586" s="2"/>
      <c r="B586" s="10" t="s">
        <v>158</v>
      </c>
    </row>
    <row r="587" spans="1:2">
      <c r="A587" s="2"/>
      <c r="B587" s="10"/>
    </row>
    <row r="588" spans="1:2">
      <c r="A588" s="2"/>
      <c r="B588" s="10"/>
    </row>
    <row r="589" spans="1:2">
      <c r="A589" s="2"/>
      <c r="B589" s="285" t="s">
        <v>542</v>
      </c>
    </row>
    <row r="590" spans="1:2">
      <c r="B590" s="286" t="s">
        <v>548</v>
      </c>
    </row>
    <row r="592" spans="1:2">
      <c r="A592" s="9" t="s">
        <v>1030</v>
      </c>
    </row>
    <row r="593" spans="1:2">
      <c r="A593" s="9" t="s">
        <v>276</v>
      </c>
      <c r="B593" s="9" t="s">
        <v>962</v>
      </c>
    </row>
    <row r="594" spans="1:2">
      <c r="A594" s="9" t="s">
        <v>273</v>
      </c>
      <c r="B594" s="9" t="s">
        <v>962</v>
      </c>
    </row>
    <row r="595" spans="1:2">
      <c r="A595" s="9" t="s">
        <v>1342</v>
      </c>
      <c r="B595" s="9" t="s">
        <v>962</v>
      </c>
    </row>
    <row r="596" spans="1:2">
      <c r="A596" s="9" t="s">
        <v>1564</v>
      </c>
      <c r="B596" s="9" t="s">
        <v>962</v>
      </c>
    </row>
    <row r="597" spans="1:2">
      <c r="A597" s="9" t="s">
        <v>1899</v>
      </c>
      <c r="B597" s="9" t="s">
        <v>2245</v>
      </c>
    </row>
    <row r="598" spans="1:2">
      <c r="A598" s="9" t="s">
        <v>1663</v>
      </c>
      <c r="B598" s="9" t="s">
        <v>2245</v>
      </c>
    </row>
    <row r="599" spans="1:2">
      <c r="A599" s="9" t="s">
        <v>1917</v>
      </c>
      <c r="B599" s="9" t="s">
        <v>2245</v>
      </c>
    </row>
    <row r="600" spans="1:2">
      <c r="A600" s="9" t="s">
        <v>2229</v>
      </c>
      <c r="B600" s="9" t="s">
        <v>962</v>
      </c>
    </row>
    <row r="601" spans="1:2">
      <c r="A601" s="9" t="s">
        <v>806</v>
      </c>
      <c r="B601" s="9" t="s">
        <v>962</v>
      </c>
    </row>
    <row r="602" spans="1:2">
      <c r="A602" s="9" t="s">
        <v>804</v>
      </c>
      <c r="B602" s="9" t="s">
        <v>962</v>
      </c>
    </row>
    <row r="603" spans="1:2">
      <c r="A603" s="9" t="s">
        <v>2073</v>
      </c>
      <c r="B603" s="9" t="s">
        <v>962</v>
      </c>
    </row>
    <row r="604" spans="1:2">
      <c r="A604" s="9" t="s">
        <v>1852</v>
      </c>
      <c r="B604" s="10" t="s">
        <v>962</v>
      </c>
    </row>
    <row r="605" spans="1:2">
      <c r="A605" s="9" t="s">
        <v>1851</v>
      </c>
      <c r="B605" s="9" t="s">
        <v>2245</v>
      </c>
    </row>
    <row r="606" spans="1:2">
      <c r="A606" s="9" t="s">
        <v>1469</v>
      </c>
      <c r="B606" s="9" t="s">
        <v>2245</v>
      </c>
    </row>
    <row r="607" spans="1:2">
      <c r="A607" s="9" t="s">
        <v>819</v>
      </c>
      <c r="B607" s="9" t="s">
        <v>962</v>
      </c>
    </row>
    <row r="608" spans="1:2">
      <c r="A608" s="9" t="s">
        <v>930</v>
      </c>
      <c r="B608" s="9" t="s">
        <v>2245</v>
      </c>
    </row>
    <row r="609" spans="1:8">
      <c r="A609" s="9" t="s">
        <v>929</v>
      </c>
      <c r="B609" s="9" t="s">
        <v>962</v>
      </c>
    </row>
    <row r="610" spans="1:8">
      <c r="A610" s="9" t="s">
        <v>2244</v>
      </c>
      <c r="B610" s="9" t="s">
        <v>962</v>
      </c>
    </row>
    <row r="611" spans="1:8">
      <c r="A611" s="9" t="s">
        <v>2249</v>
      </c>
      <c r="B611" s="9" t="s">
        <v>2245</v>
      </c>
    </row>
    <row r="612" spans="1:8">
      <c r="A612" s="9" t="s">
        <v>2094</v>
      </c>
      <c r="B612" s="9" t="s">
        <v>962</v>
      </c>
    </row>
    <row r="613" spans="1:8">
      <c r="A613" s="9" t="s">
        <v>2095</v>
      </c>
      <c r="B613" s="9" t="s">
        <v>962</v>
      </c>
    </row>
    <row r="614" spans="1:8">
      <c r="A614" s="9" t="s">
        <v>2096</v>
      </c>
      <c r="B614" s="9" t="s">
        <v>962</v>
      </c>
    </row>
    <row r="615" spans="1:8">
      <c r="A615" s="9" t="s">
        <v>2097</v>
      </c>
      <c r="B615" s="9" t="s">
        <v>962</v>
      </c>
    </row>
    <row r="616" spans="1:8">
      <c r="A616" s="9" t="s">
        <v>2098</v>
      </c>
      <c r="B616" s="9" t="s">
        <v>962</v>
      </c>
      <c r="G616" s="10"/>
    </row>
    <row r="617" spans="1:8">
      <c r="A617" s="9" t="s">
        <v>2100</v>
      </c>
      <c r="B617" s="9" t="s">
        <v>2099</v>
      </c>
      <c r="G617" s="10"/>
    </row>
    <row r="618" spans="1:8">
      <c r="A618" s="9" t="s">
        <v>2101</v>
      </c>
      <c r="B618" s="9" t="s">
        <v>2245</v>
      </c>
      <c r="H618" s="2"/>
    </row>
    <row r="619" spans="1:8">
      <c r="A619" s="9" t="s">
        <v>2102</v>
      </c>
      <c r="B619" s="9" t="s">
        <v>2245</v>
      </c>
      <c r="H619" s="2"/>
    </row>
    <row r="620" spans="1:8">
      <c r="A620" s="9" t="s">
        <v>2104</v>
      </c>
      <c r="B620" s="9" t="s">
        <v>2103</v>
      </c>
      <c r="H620" s="2"/>
    </row>
    <row r="621" spans="1:8">
      <c r="A621" s="9" t="s">
        <v>2105</v>
      </c>
      <c r="B621" s="9" t="s">
        <v>962</v>
      </c>
      <c r="H621" s="2"/>
    </row>
    <row r="622" spans="1:8">
      <c r="A622" s="9" t="s">
        <v>2106</v>
      </c>
      <c r="B622" s="9" t="s">
        <v>2245</v>
      </c>
      <c r="H622" s="2"/>
    </row>
    <row r="623" spans="1:8">
      <c r="A623" s="9" t="s">
        <v>2107</v>
      </c>
      <c r="B623" s="9" t="s">
        <v>962</v>
      </c>
    </row>
    <row r="624" spans="1:8">
      <c r="A624" s="9" t="s">
        <v>2108</v>
      </c>
      <c r="B624" s="9" t="s">
        <v>2245</v>
      </c>
      <c r="H624" s="2"/>
    </row>
    <row r="625" spans="1:8">
      <c r="A625" s="9" t="s">
        <v>2109</v>
      </c>
      <c r="B625" s="9" t="s">
        <v>962</v>
      </c>
      <c r="H625" s="2"/>
    </row>
    <row r="626" spans="1:8">
      <c r="A626" s="9" t="s">
        <v>2110</v>
      </c>
      <c r="B626" s="9" t="s">
        <v>962</v>
      </c>
    </row>
    <row r="627" spans="1:8">
      <c r="A627" s="9" t="s">
        <v>2112</v>
      </c>
      <c r="B627" s="9" t="s">
        <v>2111</v>
      </c>
      <c r="H627" s="2"/>
    </row>
    <row r="628" spans="1:8">
      <c r="A628" s="9" t="s">
        <v>2113</v>
      </c>
      <c r="B628" s="9" t="s">
        <v>2245</v>
      </c>
      <c r="G628" s="8"/>
      <c r="H628" s="2"/>
    </row>
    <row r="629" spans="1:8">
      <c r="A629" s="9" t="s">
        <v>2114</v>
      </c>
      <c r="B629" s="9" t="s">
        <v>2111</v>
      </c>
      <c r="H629" s="2"/>
    </row>
    <row r="630" spans="1:8">
      <c r="A630" s="9" t="s">
        <v>2115</v>
      </c>
      <c r="B630" s="9" t="s">
        <v>2245</v>
      </c>
      <c r="H630" s="2"/>
    </row>
    <row r="631" spans="1:8">
      <c r="A631" s="9" t="s">
        <v>2116</v>
      </c>
      <c r="B631" s="9" t="s">
        <v>2245</v>
      </c>
      <c r="H631" s="2"/>
    </row>
    <row r="632" spans="1:8">
      <c r="A632" s="9" t="s">
        <v>2117</v>
      </c>
      <c r="B632" s="9" t="s">
        <v>2111</v>
      </c>
    </row>
    <row r="633" spans="1:8">
      <c r="A633" s="9" t="s">
        <v>2118</v>
      </c>
      <c r="B633" s="9" t="s">
        <v>2245</v>
      </c>
      <c r="H633" s="2"/>
    </row>
    <row r="634" spans="1:8">
      <c r="A634" s="9" t="s">
        <v>2119</v>
      </c>
      <c r="B634" s="9" t="s">
        <v>2111</v>
      </c>
      <c r="H634" s="2"/>
    </row>
    <row r="635" spans="1:8">
      <c r="A635" s="9" t="s">
        <v>2120</v>
      </c>
      <c r="B635" s="9" t="s">
        <v>2245</v>
      </c>
      <c r="H635" s="2"/>
    </row>
    <row r="636" spans="1:8">
      <c r="A636" s="9" t="s">
        <v>2121</v>
      </c>
      <c r="B636" s="9" t="s">
        <v>2245</v>
      </c>
      <c r="H636" s="2"/>
    </row>
    <row r="637" spans="1:8">
      <c r="A637" s="9" t="s">
        <v>2122</v>
      </c>
      <c r="B637" s="9" t="s">
        <v>2245</v>
      </c>
      <c r="H637" s="2"/>
    </row>
    <row r="638" spans="1:8">
      <c r="A638" s="9" t="s">
        <v>2123</v>
      </c>
      <c r="B638" s="9" t="s">
        <v>2245</v>
      </c>
      <c r="H638" s="2"/>
    </row>
    <row r="639" spans="1:8">
      <c r="A639" s="9" t="s">
        <v>2125</v>
      </c>
      <c r="B639" s="9" t="s">
        <v>2124</v>
      </c>
      <c r="H639" s="2"/>
    </row>
    <row r="640" spans="1:8">
      <c r="A640" s="9" t="s">
        <v>2126</v>
      </c>
      <c r="B640" s="9" t="s">
        <v>2245</v>
      </c>
      <c r="H640" s="2"/>
    </row>
    <row r="641" spans="1:8">
      <c r="A641" s="9" t="s">
        <v>2127</v>
      </c>
      <c r="B641" s="9" t="s">
        <v>2124</v>
      </c>
      <c r="H641" s="2"/>
    </row>
    <row r="642" spans="1:8">
      <c r="A642" s="9" t="s">
        <v>2128</v>
      </c>
      <c r="B642" s="9" t="s">
        <v>2245</v>
      </c>
      <c r="H642" s="2"/>
    </row>
    <row r="643" spans="1:8">
      <c r="A643" s="9" t="s">
        <v>2129</v>
      </c>
      <c r="B643" s="9" t="s">
        <v>2245</v>
      </c>
      <c r="H643" s="2"/>
    </row>
    <row r="644" spans="1:8">
      <c r="A644" s="9" t="s">
        <v>2130</v>
      </c>
      <c r="B644" s="9" t="s">
        <v>2245</v>
      </c>
      <c r="H644" s="2"/>
    </row>
    <row r="645" spans="1:8">
      <c r="A645" s="9" t="s">
        <v>2131</v>
      </c>
      <c r="B645" s="9" t="s">
        <v>2124</v>
      </c>
      <c r="H645" s="2"/>
    </row>
    <row r="646" spans="1:8">
      <c r="A646" s="9" t="s">
        <v>2132</v>
      </c>
      <c r="B646" s="9" t="s">
        <v>2245</v>
      </c>
      <c r="H646" s="2"/>
    </row>
    <row r="647" spans="1:8">
      <c r="A647" s="9" t="s">
        <v>2133</v>
      </c>
      <c r="B647" s="9" t="s">
        <v>2245</v>
      </c>
      <c r="H647" s="2"/>
    </row>
    <row r="648" spans="1:8">
      <c r="A648" s="9" t="s">
        <v>2134</v>
      </c>
      <c r="B648" s="2"/>
    </row>
    <row r="649" spans="1:8">
      <c r="A649" s="9" t="s">
        <v>2135</v>
      </c>
      <c r="B649" s="2"/>
      <c r="H649" s="2"/>
    </row>
    <row r="650" spans="1:8">
      <c r="B650" s="2"/>
      <c r="H650" s="2"/>
    </row>
    <row r="651" spans="1:8">
      <c r="H651" s="2"/>
    </row>
    <row r="652" spans="1:8">
      <c r="H652" s="2"/>
    </row>
    <row r="653" spans="1:8">
      <c r="G653" s="11"/>
      <c r="H653" s="2"/>
    </row>
    <row r="654" spans="1:8">
      <c r="G654" s="11"/>
      <c r="H654" s="2"/>
    </row>
    <row r="655" spans="1:8">
      <c r="G655" s="11"/>
      <c r="H655" s="2"/>
    </row>
    <row r="656" spans="1:8">
      <c r="H656" s="2"/>
    </row>
    <row r="657" spans="7:8">
      <c r="H657" s="2"/>
    </row>
    <row r="658" spans="7:8">
      <c r="H658" s="2"/>
    </row>
    <row r="659" spans="7:8">
      <c r="H659" s="2"/>
    </row>
    <row r="660" spans="7:8">
      <c r="H660" s="2"/>
    </row>
    <row r="661" spans="7:8">
      <c r="H661" s="2"/>
    </row>
    <row r="662" spans="7:8">
      <c r="H662" s="2"/>
    </row>
    <row r="664" spans="7:8">
      <c r="H664" s="2"/>
    </row>
    <row r="665" spans="7:8">
      <c r="H665" s="2"/>
    </row>
    <row r="666" spans="7:8">
      <c r="H666" s="2"/>
    </row>
    <row r="668" spans="7:8">
      <c r="H668" s="2"/>
    </row>
    <row r="669" spans="7:8">
      <c r="G669" s="12"/>
      <c r="H669" s="2"/>
    </row>
    <row r="670" spans="7:8">
      <c r="G670" s="287"/>
      <c r="H670" s="2"/>
    </row>
    <row r="671" spans="7:8">
      <c r="G671" s="287"/>
      <c r="H671" s="2"/>
    </row>
    <row r="672" spans="7:8">
      <c r="G672" s="287"/>
      <c r="H672" s="2"/>
    </row>
    <row r="673" spans="7:8">
      <c r="G673" s="287"/>
      <c r="H673" s="2"/>
    </row>
    <row r="674" spans="7:8">
      <c r="G674" s="287"/>
      <c r="H674" s="2"/>
    </row>
    <row r="675" spans="7:8">
      <c r="H675" s="2"/>
    </row>
    <row r="676" spans="7:8">
      <c r="H676" s="2"/>
    </row>
    <row r="677" spans="7:8">
      <c r="H677" s="2"/>
    </row>
    <row r="678" spans="7:8">
      <c r="G678" s="12"/>
      <c r="H678" s="2"/>
    </row>
    <row r="679" spans="7:8">
      <c r="G679" s="12"/>
      <c r="H679" s="2"/>
    </row>
    <row r="680" spans="7:8">
      <c r="H680" s="2"/>
    </row>
    <row r="683" spans="7:8">
      <c r="G683" s="12"/>
    </row>
    <row r="692" spans="1:8">
      <c r="G692" s="9"/>
    </row>
    <row r="693" spans="1:8">
      <c r="G693" s="9"/>
    </row>
    <row r="694" spans="1:8">
      <c r="G694" s="9"/>
    </row>
    <row r="695" spans="1:8">
      <c r="B695" s="8"/>
      <c r="G695" s="9"/>
    </row>
    <row r="696" spans="1:8">
      <c r="A696" s="2"/>
      <c r="H696" s="2"/>
    </row>
    <row r="697" spans="1:8">
      <c r="A697" s="2"/>
      <c r="B697" s="13"/>
      <c r="H697" s="2"/>
    </row>
    <row r="698" spans="1:8">
      <c r="H698" s="2"/>
    </row>
    <row r="699" spans="1:8">
      <c r="B699" s="8"/>
      <c r="H699" s="2"/>
    </row>
    <row r="700" spans="1:8">
      <c r="H700" s="2"/>
    </row>
    <row r="701" spans="1:8">
      <c r="B701" s="8"/>
    </row>
    <row r="702" spans="1:8">
      <c r="H702" s="2"/>
    </row>
    <row r="703" spans="1:8">
      <c r="H703" s="2"/>
    </row>
    <row r="704" spans="1:8">
      <c r="H704" s="2"/>
    </row>
    <row r="705" spans="7:8">
      <c r="H705" s="2"/>
    </row>
    <row r="706" spans="7:8">
      <c r="H706" s="2"/>
    </row>
    <row r="707" spans="7:8">
      <c r="H707" s="2"/>
    </row>
    <row r="708" spans="7:8">
      <c r="H708" s="2"/>
    </row>
    <row r="709" spans="7:8">
      <c r="H709" s="2"/>
    </row>
    <row r="711" spans="7:8">
      <c r="H711" s="2"/>
    </row>
    <row r="712" spans="7:8">
      <c r="H712" s="2"/>
    </row>
    <row r="713" spans="7:8">
      <c r="H713" s="2"/>
    </row>
    <row r="714" spans="7:8">
      <c r="G714" s="9"/>
      <c r="H714" s="2"/>
    </row>
    <row r="715" spans="7:8">
      <c r="H715" s="2"/>
    </row>
    <row r="716" spans="7:8">
      <c r="H716" s="2"/>
    </row>
    <row r="718" spans="7:8">
      <c r="H718" s="2"/>
    </row>
    <row r="719" spans="7:8">
      <c r="H719" s="2"/>
    </row>
    <row r="720" spans="7:8">
      <c r="H720" s="2"/>
    </row>
    <row r="722" spans="6:8">
      <c r="H722" s="2"/>
    </row>
    <row r="723" spans="6:8">
      <c r="F723" s="9"/>
      <c r="G723" s="9"/>
      <c r="H723" s="2"/>
    </row>
    <row r="724" spans="6:8">
      <c r="F724" s="9"/>
      <c r="H724" s="2"/>
    </row>
    <row r="725" spans="6:8">
      <c r="F725" s="9"/>
      <c r="G725" s="9"/>
      <c r="H725" s="2"/>
    </row>
    <row r="726" spans="6:8">
      <c r="H726" s="2"/>
    </row>
    <row r="727" spans="6:8">
      <c r="H727" s="2"/>
    </row>
    <row r="728" spans="6:8">
      <c r="H728" s="2"/>
    </row>
    <row r="730" spans="6:8">
      <c r="H730" s="2"/>
    </row>
    <row r="731" spans="6:8">
      <c r="H731" s="2"/>
    </row>
    <row r="732" spans="6:8">
      <c r="H732" s="2"/>
    </row>
    <row r="733" spans="6:8">
      <c r="H733" s="2"/>
    </row>
    <row r="734" spans="6:8">
      <c r="H734" s="2"/>
    </row>
    <row r="735" spans="6:8">
      <c r="H735" s="2"/>
    </row>
    <row r="736" spans="6:8">
      <c r="H736" s="2"/>
    </row>
    <row r="737" spans="5:8">
      <c r="H737" s="2"/>
    </row>
    <row r="739" spans="5:8">
      <c r="H739" s="2"/>
    </row>
    <row r="740" spans="5:8">
      <c r="H740" s="2"/>
    </row>
    <row r="741" spans="5:8">
      <c r="H741" s="2"/>
    </row>
    <row r="742" spans="5:8">
      <c r="H742" s="2"/>
    </row>
    <row r="744" spans="5:8">
      <c r="F744" s="8"/>
      <c r="H744" s="2"/>
    </row>
    <row r="745" spans="5:8">
      <c r="E745" s="285"/>
      <c r="F745" s="8"/>
      <c r="H745" s="2"/>
    </row>
    <row r="746" spans="5:8">
      <c r="F746" s="8"/>
      <c r="H746" s="2"/>
    </row>
    <row r="747" spans="5:8">
      <c r="F747" s="8"/>
      <c r="H747" s="2"/>
    </row>
    <row r="748" spans="5:8">
      <c r="E748" s="285"/>
      <c r="F748" s="8"/>
      <c r="H748" s="2"/>
    </row>
    <row r="749" spans="5:8">
      <c r="F749" s="8"/>
      <c r="H749" s="2"/>
    </row>
    <row r="750" spans="5:8">
      <c r="F750" s="8"/>
      <c r="H750" s="2"/>
    </row>
    <row r="751" spans="5:8">
      <c r="F751" s="8"/>
      <c r="H751" s="2"/>
    </row>
    <row r="752" spans="5:8">
      <c r="F752" s="8"/>
      <c r="H752" s="2"/>
    </row>
    <row r="753" spans="1:8">
      <c r="F753" s="8"/>
      <c r="H753" s="2"/>
    </row>
    <row r="754" spans="1:8">
      <c r="F754" s="8"/>
      <c r="H754" s="2"/>
    </row>
    <row r="755" spans="1:8">
      <c r="F755" s="8"/>
      <c r="H755" s="2"/>
    </row>
    <row r="756" spans="1:8">
      <c r="A756" s="2"/>
      <c r="B756" s="2"/>
      <c r="F756" s="8"/>
      <c r="H756" s="2"/>
    </row>
    <row r="757" spans="1:8">
      <c r="A757" s="2"/>
      <c r="B757" s="2"/>
      <c r="F757" s="8"/>
      <c r="H757" s="2"/>
    </row>
    <row r="758" spans="1:8">
      <c r="A758" s="2"/>
      <c r="B758" s="2"/>
      <c r="F758" s="8"/>
      <c r="H758" s="2"/>
    </row>
    <row r="759" spans="1:8">
      <c r="A759" s="2"/>
      <c r="B759" s="2"/>
      <c r="F759" s="8"/>
      <c r="H759" s="2"/>
    </row>
    <row r="760" spans="1:8">
      <c r="A760" s="2"/>
      <c r="B760" s="2"/>
      <c r="F760" s="8"/>
      <c r="H760" s="2"/>
    </row>
    <row r="761" spans="1:8">
      <c r="A761" s="2"/>
      <c r="B761" s="2"/>
      <c r="F761" s="8"/>
      <c r="H761" s="2"/>
    </row>
    <row r="762" spans="1:8">
      <c r="A762" s="2"/>
      <c r="B762" s="2"/>
      <c r="F762" s="8"/>
      <c r="H762" s="2"/>
    </row>
    <row r="763" spans="1:8">
      <c r="A763" s="2"/>
      <c r="B763" s="2"/>
      <c r="F763" s="8"/>
      <c r="H763" s="2"/>
    </row>
    <row r="764" spans="1:8">
      <c r="A764" s="2"/>
      <c r="B764" s="2"/>
      <c r="F764" s="8"/>
      <c r="H764" s="2"/>
    </row>
    <row r="765" spans="1:8">
      <c r="A765" s="2"/>
      <c r="B765" s="2"/>
      <c r="F765" s="8"/>
      <c r="H765" s="2"/>
    </row>
    <row r="766" spans="1:8">
      <c r="A766" s="2"/>
      <c r="B766" s="2"/>
      <c r="F766" s="8"/>
      <c r="H766" s="2"/>
    </row>
    <row r="767" spans="1:8">
      <c r="A767" s="2"/>
      <c r="B767" s="2"/>
      <c r="F767" s="8"/>
      <c r="H767" s="2"/>
    </row>
    <row r="768" spans="1:8">
      <c r="A768" s="2"/>
      <c r="B768" s="2"/>
      <c r="E768" s="8"/>
      <c r="F768" s="8"/>
      <c r="H768" s="2"/>
    </row>
    <row r="769" spans="1:8">
      <c r="A769" s="2"/>
      <c r="B769" s="2"/>
      <c r="E769" s="8"/>
      <c r="F769" s="8"/>
      <c r="H769" s="2"/>
    </row>
    <row r="770" spans="1:8">
      <c r="A770" s="2"/>
      <c r="B770" s="2"/>
      <c r="E770" s="8"/>
      <c r="F770" s="8"/>
      <c r="H770" s="2"/>
    </row>
    <row r="771" spans="1:8">
      <c r="A771" s="2"/>
      <c r="B771" s="2"/>
      <c r="C771" s="8"/>
      <c r="E771" s="8"/>
      <c r="F771" s="8"/>
      <c r="H771" s="2"/>
    </row>
    <row r="772" spans="1:8">
      <c r="A772" s="2"/>
      <c r="B772" s="2"/>
      <c r="C772" s="8"/>
      <c r="E772" s="8"/>
      <c r="F772" s="8"/>
      <c r="H772" s="2"/>
    </row>
    <row r="773" spans="1:8">
      <c r="A773" s="2"/>
      <c r="B773" s="2"/>
      <c r="C773" s="8"/>
      <c r="E773" s="8"/>
      <c r="F773" s="8"/>
      <c r="H773" s="2"/>
    </row>
    <row r="774" spans="1:8">
      <c r="A774" s="2"/>
      <c r="B774" s="2"/>
      <c r="C774" s="8"/>
      <c r="D774" s="8"/>
      <c r="E774" s="8"/>
      <c r="F774" s="8"/>
      <c r="H774" s="2"/>
    </row>
    <row r="775" spans="1:8">
      <c r="A775" s="2"/>
      <c r="B775" s="2"/>
      <c r="C775" s="8"/>
      <c r="E775" s="8"/>
      <c r="F775" s="14"/>
      <c r="H775" s="2"/>
    </row>
    <row r="776" spans="1:8">
      <c r="A776" s="2"/>
      <c r="B776" s="2"/>
      <c r="C776" s="8"/>
      <c r="E776" s="8"/>
      <c r="F776" s="14"/>
      <c r="H776" s="2"/>
    </row>
    <row r="777" spans="1:8">
      <c r="A777" s="2"/>
      <c r="B777" s="2"/>
      <c r="C777" s="8"/>
      <c r="F777" s="14"/>
      <c r="H777" s="2"/>
    </row>
    <row r="778" spans="1:8">
      <c r="B778" s="2"/>
      <c r="C778" s="8"/>
      <c r="F778" s="8"/>
      <c r="H778" s="2"/>
    </row>
    <row r="779" spans="1:8">
      <c r="C779" s="8"/>
      <c r="F779" s="8"/>
      <c r="H779" s="2"/>
    </row>
    <row r="780" spans="1:8">
      <c r="F780" s="8"/>
      <c r="H780" s="2"/>
    </row>
    <row r="781" spans="1:8">
      <c r="F781" s="8"/>
      <c r="H781" s="2"/>
    </row>
    <row r="782" spans="1:8">
      <c r="F782" s="8"/>
      <c r="H782" s="2"/>
    </row>
    <row r="783" spans="1:8">
      <c r="F783" s="8"/>
      <c r="H783" s="2"/>
    </row>
    <row r="784" spans="1:8">
      <c r="F784" s="8"/>
      <c r="H784" s="2"/>
    </row>
    <row r="785" spans="4:8">
      <c r="F785" s="8"/>
      <c r="H785" s="2"/>
    </row>
    <row r="786" spans="4:8">
      <c r="D786" s="8"/>
      <c r="F786" s="8"/>
      <c r="H786" s="2"/>
    </row>
    <row r="787" spans="4:8">
      <c r="D787" s="8"/>
      <c r="F787" s="8"/>
      <c r="H787" s="2"/>
    </row>
    <row r="788" spans="4:8">
      <c r="D788" s="8"/>
      <c r="F788" s="8"/>
      <c r="H788" s="2"/>
    </row>
    <row r="789" spans="4:8">
      <c r="D789" s="8"/>
      <c r="F789" s="8"/>
      <c r="H789"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8" t="s">
        <v>271</v>
      </c>
      <c r="E1" s="1422" t="s">
        <v>2137</v>
      </c>
      <c r="F1" s="1423"/>
      <c r="G1" s="1423"/>
      <c r="H1" s="1423"/>
      <c r="I1" s="1423"/>
      <c r="J1" s="1423"/>
      <c r="K1" s="1424"/>
      <c r="L1" s="1415">
        <f>E143/20/100</f>
        <v>0.39383314060168295</v>
      </c>
      <c r="M1" s="1415"/>
      <c r="N1" s="105" t="s">
        <v>1214</v>
      </c>
      <c r="O1" s="18"/>
      <c r="P1" s="490"/>
      <c r="Q1" s="490"/>
      <c r="R1" s="490"/>
      <c r="S1" s="491"/>
      <c r="T1" s="1118"/>
      <c r="U1" s="1119" t="s">
        <v>3042</v>
      </c>
      <c r="V1" s="1120"/>
      <c r="W1" s="1120"/>
      <c r="X1" s="1121"/>
      <c r="Y1" s="1122"/>
      <c r="Z1" s="27"/>
      <c r="AD1" s="1338"/>
      <c r="AE1" s="1338"/>
      <c r="AF1" s="1338"/>
    </row>
    <row r="2" spans="1:32" ht="13.5" thickBot="1">
      <c r="A2" s="1413"/>
      <c r="B2" s="1109" t="s">
        <v>1137</v>
      </c>
      <c r="C2" s="1110">
        <f>SUM('Damage Calc'!J2:J7)</f>
        <v>1002.017991686008</v>
      </c>
      <c r="D2" s="1111">
        <f>C2/$C$6</f>
        <v>0.64430892978265919</v>
      </c>
      <c r="E2" s="1418" t="str">
        <f>cycle</f>
        <v>Cycle: 1s/5r   SnD Slack: 1.24</v>
      </c>
      <c r="F2" s="1419"/>
      <c r="G2" s="1419"/>
      <c r="H2" s="1419"/>
      <c r="I2" s="1419"/>
      <c r="J2" s="1419"/>
      <c r="K2" s="1420"/>
      <c r="L2" s="1415">
        <f>(K143/dorate)/100</f>
        <v>0</v>
      </c>
      <c r="M2" s="1415"/>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25" t="s">
        <v>2136</v>
      </c>
      <c r="F3" s="1426"/>
      <c r="G3" s="1427" t="s">
        <v>770</v>
      </c>
      <c r="H3" s="1427"/>
      <c r="I3" s="1426" t="s">
        <v>767</v>
      </c>
      <c r="J3" s="1426"/>
      <c r="K3" s="1134" t="s">
        <v>769</v>
      </c>
      <c r="L3" s="1415">
        <f>(ROUNDDOWN(M143/defrating_def,0)*0.04)/100</f>
        <v>0</v>
      </c>
      <c r="M3" s="1415"/>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28">
        <f>3524+INT(F143)*10</f>
        <v>9674</v>
      </c>
      <c r="F4" s="1429"/>
      <c r="G4" s="1446">
        <f>(1+'Gear &amp; Buffs'!$P$143/(hasterate*100))</f>
        <v>1.0808524183153847</v>
      </c>
      <c r="H4" s="1446"/>
      <c r="I4" s="1421">
        <f>ap</f>
        <v>3165.5289383329646</v>
      </c>
      <c r="J4" s="1421"/>
      <c r="K4" s="1135">
        <f>'Damage Calc'!$Q$42</f>
        <v>4010</v>
      </c>
      <c r="L4" s="1414">
        <f>-0.59/100</f>
        <v>-5.8999999999999999E-3</v>
      </c>
      <c r="M4" s="1414"/>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4" t="s">
        <v>2139</v>
      </c>
      <c r="F5" s="1435"/>
      <c r="G5" s="1436" t="s">
        <v>2138</v>
      </c>
      <c r="H5" s="1436"/>
      <c r="I5" s="1435" t="s">
        <v>2140</v>
      </c>
      <c r="J5" s="1435"/>
      <c r="K5" s="1136" t="s">
        <v>2143</v>
      </c>
      <c r="L5" s="1414">
        <f>((CharLevel-BossLevel)*(0.2))/100</f>
        <v>-6.000000000000001E-3</v>
      </c>
      <c r="M5" s="1414"/>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3">
        <f>((E143/agicrit+G143/crrate)/100)+bwrath+(CharLevel-BossLevel)*bosscrit*5-IF(BossLevel*5-CharLevel*5&gt;10, 1.8%, 0)</f>
        <v>0.22111169225206101</v>
      </c>
      <c r="F6" s="1430"/>
      <c r="G6" s="1430">
        <f>'Damage Calc'!Q2+-'Gear &amp; Buffs'!I6</f>
        <v>0.26956097560975611</v>
      </c>
      <c r="H6" s="1430"/>
      <c r="I6" s="1430">
        <f>'Damage Calc'!B19</f>
        <v>4.3902439024390283E-4</v>
      </c>
      <c r="J6" s="1430"/>
      <c r="K6" s="1137">
        <f>'Damage Calc'!B20</f>
        <v>2.0000000000000004E-2</v>
      </c>
      <c r="L6" s="1445">
        <f>MAX((-0.59+E143/20+(K143/dorate)+(ROUNDDOWN(M143/defrating_def,0)*0.04))/100+0.2%*(CharLevel-BossLevel),0%)</f>
        <v>0.38193314060168293</v>
      </c>
      <c r="M6" s="1414"/>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50">
        <f>Talents!H8</f>
        <v>0.4699331406016829</v>
      </c>
      <c r="M7" s="1451"/>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2" t="s">
        <v>2209</v>
      </c>
      <c r="V22" s="1453"/>
      <c r="W22" s="1453"/>
      <c r="X22" s="1454"/>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3" t="s">
        <v>3266</v>
      </c>
      <c r="V23" s="1444"/>
      <c r="W23" s="1444"/>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7" t="s">
        <v>3267</v>
      </c>
      <c r="V24" s="1438"/>
      <c r="W24" s="1438"/>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7" t="s">
        <v>3268</v>
      </c>
      <c r="V25" s="1438"/>
      <c r="W25" s="1438"/>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3" t="s">
        <v>462</v>
      </c>
      <c r="V26" s="1444"/>
      <c r="W26" s="1444"/>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37" t="s">
        <v>434</v>
      </c>
      <c r="V28" s="1438"/>
      <c r="W28" s="1438"/>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7" t="s">
        <v>2213</v>
      </c>
      <c r="V29" s="1438"/>
      <c r="W29" s="1438"/>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3" t="s">
        <v>435</v>
      </c>
      <c r="V30" s="1444"/>
      <c r="W30" s="1444"/>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3" t="s">
        <v>436</v>
      </c>
      <c r="V31" s="1444"/>
      <c r="W31" s="1444"/>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7" t="s">
        <v>657</v>
      </c>
      <c r="V32" s="1438"/>
      <c r="W32" s="1438"/>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3" t="s">
        <v>658</v>
      </c>
      <c r="V33" s="1444"/>
      <c r="W33" s="1444"/>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7" t="s">
        <v>1114</v>
      </c>
      <c r="V34" s="1449"/>
      <c r="W34" s="1449"/>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7" t="s">
        <v>1115</v>
      </c>
      <c r="V35" s="1449"/>
      <c r="W35" s="1449"/>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3" t="s">
        <v>1121</v>
      </c>
      <c r="V37" s="1448"/>
      <c r="W37" s="144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7" t="s">
        <v>1122</v>
      </c>
      <c r="V38" s="1438"/>
      <c r="W38" s="1438"/>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1" t="s">
        <v>961</v>
      </c>
      <c r="V39" s="1442"/>
      <c r="W39" s="1442"/>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1" t="s">
        <v>1941</v>
      </c>
      <c r="C78" s="1432"/>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39" t="s">
        <v>3043</v>
      </c>
      <c r="C143" s="1440"/>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pane ySplit="8" topLeftCell="A9" activePane="bottomLeft" state="frozen"/>
      <selection pane="bottomLeft"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1.24</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5" t="s">
        <v>593</v>
      </c>
      <c r="F2" s="1015">
        <f>ap</f>
        <v>3165.5289383329646</v>
      </c>
      <c r="G2" s="906" t="s">
        <v>598</v>
      </c>
      <c r="H2" s="1015">
        <f>hp</f>
        <v>9674</v>
      </c>
      <c r="I2" s="1477"/>
      <c r="J2" s="1478"/>
      <c r="K2" s="1479"/>
      <c r="L2" s="907"/>
      <c r="M2" s="1499" t="s">
        <v>2319</v>
      </c>
      <c r="N2" s="1500"/>
      <c r="O2" s="1023" t="str">
        <f>ROUND(SUM('Damage Calc'!$J$2:$J$7),2)&amp;"  "</f>
        <v xml:space="preserve">1002.02  </v>
      </c>
      <c r="P2" s="1493" t="str">
        <f>ROUND(SUM('Damage Calc'!$J$2:$J$7)/'Damage Calc'!$J$16*100,0)&amp;"%  "</f>
        <v xml:space="preserve">64%  </v>
      </c>
      <c r="Q2" s="1494"/>
    </row>
    <row r="3" spans="1:26" ht="12.75" customHeight="1">
      <c r="A3" s="1458" t="s">
        <v>1537</v>
      </c>
      <c r="B3" s="1470">
        <f>'Damage Calc'!$J$16</f>
        <v>1555.182530256119</v>
      </c>
      <c r="C3" s="1470"/>
      <c r="D3" s="1471"/>
      <c r="E3" s="1011" t="s">
        <v>594</v>
      </c>
      <c r="F3" s="1012">
        <f>'Damage Calc'!Q2-Talents!F4</f>
        <v>0.26956097560975611</v>
      </c>
      <c r="G3" s="1011" t="s">
        <v>599</v>
      </c>
      <c r="H3" s="1012">
        <f>dodge</f>
        <v>0.38193314060168293</v>
      </c>
      <c r="I3" s="1480" t="s">
        <v>2315</v>
      </c>
      <c r="J3" s="1481"/>
      <c r="K3" s="1482"/>
      <c r="L3" s="1016">
        <f>CEILING(($F$4*100)*(10*conv),1)</f>
        <v>1</v>
      </c>
      <c r="M3" s="1513" t="str">
        <f>"  "&amp;instatklng&amp;" DPS"</f>
        <v xml:space="preserve">  Sinister Strike DPS</v>
      </c>
      <c r="N3" s="1514"/>
      <c r="O3" s="1080" t="str">
        <f>ROUND('Damage Calc'!$J$8,2)&amp;"  "</f>
        <v xml:space="preserve">327.58  </v>
      </c>
      <c r="P3" s="1495" t="str">
        <f>ROUND('Damage Calc'!$J$8/'Damage Calc'!$J$16*100,0)&amp;"%  "</f>
        <v xml:space="preserve">21%  </v>
      </c>
      <c r="Q3" s="1496"/>
    </row>
    <row r="4" spans="1:26" ht="12.75" customHeight="1" thickBot="1">
      <c r="A4" s="1459"/>
      <c r="B4" s="1472"/>
      <c r="C4" s="1472"/>
      <c r="D4" s="1473"/>
      <c r="E4" s="1077" t="s">
        <v>595</v>
      </c>
      <c r="F4" s="1017">
        <f>bMHmiss</f>
        <v>4.3902439024390283E-4</v>
      </c>
      <c r="G4" s="1018" t="s">
        <v>600</v>
      </c>
      <c r="H4" s="1019">
        <f>'Gear &amp; Buffs'!$J$143</f>
        <v>0</v>
      </c>
      <c r="I4" s="1483" t="s">
        <v>2316</v>
      </c>
      <c r="J4" s="1456"/>
      <c r="K4" s="1457"/>
      <c r="L4" s="1076">
        <f>'Damage Calc'!D34</f>
        <v>30</v>
      </c>
      <c r="M4" s="1515" t="s">
        <v>2320</v>
      </c>
      <c r="N4" s="1516"/>
      <c r="O4" s="1024" t="str">
        <f>ROUND('Damage Calc'!$J$10+'Damage Calc'!$J$11+'Damage Calc'!$J$12,2)&amp;"  "</f>
        <v xml:space="preserve">119.18  </v>
      </c>
      <c r="P4" s="1497" t="str">
        <f>ROUND(('Damage Calc'!$J$10+'Damage Calc'!$J$11+'Damage Calc'!$J$12)/'Damage Calc'!$J$16*100,0)&amp;"%  "</f>
        <v xml:space="preserve">8%  </v>
      </c>
      <c r="Q4" s="1498"/>
    </row>
    <row r="5" spans="1:26" ht="12.75" customHeight="1" thickBot="1">
      <c r="A5" s="1008" t="s">
        <v>1136</v>
      </c>
      <c r="B5" s="1460">
        <f>'Gear &amp; Buffs'!$C$7</f>
        <v>1555.182530256119</v>
      </c>
      <c r="C5" s="1460"/>
      <c r="D5" s="1461"/>
      <c r="E5" s="1011" t="s">
        <v>596</v>
      </c>
      <c r="F5" s="1012">
        <f>bMHcrit</f>
        <v>0.22111169225206101</v>
      </c>
      <c r="G5" s="1081" t="s">
        <v>1320</v>
      </c>
      <c r="H5" s="1012">
        <f>('Gear &amp; Buffs'!J143/(25*conv)+Talents!I17)/100</f>
        <v>0</v>
      </c>
      <c r="I5" s="1484"/>
      <c r="J5" s="1481"/>
      <c r="K5" s="1482"/>
      <c r="L5" s="1020"/>
      <c r="M5" s="1517" t="s">
        <v>2321</v>
      </c>
      <c r="N5" s="1518"/>
      <c r="O5" s="1082" t="str">
        <f>ROUND('Damage Calc'!$J$13+'Damage Calc'!$J$14+'Damage Calc'!$J$15+'Damage Calc'!$J$9,2)&amp;"  "</f>
        <v xml:space="preserve">106.4  </v>
      </c>
      <c r="P5" s="1535" t="str">
        <f>ROUND(('Damage Calc'!$J$13+'Damage Calc'!$J$14+'Damage Calc'!$J$15+'Damage Calc'!$J$9)/'Damage Calc'!$J$16*100,0)&amp;"%  "</f>
        <v xml:space="preserve">7%  </v>
      </c>
      <c r="Q5" s="1536"/>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5" t="s">
        <v>2317</v>
      </c>
      <c r="J6" s="1456"/>
      <c r="K6" s="1457"/>
      <c r="L6" s="1017">
        <f>sndup</f>
        <v>0.9966666666666667</v>
      </c>
      <c r="M6" s="1539" t="s">
        <v>2322</v>
      </c>
      <c r="N6" s="1540"/>
      <c r="O6" s="1009" t="str">
        <f>ROUND('Damage Calc'!$J$16,2)&amp;"  "</f>
        <v xml:space="preserve">1555.18  </v>
      </c>
      <c r="P6" s="1537" t="str">
        <f>"100%  "</f>
        <v xml:space="preserve">100%  </v>
      </c>
      <c r="Q6" s="1538"/>
    </row>
    <row r="7" spans="1:26" ht="12.75" customHeight="1">
      <c r="A7" s="1503"/>
      <c r="B7" s="1504"/>
      <c r="C7" s="1504"/>
      <c r="D7" s="1505"/>
      <c r="E7" s="1011" t="s">
        <v>633</v>
      </c>
      <c r="F7" s="1012">
        <f>bMHpar</f>
        <v>0</v>
      </c>
      <c r="G7" s="1081" t="s">
        <v>2167</v>
      </c>
      <c r="H7" s="1012">
        <f>MAX(5%+0.2%*(CharLevel-BossLevel)+(ROUNDDOWN('Gear &amp; Buffs'!M143/defrating_def,0)*0.04/100),0%)</f>
        <v>4.4000000000000004E-2</v>
      </c>
      <c r="I7" s="1484" t="s">
        <v>2318</v>
      </c>
      <c r="J7" s="1481"/>
      <c r="K7" s="1482"/>
      <c r="L7" s="1022">
        <f>ruptup</f>
        <v>0.98</v>
      </c>
      <c r="M7" s="1509" t="s">
        <v>2323</v>
      </c>
      <c r="N7" s="1510"/>
      <c r="O7" s="1010" t="str">
        <f>ROUND('Gear &amp; Buffs'!$C$7,2)&amp;"  "</f>
        <v xml:space="preserve">1555.18  </v>
      </c>
      <c r="P7" s="1543"/>
      <c r="Q7" s="1544"/>
    </row>
    <row r="8" spans="1:26" ht="12.75" customHeight="1" thickBot="1">
      <c r="A8" s="1506"/>
      <c r="B8" s="1507"/>
      <c r="C8" s="1507"/>
      <c r="D8" s="1508"/>
      <c r="E8" s="1013" t="s">
        <v>597</v>
      </c>
      <c r="F8" s="1078">
        <f>'Damage Calc'!$Q$42</f>
        <v>4010</v>
      </c>
      <c r="G8" s="1013" t="s">
        <v>2166</v>
      </c>
      <c r="H8" s="1014">
        <f>H3+H6+H7</f>
        <v>0.4699331406016829</v>
      </c>
      <c r="I8" s="1557" t="s">
        <v>1177</v>
      </c>
      <c r="J8" s="1558"/>
      <c r="K8" s="1559"/>
      <c r="L8" s="1079">
        <f>B3*0.71</f>
        <v>1104.1795964818443</v>
      </c>
      <c r="M8" s="1511" t="s">
        <v>2265</v>
      </c>
      <c r="N8" s="1512"/>
      <c r="O8" s="1025"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7" t="s">
        <v>182</v>
      </c>
      <c r="E11" s="1547">
        <v>1</v>
      </c>
      <c r="F11" s="1547"/>
      <c r="G11" s="990"/>
      <c r="H11" s="990"/>
      <c r="I11" s="991"/>
      <c r="J11"/>
      <c r="K11" s="1003"/>
      <c r="L11" s="995"/>
      <c r="M11" s="995"/>
      <c r="N11" s="995"/>
      <c r="O11" s="1004"/>
      <c r="S11"/>
      <c r="T11"/>
      <c r="U11"/>
      <c r="V11"/>
      <c r="W11"/>
      <c r="X11"/>
      <c r="Y11"/>
      <c r="Z11"/>
    </row>
    <row r="12" spans="1:26" ht="21.75" customHeight="1" thickBot="1">
      <c r="A12" s="1501" t="s">
        <v>2145</v>
      </c>
      <c r="B12" s="1502"/>
      <c r="C12" s="1502"/>
      <c r="D12" s="1545" t="s">
        <v>2146</v>
      </c>
      <c r="E12" s="1502"/>
      <c r="F12" s="1502"/>
      <c r="G12" s="1545" t="s">
        <v>248</v>
      </c>
      <c r="H12" s="1502"/>
      <c r="I12" s="1546"/>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4" t="s">
        <v>880</v>
      </c>
      <c r="L13" s="1555"/>
      <c r="M13" s="1555"/>
      <c r="N13" s="1555">
        <v>1</v>
      </c>
      <c r="O13" s="1556"/>
      <c r="Q13" s="1548" t="s">
        <v>881</v>
      </c>
      <c r="R13" s="1549"/>
      <c r="S13" s="1549"/>
      <c r="T13" s="1549"/>
      <c r="U13" s="1549"/>
      <c r="V13" s="1550"/>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1" t="s">
        <v>308</v>
      </c>
      <c r="L22" s="1552"/>
      <c r="M22" s="1552"/>
      <c r="N22" s="1552"/>
      <c r="O22" s="1553"/>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8" t="s">
        <v>1440</v>
      </c>
      <c r="B39" s="1529"/>
      <c r="C39" s="494">
        <f>CharLevel-9-I39</f>
        <v>0</v>
      </c>
      <c r="D39" s="999"/>
      <c r="E39" s="999"/>
      <c r="F39" s="999"/>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7"/>
      <c r="B43" s="1485"/>
      <c r="C43" s="1485"/>
      <c r="D43" s="501"/>
      <c r="E43" s="501"/>
      <c r="F43" s="501"/>
      <c r="G43" s="502"/>
      <c r="H43" s="64"/>
      <c r="I43" s="64"/>
      <c r="J43" s="64"/>
    </row>
    <row r="44" spans="1:18">
      <c r="A44" s="1038"/>
      <c r="B44" s="1486"/>
      <c r="C44" s="1486"/>
      <c r="D44" s="499"/>
      <c r="E44" s="499"/>
      <c r="F44" s="499"/>
      <c r="G44" s="500"/>
      <c r="H44" s="64"/>
      <c r="I44" s="64"/>
      <c r="J44" s="64"/>
    </row>
    <row r="45" spans="1:18">
      <c r="A45" s="1029"/>
      <c r="B45" s="1523" t="s">
        <v>863</v>
      </c>
      <c r="C45" s="1525"/>
      <c r="D45" s="1523" t="s">
        <v>862</v>
      </c>
      <c r="E45" s="1524"/>
      <c r="F45" s="1523" t="s">
        <v>861</v>
      </c>
      <c r="G45" s="152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5">
        <v>0</v>
      </c>
      <c r="D55" s="1083" t="s">
        <v>773</v>
      </c>
      <c r="E55" s="1084"/>
      <c r="F55" s="1098">
        <v>13</v>
      </c>
      <c r="H55" s="64"/>
      <c r="I55" s="64"/>
      <c r="J55" s="64"/>
      <c r="K55" s="64"/>
      <c r="L55" s="64"/>
      <c r="P55" s="64"/>
      <c r="Q55" s="64"/>
    </row>
    <row r="56" spans="1:25">
      <c r="A56" s="1521" t="s">
        <v>774</v>
      </c>
      <c r="B56" s="1522"/>
      <c r="C56" s="1096">
        <v>0</v>
      </c>
      <c r="D56" s="1085" t="s">
        <v>775</v>
      </c>
      <c r="E56" s="1086"/>
      <c r="F56" s="1097">
        <v>8</v>
      </c>
      <c r="H56" s="64"/>
      <c r="I56" s="64"/>
      <c r="J56" s="64"/>
      <c r="K56" s="64"/>
      <c r="L56" s="64"/>
      <c r="O56" s="167"/>
      <c r="P56" s="64"/>
      <c r="Q56" s="64"/>
    </row>
    <row r="57" spans="1:25">
      <c r="A57" s="1521" t="s">
        <v>776</v>
      </c>
      <c r="B57" s="1522"/>
      <c r="C57" s="1097">
        <v>0</v>
      </c>
      <c r="D57" s="1085" t="s">
        <v>777</v>
      </c>
      <c r="E57" s="1086"/>
      <c r="F57" s="1097">
        <v>8</v>
      </c>
      <c r="K57" s="64"/>
      <c r="L57" s="64"/>
      <c r="N57" s="167"/>
      <c r="O57" s="167"/>
      <c r="P57" s="64"/>
      <c r="Q57" s="64"/>
    </row>
    <row r="58" spans="1:25">
      <c r="A58" s="1521" t="s">
        <v>778</v>
      </c>
      <c r="B58" s="1522"/>
      <c r="C58" s="1097">
        <v>0</v>
      </c>
      <c r="D58" s="1085" t="s">
        <v>779</v>
      </c>
      <c r="E58" s="1086"/>
      <c r="F58" s="1097">
        <v>8</v>
      </c>
      <c r="M58" s="64"/>
      <c r="N58" s="64"/>
      <c r="O58" s="64"/>
      <c r="P58" s="64"/>
      <c r="Q58" s="64"/>
    </row>
    <row r="59" spans="1:25" ht="13.5" thickBot="1">
      <c r="A59" s="1521" t="s">
        <v>1473</v>
      </c>
      <c r="B59" s="152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pane ySplit="4" topLeftCell="A5" activePane="bottomLeft" state="frozen"/>
      <selection pane="bottomLeft" activeCell="O15" sqref="O15"/>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1555.182530256119</v>
      </c>
      <c r="H1" s="1562"/>
      <c r="I1" s="1563"/>
    </row>
    <row r="2" spans="2:10" ht="13.5" customHeight="1" thickBot="1">
      <c r="B2" s="1561"/>
      <c r="F2" s="1560"/>
      <c r="G2" s="1564"/>
      <c r="H2" s="1564"/>
      <c r="I2" s="1565"/>
    </row>
    <row r="3" spans="2:10">
      <c r="B3" s="888">
        <v>1</v>
      </c>
      <c r="F3" s="1008" t="s">
        <v>1136</v>
      </c>
      <c r="G3" s="1460">
        <f>'Gear &amp; Buffs'!$C$7</f>
        <v>1555.182530256119</v>
      </c>
      <c r="H3" s="1460"/>
      <c r="I3" s="1461"/>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79" t="s">
        <v>319</v>
      </c>
      <c r="I14" s="1580"/>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7" t="s">
        <v>323</v>
      </c>
      <c r="I15" s="157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74"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5"/>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6"/>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652.8395626965472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921.65006995070587</v>
      </c>
      <c r="G22" s="398"/>
      <c r="H22" s="1568" t="s">
        <v>319</v>
      </c>
      <c r="I22" s="1569"/>
      <c r="J22" s="1288">
        <v>1</v>
      </c>
      <c r="K22" s="1289">
        <v>2</v>
      </c>
      <c r="L22" s="1289">
        <v>3</v>
      </c>
      <c r="M22" s="1289">
        <v>4</v>
      </c>
      <c r="N22" s="1290">
        <v>5</v>
      </c>
      <c r="P22" s="1568" t="s">
        <v>319</v>
      </c>
      <c r="Q22" s="1569"/>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1" t="s">
        <v>331</v>
      </c>
      <c r="I23" s="1582"/>
      <c r="J23" s="1193"/>
      <c r="K23" s="1194"/>
      <c r="L23" s="1194"/>
      <c r="M23" s="1194"/>
      <c r="N23" s="1195"/>
      <c r="P23" s="1570" t="s">
        <v>331</v>
      </c>
      <c r="Q23" s="1571"/>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74"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75"/>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6"/>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5"/>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6"/>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91" t="s">
        <v>3103</v>
      </c>
      <c r="N51" s="1591"/>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5" t="s">
        <v>3031</v>
      </c>
    </row>
    <row r="54" spans="2:43">
      <c r="B54" s="1583"/>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4"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topLeftCell="A16" workbookViewId="0">
      <selection activeCell="D60" sqref="D60"/>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67" workbookViewId="0">
      <selection activeCell="B110" sqref="B110"/>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8" workbookViewId="0">
      <selection activeCell="AA4" sqref="AA4:AA105"/>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16" sqref="A16"/>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the Deceiver</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Mask of Veiled Death</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Netherblade Facemask</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Opportunist's Leather Helm</v>
      </c>
      <c r="AD15" s="1391" t="str">
        <f t="shared" si="0"/>
        <v>Malefic Mask of the Shadows</v>
      </c>
    </row>
    <row r="16" spans="1:30">
      <c r="A16" s="676" t="s">
        <v>1074</v>
      </c>
      <c r="B16" s="677">
        <v>32087</v>
      </c>
      <c r="C16" s="677">
        <v>1</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7">
        <v>13</v>
      </c>
      <c r="AC16" s="713" t="str">
        <f t="shared" si="1"/>
        <v>Savage Mask of the Lynx Lord</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Stealther's Helmet of Second Sight</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7">
        <v>15</v>
      </c>
      <c r="AC18" s="713" t="str">
        <f t="shared" si="1"/>
        <v>The Night Watchman</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Wastewalker Helm</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7">
        <v>17</v>
      </c>
      <c r="AC20" s="713" t="str">
        <f t="shared" si="1"/>
        <v>(Unmodeled)</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17</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8" sqref="A8"/>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W4" sqref="W4:W3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W4" sqref="W4:W38"/>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W4" sqref="W4:W37"/>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C4" sqref="AC4:AC3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W4" sqref="W4:W38"/>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W4" sqref="W4:W3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16</v>
      </c>
      <c r="X19" s="713" t="str">
        <f t="shared" si="1"/>
        <v>Primalstrike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17</v>
      </c>
      <c r="X20" s="713" t="str">
        <f t="shared" ref="X20" si="3">IF(ISNA(INDEX($A$2:$A$37,MATCH(W20,V$2:V$37,0))), "", INDEX($A$2:$A$37,MATCH(W20,V$2:V$37,0)))</f>
        <v>Sash of Silent Blades</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18</v>
      </c>
      <c r="X21" s="713" t="str">
        <f t="shared" si="1"/>
        <v>Shifting Sash of Midnight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19</v>
      </c>
      <c r="X22" s="713" t="str">
        <f t="shared" si="1"/>
        <v>Socrethar's Girdle</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20</v>
      </c>
      <c r="X23" s="713" t="str">
        <f t="shared" si="1"/>
        <v>Tree Warden's Belt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(Unmodeled)</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26</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28</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29</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33</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34</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35</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36</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W4" sqref="W4:W3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A29" sqref="A29"/>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1</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1</v>
      </c>
      <c r="W38" s="737">
        <v>1</v>
      </c>
      <c r="X38" s="751" t="str">
        <f t="shared" ref="X38:X44" si="2">IF(ISNA(INDEX($A$37:$A$43,MATCH(W38,V$37:V$43,0))), "", INDEX($A$37:$A$43,MATCH(W38,V$37:V$43,0)))</f>
        <v>Cat's Swiftness (+6 Agi + Run Speed)</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2</v>
      </c>
      <c r="W39" s="737">
        <v>2</v>
      </c>
      <c r="X39" s="751" t="str">
        <f t="shared" si="2"/>
        <v>Dexterity (+12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Greater Agility (+7 Agility)</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3</v>
      </c>
      <c r="W41" s="737">
        <v>4</v>
      </c>
      <c r="X41" s="751" t="str">
        <f t="shared" si="2"/>
        <v>Surefooted (+10 Hit + 5% Snare Resist)</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4</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11" workbookViewId="0">
      <selection activeCell="X4" sqref="X4:X5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election activeCell="AG5" sqref="AG5"/>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8" workbookViewId="0">
      <selection activeCell="W4" sqref="W4:W53"/>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C280" workbookViewId="0">
      <selection activeCell="Z327" sqref="Z3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4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4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election activeCell="Q42" sqref="Q42"/>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Calc'!L48*6*IF(CharLevel&gt;60,(CharLevel-60)*2/30,0)*$AA$2*100</f>
        <v>18.545422746555307</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Calc'!L48*6*IF(CharLevel&gt;60,(CharLevel-60)*2/30,0)*$AA$2*40*(1+(0.01*miseryimp)*misery)*IF(CoE,1.25,1)</f>
        <v>9.7363469419415356</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Calc'!L48*6*IF(CharLevel&gt;60,(CharLevel-60)*2/30,0)*$AA$2*19*IF(SW,1.1,1)*(1+(0.01*miseryimp)*misery)</f>
        <v>4.0697930217315621</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Calc'!L49*6*IF(CharLevel&gt;60,(CharLevel-60)*2/30,0)*$AA$2*100</f>
        <v>8.64898958159473</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Calc'!L49*6*IF(CharLevel&gt;60,(CharLevel-60)*2/30,0)*$AA$2*40*(1+(0.01*miseryimp)*misery)*IF(CoE,1.25,1)</f>
        <v>4.5407195303372339</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Calc'!L49*6*IF(CharLevel&gt;60,(CharLevel-60)*2/30,0)*$AA$2*19*IF(SW,1.1,1)*(1+(0.01*miseryimp)*misery)</f>
        <v>1.8980207636809638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2021-06-29T11:35:13Z</dcterms:modified>
</cp:coreProperties>
</file>