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<sst xmlns="http://schemas.openxmlformats.org/spreadsheetml/2006/main" count="34" uniqueCount="34">
  <si>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 xml:space="preserve">fakeCol1</t>
  </si>
  <si>
    <t xml:space="preserve">AeroFX(N)</t>
  </si>
  <si>
    <t xml:space="preserve">AeroFY(N)</t>
  </si>
  <si>
    <t xml:space="preserve">AeroFZ(N)</t>
  </si>
  <si>
    <t xml:space="preserve">fakeCol2</t>
  </si>
  <si>
    <t xml:space="preserve">AeroMY(Nm)</t>
  </si>
  <si>
    <t xml:space="preserve">fakeCol3</t>
  </si>
  <si>
    <t xml:space="preserve">VelocityX(m/s)</t>
  </si>
  <si>
    <t xml:space="preserve">VelocityY(m/s)</t>
  </si>
  <si>
    <t xml:space="preserve">VelocityZ(m/s)</t>
  </si>
  <si>
    <t xml:space="preserve">WindX(m/s)</t>
  </si>
  <si>
    <t xml:space="preserve">WindY(m/s)</t>
  </si>
  <si>
    <t xml:space="preserve">WindZ(m/s)</t>
  </si>
  <si>
    <t xml:space="preserve">AirDensity(kg/m^3)</t>
  </si>
  <si>
    <t xml:space="preserve">AVX</t>
  </si>
  <si>
    <t xml:space="preserve">AVY</t>
  </si>
  <si>
    <t xml:space="preserve">AVZ</t>
  </si>
  <si>
    <t xml:space="preserve">AV^2</t>
  </si>
  <si>
    <t xml:space="preserve">DP</t>
  </si>
  <si>
    <t xml:space="preserve">refA</t>
  </si>
  <si>
    <t xml:space="preserve">refL</t>
  </si>
  <si>
    <t xml:space="preserve">CFX</t>
  </si>
  <si>
    <t xml:space="preserve">CMY</t>
  </si>
  <si>
    <t xml:space="preserve">AirVelMag</t>
  </si>
  <si>
    <t xml:space="preserve">AirVelUnitX</t>
  </si>
  <si>
    <t xml:space="preserve">AirVelUnitY</t>
  </si>
  <si>
    <t xml:space="preserve">AirVelUnitZ</t>
  </si>
  <si>
    <t xml:space="preserve">DragForce</t>
  </si>
  <si>
    <t xml:space="preserve">nonDimConstant</t>
  </si>
  <si>
    <t xml:space="preserve">Cd</t>
  </si>
  <si>
    <t xml:space="preserve">LiftForce</t>
  </si>
  <si>
    <t xml:space="preserve">Cl</t>
  </si>
  <si>
    <t xml:space="preserve">NormalForce</t>
  </si>
  <si>
    <t xml:space="preserve">CN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</si>
</sst>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1" activeCellId="0" sqref="A1:AH4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false" hidden="false" outlineLevel="0" max="2" min="2" style="0" width="11.42"/>
    <col collapsed="false" customWidth="true" hidden="false" outlineLevel="0" max="3" min="3" style="0" width="11.11"/>
    <col collapsed="false" customWidth="true" hidden="false" outlineLevel="0" max="4" min="4" style="0" width="13.02"/>
    <col collapsed="false" customWidth="true" hidden="false" outlineLevel="0" max="5" min="5" style="0" width="8.71"/>
    <col collapsed="false" customWidth="true" hidden="false" outlineLevel="0" max="6" min="6" style="0" width="13.02"/>
    <col collapsed="false" customWidth="true" hidden="false" outlineLevel="0" max="7" min="7" style="0" width="9.71"/>
    <col collapsed="false" customWidth="true" hidden="false" outlineLevel="0" max="9" min="8" style="0" width="15.42"/>
    <col collapsed="false" customWidth="true" hidden="false" outlineLevel="0" max="10" min="10" style="0" width="16.57"/>
    <col collapsed="false" customWidth="true" hidden="false" outlineLevel="0" max="11" min="11" style="0" width="13.7"/>
    <col collapsed="false" customWidth="true" hidden="false" outlineLevel="0" max="12" min="12" style="0" width="13.14"/>
    <col collapsed="false" customWidth="true" hidden="false" outlineLevel="0" max="13" min="13" style="0" width="11.3"/>
    <col collapsed="false" customWidth="true" hidden="false" outlineLevel="0" max="14" min="14" style="0" width="19.42"/>
    <col collapsed="false" customWidth="true" hidden="false" outlineLevel="0" max="23" min="15" style="0" width="8.67"/>
    <col collapsed="false" customWidth="true" hidden="false" outlineLevel="0" max="24" min="24" style="0" width="10.13"/>
    <col collapsed="false" customWidth="true" hidden="false" outlineLevel="0" max="25" min="25" style="0" width="10.84"/>
    <col collapsed="false" customWidth="true" hidden="false" outlineLevel="0" max="26" min="26" style="0" width="10.97"/>
    <col collapsed="false" customWidth="true" hidden="false" outlineLevel="0" max="27" min="27" style="0" width="10.41"/>
    <col collapsed="false" customWidth="true" hidden="false" outlineLevel="0" max="28" min="28" style="0" width="19.58"/>
    <col collapsed="false" customWidth="true" hidden="false" outlineLevel="0" max="29" min="29" style="0" width="15.84"/>
    <col collapsed="false" customWidth="true" hidden="false" outlineLevel="0" max="30" min="30" style="0" width="31.68"/>
    <col collapsed="false" customWidth="true" hidden="false" outlineLevel="0" max="32" min="31" style="0" width="8.67"/>
    <col collapsed="false" customWidth="true" hidden="false" outlineLevel="0" max="33" min="33" style="0" width="12.37"/>
    <col collapsed="false" customWidth="true" hidden="false" outlineLevel="0" max="1025" min="34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1" t="s">
        <v>25</v>
      </c>
      <c r="AA1" s="1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</row>
    <row r="2" customFormat="false" ht="13.8" hidden="false" customHeight="false" outlineLevel="0" collapsed="false">
      <c r="A2" s="0" t="n">
        <v>1</v>
      </c>
      <c r="B2" s="0" t="n">
        <v>10</v>
      </c>
      <c r="C2" s="0" t="n">
        <v>5</v>
      </c>
      <c r="D2" s="0" t="n">
        <v>10</v>
      </c>
      <c r="E2" s="0" t="n">
        <v>34</v>
      </c>
      <c r="F2" s="0" t="n">
        <v>10</v>
      </c>
      <c r="G2" s="0" t="n">
        <v>2345</v>
      </c>
      <c r="H2" s="0" t="n">
        <v>1</v>
      </c>
      <c r="I2" s="0" t="n">
        <v>8</v>
      </c>
      <c r="J2" s="0" t="n">
        <v>4</v>
      </c>
      <c r="K2" s="0" t="n">
        <v>2</v>
      </c>
      <c r="L2" s="0" t="n">
        <v>5</v>
      </c>
      <c r="M2" s="0" t="n">
        <v>7</v>
      </c>
      <c r="N2" s="0" t="n">
        <v>1.225</v>
      </c>
      <c r="O2" s="0" t="n">
        <f aca="false">H2-K2</f>
        <v>-1</v>
      </c>
      <c r="P2" s="0" t="n">
        <f aca="false">I2-L2</f>
        <v>3</v>
      </c>
      <c r="Q2" s="0" t="n">
        <f aca="false">J2-M2</f>
        <v>-3</v>
      </c>
      <c r="R2" s="0" t="n">
        <f aca="false">O2^2 + P2^2 +Q2^2</f>
        <v>19</v>
      </c>
      <c r="S2" s="2" t="n">
        <f aca="false">R2*N2/2</f>
        <v>11.6375</v>
      </c>
      <c r="T2" s="2" t="n">
        <v>3.5</v>
      </c>
      <c r="U2" s="2" t="n">
        <v>2.1</v>
      </c>
      <c r="V2" s="2" t="n">
        <f aca="false">B2/(S2*T2)</f>
        <v>0.245511738529998</v>
      </c>
      <c r="W2" s="2" t="n">
        <f aca="false">F2/(S2*T2*U2)</f>
        <v>0.116910351680952</v>
      </c>
      <c r="X2" s="2" t="n">
        <f aca="false">SQRT(R2)</f>
        <v>4.35889894354067</v>
      </c>
      <c r="Y2" s="2" t="n">
        <f aca="false">O2/$X2</f>
        <v>-0.229415733870562</v>
      </c>
      <c r="Z2" s="2" t="n">
        <f aca="false">P2/$X2</f>
        <v>0.688247201611685</v>
      </c>
      <c r="AA2" s="2" t="n">
        <f aca="false">Q2/$X2</f>
        <v>-0.688247201611685</v>
      </c>
      <c r="AB2" s="2" t="n">
        <f aca="false">B2*Y2+C2*Z2+D2*AA2</f>
        <v>-5.73539334676405</v>
      </c>
      <c r="AC2" s="2" t="n">
        <f aca="false">S2*T2</f>
        <v>40.73125</v>
      </c>
      <c r="AD2" s="2" t="n">
        <f aca="false">-AB2/AC2</f>
        <v>0.140810639171743</v>
      </c>
      <c r="AE2" s="2" t="n">
        <f aca="false">((B2^2 + C2^2 + D2^2) - AB2^2)^0.5</f>
        <v>13.8602042971197</v>
      </c>
      <c r="AF2" s="2" t="n">
        <f aca="false">AE2/AC2</f>
        <v>0.340284285336681</v>
      </c>
      <c r="AG2" s="2" t="n">
        <f aca="false">(B2^2 + C2^2)^0.5</f>
        <v>11.180339887499</v>
      </c>
      <c r="AH2" s="2" t="n">
        <f aca="false">AG2/AC2</f>
        <v>0.274490468313615</v>
      </c>
    </row>
    <row r="3" customFormat="false" ht="13.8" hidden="false" customHeight="false" outlineLevel="0" collapsed="false">
      <c r="A3" s="0" t="n">
        <v>2</v>
      </c>
      <c r="B3" s="0" t="n">
        <v>100</v>
      </c>
      <c r="C3" s="0" t="n">
        <v>5</v>
      </c>
      <c r="D3" s="0" t="n">
        <v>15</v>
      </c>
      <c r="E3" s="0" t="n">
        <v>234</v>
      </c>
      <c r="F3" s="0" t="n">
        <v>100</v>
      </c>
      <c r="G3" s="0" t="n">
        <v>34</v>
      </c>
      <c r="H3" s="0" t="n">
        <v>5</v>
      </c>
      <c r="I3" s="0" t="n">
        <v>5</v>
      </c>
      <c r="J3" s="0" t="n">
        <v>8</v>
      </c>
      <c r="K3" s="0" t="n">
        <v>3</v>
      </c>
      <c r="L3" s="0" t="n">
        <v>6</v>
      </c>
      <c r="M3" s="0" t="n">
        <v>4</v>
      </c>
      <c r="N3" s="0" t="n">
        <v>1.225</v>
      </c>
      <c r="O3" s="0" t="n">
        <f aca="false">H3-K3</f>
        <v>2</v>
      </c>
      <c r="P3" s="0" t="n">
        <f aca="false">I3-L3</f>
        <v>-1</v>
      </c>
      <c r="Q3" s="0" t="n">
        <f aca="false">J3-M3</f>
        <v>4</v>
      </c>
      <c r="R3" s="0" t="n">
        <f aca="false">O3^2 + P3^2 +Q3^2</f>
        <v>21</v>
      </c>
      <c r="S3" s="2" t="n">
        <f aca="false">R3*N3/2</f>
        <v>12.8625</v>
      </c>
      <c r="T3" s="2" t="n">
        <v>3.5</v>
      </c>
      <c r="U3" s="2" t="n">
        <v>2.1</v>
      </c>
      <c r="V3" s="2" t="n">
        <f aca="false">B3/(S3*T3)</f>
        <v>2.22129668193808</v>
      </c>
      <c r="W3" s="2" t="n">
        <f aca="false">F3/(S3*T3*U3)</f>
        <v>1.05776032473242</v>
      </c>
      <c r="X3" s="2" t="n">
        <f aca="false">SQRT(R3)</f>
        <v>4.58257569495584</v>
      </c>
      <c r="Y3" s="2" t="n">
        <f aca="false">O3/$X3</f>
        <v>0.436435780471985</v>
      </c>
      <c r="Z3" s="2" t="n">
        <f aca="false">P3/$X3</f>
        <v>-0.218217890235992</v>
      </c>
      <c r="AA3" s="2" t="n">
        <f aca="false">Q3/$X3</f>
        <v>0.872871560943969</v>
      </c>
      <c r="AB3" s="2" t="n">
        <f aca="false">B3*Y3+C3*Z3+D3*AA3</f>
        <v>55.6455620101781</v>
      </c>
      <c r="AC3" s="2" t="n">
        <f aca="false">S3*T3</f>
        <v>45.01875</v>
      </c>
      <c r="AD3" s="2" t="n">
        <f aca="false">-AB3/AC3</f>
        <v>-1.23605302257788</v>
      </c>
      <c r="AE3" s="2" t="n">
        <f aca="false">((B3^2 + C3^2 + D3^2) - AB3^2)^0.5</f>
        <v>84.5787882898036</v>
      </c>
      <c r="AF3" s="2" t="n">
        <f aca="false">AE3/AC3</f>
        <v>1.87874581790484</v>
      </c>
      <c r="AG3" s="2" t="n">
        <f aca="false">(B3^2 + C3^2)^0.5</f>
        <v>100.124921972504</v>
      </c>
      <c r="AH3" s="2" t="n">
        <f aca="false">AG3/AC3</f>
        <v>2.22407156956832</v>
      </c>
    </row>
    <row r="4" customFormat="false" ht="13.8" hidden="false" customHeight="false" outlineLevel="0" collapsed="false">
      <c r="A4" s="0" t="n">
        <v>3</v>
      </c>
      <c r="B4" s="0" t="n">
        <v>1000</v>
      </c>
      <c r="C4" s="0" t="n">
        <v>5</v>
      </c>
      <c r="D4" s="0" t="n">
        <v>20</v>
      </c>
      <c r="E4" s="0" t="n">
        <v>1</v>
      </c>
      <c r="F4" s="0" t="n">
        <v>1000</v>
      </c>
      <c r="G4" s="0" t="n">
        <v>4</v>
      </c>
      <c r="H4" s="0" t="n">
        <v>6</v>
      </c>
      <c r="I4" s="0" t="n">
        <v>2</v>
      </c>
      <c r="J4" s="0" t="n">
        <v>1</v>
      </c>
      <c r="K4" s="0" t="n">
        <v>4</v>
      </c>
      <c r="L4" s="0" t="n">
        <v>1</v>
      </c>
      <c r="M4" s="0" t="n">
        <v>2</v>
      </c>
      <c r="N4" s="0" t="n">
        <v>1.225</v>
      </c>
      <c r="O4" s="0" t="n">
        <f aca="false">H4-K4</f>
        <v>2</v>
      </c>
      <c r="P4" s="0" t="n">
        <f aca="false">I4-L4</f>
        <v>1</v>
      </c>
      <c r="Q4" s="0" t="n">
        <f aca="false">J4-M4</f>
        <v>-1</v>
      </c>
      <c r="R4" s="0" t="n">
        <f aca="false">O4^2 + P4^2 +Q4^2</f>
        <v>6</v>
      </c>
      <c r="S4" s="2" t="n">
        <f aca="false">R4*N4/2</f>
        <v>3.675</v>
      </c>
      <c r="T4" s="2" t="n">
        <v>3.5</v>
      </c>
      <c r="U4" s="2" t="n">
        <v>2.1</v>
      </c>
      <c r="V4" s="2" t="n">
        <f aca="false">B4/(S4*T4)</f>
        <v>77.7453838678328</v>
      </c>
      <c r="W4" s="2" t="n">
        <f aca="false">F4/(S4*T4*U4)</f>
        <v>37.0216113656347</v>
      </c>
      <c r="X4" s="2" t="n">
        <f aca="false">SQRT(R4)</f>
        <v>2.44948974278318</v>
      </c>
      <c r="Y4" s="2" t="n">
        <f aca="false">O4/$X4</f>
        <v>0.816496580927726</v>
      </c>
      <c r="Z4" s="2" t="n">
        <f aca="false">P4/$X4</f>
        <v>0.408248290463863</v>
      </c>
      <c r="AA4" s="2" t="n">
        <f aca="false">Q4/$X4</f>
        <v>-0.408248290463863</v>
      </c>
      <c r="AB4" s="2" t="n">
        <f aca="false">B4*Y4+C4*Z4+D4*AA4</f>
        <v>810.372856570768</v>
      </c>
      <c r="AC4" s="2" t="n">
        <f aca="false">S4*T4</f>
        <v>12.8625</v>
      </c>
      <c r="AD4" s="2" t="n">
        <f aca="false">-AB4/AC4</f>
        <v>-63.0027488101666</v>
      </c>
      <c r="AE4" s="2" t="n">
        <f aca="false">((B4^2 + C4^2 + D4^2) - AB4^2)^0.5</f>
        <v>586.27709603338</v>
      </c>
      <c r="AF4" s="2" t="n">
        <f aca="false">AE4/AC4</f>
        <v>45.5803378840334</v>
      </c>
      <c r="AG4" s="2" t="n">
        <f aca="false">(B4^2 + C4^2)^0.5</f>
        <v>1000.01249992188</v>
      </c>
      <c r="AH4" s="2" t="n">
        <f aca="false">AG4/AC4</f>
        <v>77.7463556790574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2020-07-02T04:54:24Z</dcterms:created>
  <dc:creator>Henry Stoldt</dc:creator>
  <dc:description/>
  <dc:language>en-CA</dc:language>
  <cp:lastModifiedBy/>
  <dcterms:modified xsi:type="dcterms:W3CDTF">2020-07-29T16:44:30Z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