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Estimates" sheetId="1" r:id="rId3"/>
    <sheet state="visible" name="Calculation" sheetId="2" r:id="rId4"/>
    <sheet state="visible" name="Calendar" sheetId="3" r:id="rId5"/>
    <sheet state="visible" name="Actual calendar" sheetId="4" r:id="rId6"/>
  </sheets>
  <definedNames>
    <definedName hidden="1" localSheetId="0" name="_xlnm._FilterDatabase">TimeEstimates!$A$1:$J$14</definedName>
  </definedNames>
  <calcPr/>
</workbook>
</file>

<file path=xl/sharedStrings.xml><?xml version="1.0" encoding="utf-8"?>
<sst xmlns="http://schemas.openxmlformats.org/spreadsheetml/2006/main" count="83" uniqueCount="52">
  <si>
    <t>Milestone 1</t>
  </si>
  <si>
    <t>Milestone 2</t>
  </si>
  <si>
    <t>Start Day</t>
  </si>
  <si>
    <t>Prioritizations</t>
  </si>
  <si>
    <t>End Day</t>
  </si>
  <si>
    <t>Number of days before release (Calendar days)</t>
  </si>
  <si>
    <t>User Stories</t>
  </si>
  <si>
    <t>Rohan</t>
  </si>
  <si>
    <t>Jemin</t>
  </si>
  <si>
    <t>Karthik</t>
  </si>
  <si>
    <t>Sohiel</t>
  </si>
  <si>
    <t>Average</t>
  </si>
  <si>
    <t>Build Time</t>
  </si>
  <si>
    <t>Test Time</t>
  </si>
  <si>
    <t>Bug</t>
  </si>
  <si>
    <t>Choosing Date</t>
  </si>
  <si>
    <t>Estimated Days of Work</t>
  </si>
  <si>
    <t>Number of people in Team</t>
  </si>
  <si>
    <t>Registration</t>
  </si>
  <si>
    <t>Number of workdays left (Only Week Days)</t>
  </si>
  <si>
    <t>Application Status</t>
  </si>
  <si>
    <t>Check In</t>
  </si>
  <si>
    <t>Holidays by Developers</t>
  </si>
  <si>
    <t>Assignment of Bunk Houses</t>
  </si>
  <si>
    <t>Number of workdays left (Excluding Holidays)</t>
  </si>
  <si>
    <t>Assignment of Tribes</t>
  </si>
  <si>
    <t>Application Cancellation</t>
  </si>
  <si>
    <t>Velocity</t>
  </si>
  <si>
    <t>Refund</t>
  </si>
  <si>
    <t>Log In</t>
  </si>
  <si>
    <t>Available Work Days</t>
  </si>
  <si>
    <t>Maintenance</t>
  </si>
  <si>
    <t>Total Sum</t>
  </si>
  <si>
    <t>Amount of work team is likely to complete before due date</t>
  </si>
  <si>
    <t>Total Sum till MileStone 1</t>
  </si>
  <si>
    <t>Days of work that could be deferred</t>
  </si>
  <si>
    <t>This will be used for System Testing</t>
  </si>
  <si>
    <t>Total Days</t>
  </si>
  <si>
    <t>Total Sum after MileStone 1</t>
  </si>
  <si>
    <t>Total Hours</t>
  </si>
  <si>
    <t>Days Per Person</t>
  </si>
  <si>
    <t>Hours Per Person</t>
  </si>
  <si>
    <t>Days Per Week</t>
  </si>
  <si>
    <t>Hours Per Week</t>
  </si>
  <si>
    <t>Day</t>
  </si>
  <si>
    <t>Date</t>
  </si>
  <si>
    <t>Soheil</t>
  </si>
  <si>
    <t>Total hours</t>
  </si>
  <si>
    <t>Work Left</t>
  </si>
  <si>
    <t>Days Left</t>
  </si>
  <si>
    <t>Writing the code for selecting the second Sunday of month</t>
  </si>
  <si>
    <t>ER diagram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</si>
</sst>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rgb="FF000000"/>
      <name val="Calibri"/>
    </font>
    <font>
      <sz val="11.0"/>
      <name val="Calibri"/>
    </font>
    <font>
      <b/>
      <sz val="11.0"/>
      <color rgb="FFFFFFFF"/>
      <name val="Calibri"/>
    </font>
    <font>
      <name val="Calibri"/>
    </font>
    <font>
      <sz val="11.0"/>
      <color rgb="FF000000"/>
      <name val="Inconsolata"/>
    </font>
    <font/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FABF8F"/>
        <bgColor rgb="FFFABF8F"/>
      </patternFill>
    </fill>
    <fill>
      <patternFill patternType="solid">
        <fgColor rgb="FFF1C232"/>
        <bgColor rgb="FFF1C232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0" fontId="1" numFmtId="0" xfId="0" applyBorder="1" applyFont="1"/>
    <xf borderId="0" fillId="0" fontId="1" numFmtId="164" xfId="0" applyFont="1" applyNumberFormat="1"/>
    <xf borderId="0" fillId="0" fontId="0" numFmtId="0" xfId="0" applyFont="1"/>
    <xf borderId="0" fillId="0" fontId="0" numFmtId="0" xfId="0" applyFont="1"/>
    <xf borderId="1" fillId="0" fontId="1" numFmtId="164" xfId="0" applyBorder="1" applyFont="1" applyNumberFormat="1"/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1" fillId="0" fontId="1" numFmtId="2" xfId="0" applyBorder="1" applyFont="1" applyNumberFormat="1"/>
    <xf borderId="1" fillId="0" fontId="0" numFmtId="0" xfId="0" applyAlignment="1" applyBorder="1" applyFont="1">
      <alignment horizontal="center"/>
    </xf>
    <xf borderId="1" fillId="0" fontId="1" numFmtId="4" xfId="0" applyBorder="1" applyFont="1" applyNumberFormat="1"/>
    <xf borderId="1" fillId="0" fontId="0" numFmtId="0" xfId="0" applyBorder="1" applyFont="1"/>
    <xf borderId="1" fillId="0" fontId="0" numFmtId="2" xfId="0" applyAlignment="1" applyBorder="1" applyFont="1" applyNumberFormat="1">
      <alignment horizontal="center" vertical="center"/>
    </xf>
    <xf borderId="1" fillId="0" fontId="0" numFmtId="2" xfId="0" applyAlignment="1" applyBorder="1" applyFont="1" applyNumberFormat="1">
      <alignment horizontal="center"/>
    </xf>
    <xf borderId="0" fillId="0" fontId="1" numFmtId="0" xfId="0" applyFont="1"/>
    <xf borderId="1" fillId="0" fontId="1" numFmtId="2" xfId="0" applyAlignment="1" applyBorder="1" applyFont="1" applyNumberFormat="1">
      <alignment/>
    </xf>
    <xf borderId="3" fillId="0" fontId="0" numFmtId="0" xfId="0" applyBorder="1" applyFont="1"/>
    <xf borderId="1" fillId="3" fontId="1" numFmtId="2" xfId="0" applyBorder="1" applyFill="1" applyFont="1" applyNumberFormat="1"/>
    <xf borderId="1" fillId="2" fontId="0" numFmtId="2" xfId="0" applyAlignment="1" applyBorder="1" applyFont="1" applyNumberFormat="1">
      <alignment horizontal="center"/>
    </xf>
    <xf borderId="1" fillId="4" fontId="0" numFmtId="2" xfId="0" applyAlignment="1" applyBorder="1" applyFill="1" applyFont="1" applyNumberFormat="1">
      <alignment horizontal="center"/>
    </xf>
    <xf borderId="1" fillId="5" fontId="1" numFmtId="2" xfId="0" applyBorder="1" applyFill="1" applyFont="1" applyNumberFormat="1"/>
    <xf borderId="4" fillId="0" fontId="0" numFmtId="0" xfId="0" applyBorder="1" applyFont="1"/>
    <xf borderId="5" fillId="0" fontId="0" numFmtId="0" xfId="0" applyBorder="1" applyFont="1"/>
    <xf borderId="1" fillId="0" fontId="0" numFmtId="2" xfId="0" applyBorder="1" applyFont="1" applyNumberFormat="1"/>
    <xf borderId="6" fillId="0" fontId="0" numFmtId="0" xfId="0" applyBorder="1" applyFont="1"/>
    <xf borderId="1" fillId="6" fontId="2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/>
    </xf>
    <xf borderId="7" fillId="6" fontId="2" numFmtId="0" xfId="0" applyAlignment="1" applyBorder="1" applyFont="1">
      <alignment horizontal="center" vertical="center"/>
    </xf>
    <xf borderId="3" fillId="6" fontId="2" numFmtId="0" xfId="0" applyAlignment="1" applyBorder="1" applyFont="1">
      <alignment horizontal="center" vertical="center"/>
    </xf>
    <xf borderId="1" fillId="0" fontId="0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9" fillId="0" fontId="3" numFmtId="0" xfId="0" applyAlignment="1" applyBorder="1" applyFont="1">
      <alignment/>
    </xf>
    <xf borderId="10" fillId="0" fontId="3" numFmtId="0" xfId="0" applyAlignment="1" applyBorder="1" applyFont="1">
      <alignment/>
    </xf>
    <xf borderId="9" fillId="0" fontId="0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8" fillId="0" fontId="3" numFmtId="0" xfId="0" applyAlignment="1" applyBorder="1" applyFont="1">
      <alignment/>
    </xf>
    <xf borderId="1" fillId="7" fontId="4" numFmtId="0" xfId="0" applyAlignment="1" applyBorder="1" applyFill="1" applyFont="1">
      <alignment horizontal="left"/>
    </xf>
    <xf borderId="10" fillId="0" fontId="3" numFmtId="0" xfId="0" applyAlignment="1" applyBorder="1" applyFont="1">
      <alignment/>
    </xf>
    <xf borderId="0" fillId="0" fontId="5" numFmtId="0" xfId="0" applyAlignment="1" applyFont="1">
      <alignment/>
    </xf>
    <xf borderId="0" fillId="7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Calendar!$L$1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Calendar!$K$2:$K$32</c:f>
            </c:numRef>
          </c:xVal>
          <c:yVal>
            <c:numRef>
              <c:f>Calendar!$L$2:$L$36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413178"/>
        <c:axId val="1285315139"/>
      </c:scatterChart>
      <c:valAx>
        <c:axId val="87141317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5315139"/>
      </c:valAx>
      <c:valAx>
        <c:axId val="128531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71413178"/>
      </c:valAx>
      <c:spPr>
        <a:solidFill>
          <a:srgbClr val="FFFFFF"/>
        </a:solidFill>
      </c:spPr>
    </c:plotArea>
    <c:legend>
      <c:legendPos val="b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152400</xdr:colOff>
      <xdr:row>13</xdr:row>
      <xdr:rowOff>95250</xdr:rowOff>
    </xdr:from>
    <xdr:to>
      <xdr:col>20</xdr:col>
      <xdr:colOff>104775</xdr:colOff>
      <xdr:row>30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3.38"/>
    <col customWidth="1" min="2" max="2" width="21.0"/>
    <col customWidth="1" min="3" max="3" width="9.5"/>
    <col customWidth="1" min="4" max="4" width="9.0"/>
    <col customWidth="1" min="5" max="5" width="9.38"/>
    <col customWidth="1" min="6" max="7" width="10.25"/>
    <col customWidth="1" min="8" max="8" width="11.88"/>
    <col customWidth="1" min="9" max="9" width="9.38"/>
    <col customWidth="1" min="10" max="10" width="9.88"/>
    <col customWidth="1" min="11" max="20" width="5.75"/>
    <col customWidth="1" min="21" max="26" width="13.25"/>
  </cols>
  <sheetData>
    <row r="1" ht="44.25" customHeight="1">
      <c r="A1" s="6" t="s">
        <v>3</v>
      </c>
      <c r="B1" s="6" t="s">
        <v>6</v>
      </c>
      <c r="C1" s="6" t="s">
        <v>7</v>
      </c>
      <c r="D1" s="6" t="s">
        <v>8</v>
      </c>
      <c r="E1" s="7" t="s">
        <v>9</v>
      </c>
      <c r="F1" s="7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9">
        <v>10.0</v>
      </c>
      <c r="B2" s="11" t="s">
        <v>15</v>
      </c>
      <c r="C2" s="12">
        <v>5.0</v>
      </c>
      <c r="D2" s="13">
        <v>4.0</v>
      </c>
      <c r="E2" s="12">
        <v>5.0</v>
      </c>
      <c r="F2" s="12">
        <v>5.0</v>
      </c>
      <c r="G2" s="12">
        <f t="shared" ref="G2:G11" si="1">CEILING(AVERAGE(C2:F2),1)</f>
        <v>5</v>
      </c>
      <c r="H2" s="13">
        <v>2.0</v>
      </c>
      <c r="I2" s="13">
        <v>2.0</v>
      </c>
      <c r="J2" s="13">
        <v>1.0</v>
      </c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>
        <v>10.0</v>
      </c>
      <c r="B3" s="11" t="s">
        <v>18</v>
      </c>
      <c r="C3" s="12">
        <v>3.0</v>
      </c>
      <c r="D3" s="13">
        <v>2.0</v>
      </c>
      <c r="E3" s="12">
        <v>3.0</v>
      </c>
      <c r="F3" s="12">
        <v>2.0</v>
      </c>
      <c r="G3" s="12">
        <f t="shared" si="1"/>
        <v>3</v>
      </c>
      <c r="H3" s="13">
        <v>1.0</v>
      </c>
      <c r="I3" s="13">
        <v>1.0</v>
      </c>
      <c r="J3" s="13">
        <v>1.0</v>
      </c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v>20.0</v>
      </c>
      <c r="B4" s="11" t="s">
        <v>20</v>
      </c>
      <c r="C4" s="12">
        <v>4.0</v>
      </c>
      <c r="D4" s="13">
        <v>4.0</v>
      </c>
      <c r="E4" s="12">
        <v>4.0</v>
      </c>
      <c r="F4" s="12">
        <v>4.0</v>
      </c>
      <c r="G4" s="12">
        <f t="shared" si="1"/>
        <v>4</v>
      </c>
      <c r="H4" s="13">
        <v>1.0</v>
      </c>
      <c r="I4" s="13">
        <v>2.0</v>
      </c>
      <c r="J4" s="13">
        <v>1.0</v>
      </c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v>20.0</v>
      </c>
      <c r="B5" s="11" t="s">
        <v>21</v>
      </c>
      <c r="C5" s="12">
        <v>4.0</v>
      </c>
      <c r="D5" s="13">
        <v>5.0</v>
      </c>
      <c r="E5" s="12">
        <v>4.0</v>
      </c>
      <c r="F5" s="12">
        <v>4.0</v>
      </c>
      <c r="G5" s="12">
        <f t="shared" si="1"/>
        <v>5</v>
      </c>
      <c r="H5" s="13">
        <v>2.0</v>
      </c>
      <c r="I5" s="13">
        <v>2.0</v>
      </c>
      <c r="J5" s="13">
        <v>1.0</v>
      </c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v>30.0</v>
      </c>
      <c r="B6" s="11" t="s">
        <v>23</v>
      </c>
      <c r="C6" s="12">
        <v>8.0</v>
      </c>
      <c r="D6" s="13">
        <v>8.0</v>
      </c>
      <c r="E6" s="12">
        <v>8.0</v>
      </c>
      <c r="F6" s="12">
        <v>8.0</v>
      </c>
      <c r="G6" s="12">
        <f t="shared" si="1"/>
        <v>8</v>
      </c>
      <c r="H6" s="13">
        <v>3.0</v>
      </c>
      <c r="I6" s="13">
        <v>4.0</v>
      </c>
      <c r="J6" s="13">
        <v>2.0</v>
      </c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v>30.0</v>
      </c>
      <c r="B7" s="11" t="s">
        <v>25</v>
      </c>
      <c r="C7" s="12">
        <v>10.0</v>
      </c>
      <c r="D7" s="13">
        <v>10.0</v>
      </c>
      <c r="E7" s="12">
        <v>9.0</v>
      </c>
      <c r="F7" s="12">
        <v>10.0</v>
      </c>
      <c r="G7" s="12">
        <f t="shared" si="1"/>
        <v>10</v>
      </c>
      <c r="H7" s="13">
        <v>4.0</v>
      </c>
      <c r="I7" s="13">
        <v>4.0</v>
      </c>
      <c r="J7" s="13">
        <v>2.0</v>
      </c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v>40.0</v>
      </c>
      <c r="B8" s="11" t="s">
        <v>26</v>
      </c>
      <c r="C8" s="12">
        <v>3.0</v>
      </c>
      <c r="D8" s="13">
        <v>3.0</v>
      </c>
      <c r="E8" s="12">
        <v>3.0</v>
      </c>
      <c r="F8" s="12">
        <v>3.0</v>
      </c>
      <c r="G8" s="12">
        <f t="shared" si="1"/>
        <v>3</v>
      </c>
      <c r="H8" s="13">
        <v>1.0</v>
      </c>
      <c r="I8" s="13">
        <v>1.0</v>
      </c>
      <c r="J8" s="13">
        <v>1.0</v>
      </c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v>40.0</v>
      </c>
      <c r="B9" s="11" t="s">
        <v>28</v>
      </c>
      <c r="C9" s="12">
        <v>8.0</v>
      </c>
      <c r="D9" s="13">
        <v>7.0</v>
      </c>
      <c r="E9" s="12">
        <v>8.0</v>
      </c>
      <c r="F9" s="12">
        <v>7.0</v>
      </c>
      <c r="G9" s="12">
        <f t="shared" si="1"/>
        <v>8</v>
      </c>
      <c r="H9" s="13">
        <v>3.0</v>
      </c>
      <c r="I9" s="13">
        <v>4.0</v>
      </c>
      <c r="J9" s="13">
        <v>1.0</v>
      </c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>
        <v>50.0</v>
      </c>
      <c r="B10" s="11" t="s">
        <v>29</v>
      </c>
      <c r="C10" s="12">
        <v>2.0</v>
      </c>
      <c r="D10" s="13">
        <v>3.0</v>
      </c>
      <c r="E10" s="12">
        <v>2.0</v>
      </c>
      <c r="F10" s="12">
        <v>3.0</v>
      </c>
      <c r="G10" s="12">
        <f t="shared" si="1"/>
        <v>3</v>
      </c>
      <c r="H10" s="13">
        <v>1.0</v>
      </c>
      <c r="I10" s="13">
        <v>1.0</v>
      </c>
      <c r="J10" s="13">
        <v>1.0</v>
      </c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v>50.0</v>
      </c>
      <c r="B11" s="11" t="s">
        <v>31</v>
      </c>
      <c r="C11" s="12">
        <v>15.0</v>
      </c>
      <c r="D11" s="13">
        <v>13.0</v>
      </c>
      <c r="E11" s="13">
        <v>15.0</v>
      </c>
      <c r="F11" s="12">
        <v>14.0</v>
      </c>
      <c r="G11" s="12">
        <f t="shared" si="1"/>
        <v>15</v>
      </c>
      <c r="H11" s="13">
        <v>6.0</v>
      </c>
      <c r="I11" s="13">
        <v>6.0</v>
      </c>
      <c r="J11" s="13">
        <v>2.0</v>
      </c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/>
      <c r="B12" s="11" t="s">
        <v>32</v>
      </c>
      <c r="C12" s="13">
        <f t="shared" ref="C12:J12" si="2">SUM(C2:C11)</f>
        <v>62</v>
      </c>
      <c r="D12" s="13">
        <f t="shared" si="2"/>
        <v>59</v>
      </c>
      <c r="E12" s="13">
        <f t="shared" si="2"/>
        <v>61</v>
      </c>
      <c r="F12" s="13">
        <f t="shared" si="2"/>
        <v>60</v>
      </c>
      <c r="G12" s="18">
        <f t="shared" si="2"/>
        <v>64</v>
      </c>
      <c r="H12" s="19">
        <f t="shared" si="2"/>
        <v>24</v>
      </c>
      <c r="I12" s="19">
        <f t="shared" si="2"/>
        <v>27</v>
      </c>
      <c r="J12" s="19">
        <f t="shared" si="2"/>
        <v>13</v>
      </c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/>
      <c r="B13" s="11" t="s">
        <v>34</v>
      </c>
      <c r="C13" s="13">
        <f t="shared" ref="C13:F13" si="3">SUM(C2:C7)</f>
        <v>34</v>
      </c>
      <c r="D13" s="13">
        <f t="shared" si="3"/>
        <v>33</v>
      </c>
      <c r="E13" s="13">
        <f t="shared" si="3"/>
        <v>33</v>
      </c>
      <c r="F13" s="13">
        <f t="shared" si="3"/>
        <v>33</v>
      </c>
      <c r="G13" s="13">
        <f>SUM(G2:G7)-G4</f>
        <v>31</v>
      </c>
      <c r="H13" s="3"/>
      <c r="I13" s="3"/>
      <c r="J13" s="21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2"/>
      <c r="B14" s="11" t="s">
        <v>38</v>
      </c>
      <c r="C14" s="13">
        <f t="shared" ref="C14:F14" si="4">SUM(C8:C11)</f>
        <v>28</v>
      </c>
      <c r="D14" s="13">
        <f t="shared" si="4"/>
        <v>26</v>
      </c>
      <c r="E14" s="13">
        <f t="shared" si="4"/>
        <v>28</v>
      </c>
      <c r="F14" s="13">
        <f t="shared" si="4"/>
        <v>27</v>
      </c>
      <c r="G14" s="13">
        <f>SUM(G8:G11)+G4</f>
        <v>33</v>
      </c>
      <c r="H14" s="24"/>
      <c r="I14" s="24"/>
      <c r="J14" s="12">
        <f>H12+J12+I12</f>
        <v>64</v>
      </c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J$1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43.5"/>
    <col customWidth="1" min="2" max="2" width="10.38"/>
    <col customWidth="1" min="3" max="3" width="5.75"/>
    <col customWidth="1" min="4" max="4" width="43.5"/>
    <col customWidth="1" min="5" max="5" width="9.5"/>
    <col customWidth="1" min="6" max="6" width="26.38"/>
    <col customWidth="1" min="7" max="7" width="5.75"/>
    <col customWidth="1" min="8" max="8" width="8.25"/>
    <col customWidth="1" min="9" max="15" width="5.75"/>
    <col customWidth="1" min="16" max="16" width="11.63"/>
    <col customWidth="1" min="17" max="26" width="13.25"/>
  </cols>
  <sheetData>
    <row r="1">
      <c r="A1" s="1" t="s">
        <v>0</v>
      </c>
      <c r="B1" s="2"/>
      <c r="C1" s="3"/>
      <c r="D1" s="1" t="s">
        <v>1</v>
      </c>
      <c r="E1" s="2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2</v>
      </c>
      <c r="B2" s="5">
        <v>42632.0</v>
      </c>
      <c r="C2" s="3"/>
      <c r="D2" s="1" t="s">
        <v>2</v>
      </c>
      <c r="E2" s="5">
        <v>42664.0</v>
      </c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4</v>
      </c>
      <c r="B3" s="5">
        <v>42662.0</v>
      </c>
      <c r="C3" s="3"/>
      <c r="D3" s="1" t="s">
        <v>4</v>
      </c>
      <c r="E3" s="5">
        <v>42709.0</v>
      </c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5</v>
      </c>
      <c r="B4" s="8">
        <f>B3-B2+1</f>
        <v>31</v>
      </c>
      <c r="C4" s="3"/>
      <c r="D4" s="1" t="s">
        <v>5</v>
      </c>
      <c r="E4" s="10">
        <f>E3-E2+1</f>
        <v>46</v>
      </c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16</v>
      </c>
      <c r="B5" s="8">
        <f>TimeEstimates!G12</f>
        <v>64</v>
      </c>
      <c r="C5" s="3"/>
      <c r="D5" s="1" t="s">
        <v>16</v>
      </c>
      <c r="E5" s="8">
        <f>B5-B12</f>
        <v>33</v>
      </c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 t="s">
        <v>17</v>
      </c>
      <c r="B6" s="8">
        <v>4.0</v>
      </c>
      <c r="C6" s="3"/>
      <c r="D6" s="1" t="s">
        <v>17</v>
      </c>
      <c r="E6" s="8">
        <v>4.0</v>
      </c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19</v>
      </c>
      <c r="B7" s="8">
        <f>FLOOR(B4*5/7,1)</f>
        <v>22</v>
      </c>
      <c r="C7" s="3"/>
      <c r="D7" s="1" t="s">
        <v>19</v>
      </c>
      <c r="E7" s="8">
        <f>FLOOR(E4*5/7,1)</f>
        <v>32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22</v>
      </c>
      <c r="B8" s="15">
        <v>2.5</v>
      </c>
      <c r="C8" s="3"/>
      <c r="D8" s="1" t="s">
        <v>22</v>
      </c>
      <c r="E8" s="15">
        <v>5.0</v>
      </c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24</v>
      </c>
      <c r="B9" s="8">
        <f>B7-B8</f>
        <v>19.5</v>
      </c>
      <c r="C9" s="3"/>
      <c r="D9" s="1" t="s">
        <v>24</v>
      </c>
      <c r="E9" s="8">
        <f>E7-E8</f>
        <v>27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27</v>
      </c>
      <c r="B10" s="15">
        <v>0.4</v>
      </c>
      <c r="C10" s="3"/>
      <c r="D10" s="1" t="s">
        <v>27</v>
      </c>
      <c r="E10" s="15">
        <v>0.35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30</v>
      </c>
      <c r="B11" s="8">
        <f>B9*B10</f>
        <v>7.8</v>
      </c>
      <c r="C11" s="3"/>
      <c r="D11" s="1" t="s">
        <v>30</v>
      </c>
      <c r="E11" s="8">
        <f>E9*E10</f>
        <v>9.45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33</v>
      </c>
      <c r="B12" s="17">
        <f>FLOOR(B11*4,1)</f>
        <v>31</v>
      </c>
      <c r="C12" s="3"/>
      <c r="D12" s="1" t="s">
        <v>33</v>
      </c>
      <c r="E12" s="20">
        <f>FLOOR(E11*4,1)</f>
        <v>37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35</v>
      </c>
      <c r="B13" s="8">
        <f>B5-B12</f>
        <v>33</v>
      </c>
      <c r="C13" s="3"/>
      <c r="D13" s="1" t="s">
        <v>35</v>
      </c>
      <c r="E13" s="8">
        <f>E12-E5</f>
        <v>4</v>
      </c>
      <c r="F13" s="11" t="s">
        <v>36</v>
      </c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/>
      <c r="B14" s="3"/>
      <c r="C14" s="3"/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 t="s">
        <v>37</v>
      </c>
      <c r="B15" s="23">
        <f>B12</f>
        <v>31</v>
      </c>
      <c r="C15" s="3"/>
      <c r="D15" s="11" t="s">
        <v>37</v>
      </c>
      <c r="E15" s="23">
        <f>E12</f>
        <v>37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 t="s">
        <v>39</v>
      </c>
      <c r="B16" s="11">
        <f>B12*8</f>
        <v>248</v>
      </c>
      <c r="C16" s="3"/>
      <c r="D16" s="11" t="s">
        <v>39</v>
      </c>
      <c r="E16" s="11">
        <f>E12*8</f>
        <v>296</v>
      </c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 t="s">
        <v>40</v>
      </c>
      <c r="B17" s="11">
        <f>B12/4</f>
        <v>7.75</v>
      </c>
      <c r="C17" s="3"/>
      <c r="D17" s="11" t="s">
        <v>40</v>
      </c>
      <c r="E17" s="11">
        <f>E12/4</f>
        <v>9.25</v>
      </c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1" t="s">
        <v>41</v>
      </c>
      <c r="B18" s="11">
        <f>(B12/4)*8</f>
        <v>62</v>
      </c>
      <c r="C18" s="3"/>
      <c r="D18" s="11" t="s">
        <v>41</v>
      </c>
      <c r="E18" s="11">
        <f>(E12/4)*8</f>
        <v>74</v>
      </c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" t="s">
        <v>42</v>
      </c>
      <c r="B19" s="11">
        <f>(($B$12/4))/($B$7/7)</f>
        <v>2.465909091</v>
      </c>
      <c r="C19" s="3"/>
      <c r="D19" s="11" t="s">
        <v>42</v>
      </c>
      <c r="E19" s="11">
        <f>((E12/4))/(E7/7)</f>
        <v>2.0234375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1" t="s">
        <v>43</v>
      </c>
      <c r="B20" s="11">
        <f>(($B$12/4)*8)/($B$7/7)</f>
        <v>19.72727273</v>
      </c>
      <c r="C20" s="3"/>
      <c r="D20" s="11" t="s">
        <v>43</v>
      </c>
      <c r="E20" s="11">
        <f>(($E$12/4)*8)/($E$7/7)</f>
        <v>16.1875</v>
      </c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8.25"/>
    <col customWidth="1" min="2" max="2" width="9.13"/>
    <col customWidth="1" min="3" max="7" width="5.75"/>
    <col customWidth="1" min="8" max="8" width="8.75"/>
    <col customWidth="1" min="9" max="9" width="17.0"/>
    <col customWidth="1" min="10" max="10" width="20.88"/>
    <col customWidth="1" min="11" max="11" width="13.25"/>
    <col customWidth="1" min="12" max="12" width="8.38"/>
    <col customWidth="1" min="13" max="16" width="5.75"/>
    <col customWidth="1" min="17" max="22" width="11.63"/>
    <col customWidth="1" min="23" max="26" width="13.25"/>
  </cols>
  <sheetData>
    <row r="1">
      <c r="A1" s="25" t="s">
        <v>44</v>
      </c>
      <c r="B1" s="25" t="s">
        <v>45</v>
      </c>
      <c r="C1" s="25" t="s">
        <v>7</v>
      </c>
      <c r="D1" s="25" t="s">
        <v>9</v>
      </c>
      <c r="E1" s="25" t="s">
        <v>46</v>
      </c>
      <c r="F1" s="25" t="s">
        <v>8</v>
      </c>
      <c r="G1" s="26"/>
      <c r="H1" s="27"/>
      <c r="J1" s="27" t="s">
        <v>47</v>
      </c>
      <c r="K1" s="28" t="s">
        <v>48</v>
      </c>
      <c r="L1" s="28" t="s">
        <v>49</v>
      </c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9" t="str">
        <f t="shared" ref="A2:A32" si="1">TEXT(B2,"dddd")</f>
        <v>Monday</v>
      </c>
      <c r="B2" s="29">
        <v>42632.0</v>
      </c>
      <c r="C2" s="9">
        <v>1.0</v>
      </c>
      <c r="D2" s="30"/>
      <c r="E2" s="30"/>
      <c r="F2" s="30"/>
      <c r="G2" s="9">
        <f t="shared" ref="G2:G33" si="2">SUM(C2:F2)</f>
        <v>1</v>
      </c>
      <c r="H2" s="3"/>
      <c r="J2" s="4">
        <f>G2</f>
        <v>1</v>
      </c>
      <c r="K2" s="3">
        <f t="shared" ref="K2:K31" si="3">34-(J2/8)</f>
        <v>33.875</v>
      </c>
      <c r="L2" s="3">
        <v>34.0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9" t="str">
        <f t="shared" si="1"/>
        <v>Tuesday</v>
      </c>
      <c r="B3" s="29">
        <v>42633.0</v>
      </c>
      <c r="C3" s="31">
        <v>3.0</v>
      </c>
      <c r="D3" s="32">
        <v>2.0</v>
      </c>
      <c r="E3" s="33">
        <v>2.0</v>
      </c>
      <c r="F3" s="33">
        <v>3.0</v>
      </c>
      <c r="G3" s="9">
        <f t="shared" si="2"/>
        <v>10</v>
      </c>
      <c r="H3" s="3"/>
      <c r="J3" s="4">
        <f t="shared" ref="J3:J32" si="4">G3+J2</f>
        <v>11</v>
      </c>
      <c r="K3" s="3">
        <f t="shared" si="3"/>
        <v>32.625</v>
      </c>
      <c r="L3" s="3">
        <v>33.0</v>
      </c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9" t="str">
        <f t="shared" si="1"/>
        <v>Wednesday</v>
      </c>
      <c r="B4" s="29">
        <v>42634.0</v>
      </c>
      <c r="C4" s="34"/>
      <c r="D4" s="32">
        <v>2.0</v>
      </c>
      <c r="E4" s="33">
        <v>2.0</v>
      </c>
      <c r="F4" s="33">
        <v>3.0</v>
      </c>
      <c r="G4" s="9">
        <f t="shared" si="2"/>
        <v>7</v>
      </c>
      <c r="H4" s="3"/>
      <c r="J4" s="4">
        <f t="shared" si="4"/>
        <v>18</v>
      </c>
      <c r="K4" s="3">
        <f t="shared" si="3"/>
        <v>31.75</v>
      </c>
      <c r="L4" s="3">
        <v>32.0</v>
      </c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9" t="str">
        <f t="shared" si="1"/>
        <v>Thursday</v>
      </c>
      <c r="B5" s="29">
        <v>42635.0</v>
      </c>
      <c r="C5" s="31">
        <v>2.0</v>
      </c>
      <c r="D5" s="35"/>
      <c r="E5" s="35"/>
      <c r="F5" s="35"/>
      <c r="G5" s="9">
        <f t="shared" si="2"/>
        <v>2</v>
      </c>
      <c r="H5" s="3"/>
      <c r="J5" s="4">
        <f t="shared" si="4"/>
        <v>20</v>
      </c>
      <c r="K5" s="3">
        <f t="shared" si="3"/>
        <v>31.5</v>
      </c>
      <c r="L5" s="3">
        <v>31.0</v>
      </c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9" t="str">
        <f t="shared" si="1"/>
        <v>Friday</v>
      </c>
      <c r="B6" s="29">
        <v>42636.0</v>
      </c>
      <c r="C6" s="34"/>
      <c r="D6" s="32">
        <v>3.0</v>
      </c>
      <c r="E6" s="33">
        <v>3.0</v>
      </c>
      <c r="F6" s="33">
        <v>3.0</v>
      </c>
      <c r="G6" s="9">
        <f t="shared" si="2"/>
        <v>9</v>
      </c>
      <c r="H6" s="3"/>
      <c r="J6" s="4">
        <f t="shared" si="4"/>
        <v>29</v>
      </c>
      <c r="K6" s="3">
        <f t="shared" si="3"/>
        <v>30.375</v>
      </c>
      <c r="L6" s="3">
        <v>30.0</v>
      </c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" t="str">
        <f t="shared" si="1"/>
        <v>Saturday</v>
      </c>
      <c r="B7" s="29">
        <v>42637.0</v>
      </c>
      <c r="C7" s="36">
        <v>3.0</v>
      </c>
      <c r="D7" s="37">
        <v>3.0</v>
      </c>
      <c r="E7" s="33">
        <v>3.0</v>
      </c>
      <c r="F7" s="38">
        <v>2.0</v>
      </c>
      <c r="G7" s="9">
        <f t="shared" si="2"/>
        <v>11</v>
      </c>
      <c r="H7" s="3"/>
      <c r="J7" s="4">
        <f t="shared" si="4"/>
        <v>40</v>
      </c>
      <c r="K7" s="3">
        <f t="shared" si="3"/>
        <v>29</v>
      </c>
      <c r="L7" s="3">
        <v>29.0</v>
      </c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9" t="str">
        <f t="shared" si="1"/>
        <v>Sunday</v>
      </c>
      <c r="B8" s="29">
        <v>42638.0</v>
      </c>
      <c r="C8" s="36">
        <v>3.0</v>
      </c>
      <c r="D8" s="37">
        <v>3.0</v>
      </c>
      <c r="E8" s="33">
        <v>3.0</v>
      </c>
      <c r="F8" s="38">
        <v>3.0</v>
      </c>
      <c r="G8" s="9">
        <f t="shared" si="2"/>
        <v>12</v>
      </c>
      <c r="H8" s="3"/>
      <c r="J8" s="4">
        <f t="shared" si="4"/>
        <v>52</v>
      </c>
      <c r="K8" s="3">
        <f t="shared" si="3"/>
        <v>27.5</v>
      </c>
      <c r="L8" s="3">
        <v>28.0</v>
      </c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9" t="str">
        <f t="shared" si="1"/>
        <v>Monday</v>
      </c>
      <c r="B9" s="29">
        <v>42639.0</v>
      </c>
      <c r="C9" s="34"/>
      <c r="D9" s="37">
        <v>2.0</v>
      </c>
      <c r="E9" s="33">
        <v>3.0</v>
      </c>
      <c r="F9" s="38">
        <v>2.0</v>
      </c>
      <c r="G9" s="9">
        <f t="shared" si="2"/>
        <v>7</v>
      </c>
      <c r="H9" s="3"/>
      <c r="J9" s="4">
        <f t="shared" si="4"/>
        <v>59</v>
      </c>
      <c r="K9" s="3">
        <f t="shared" si="3"/>
        <v>26.625</v>
      </c>
      <c r="L9" s="3">
        <v>27.0</v>
      </c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9" t="str">
        <f t="shared" si="1"/>
        <v>Tuesday</v>
      </c>
      <c r="B10" s="29">
        <v>42640.0</v>
      </c>
      <c r="C10" s="31">
        <v>4.0</v>
      </c>
      <c r="D10" s="32">
        <v>3.0</v>
      </c>
      <c r="E10" s="35"/>
      <c r="F10" s="33">
        <v>3.0</v>
      </c>
      <c r="G10" s="9">
        <f t="shared" si="2"/>
        <v>10</v>
      </c>
      <c r="H10" s="3"/>
      <c r="J10" s="4">
        <f t="shared" si="4"/>
        <v>69</v>
      </c>
      <c r="K10" s="3">
        <f t="shared" si="3"/>
        <v>25.375</v>
      </c>
      <c r="L10" s="3">
        <v>26.0</v>
      </c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9" t="str">
        <f t="shared" si="1"/>
        <v>Wednesday</v>
      </c>
      <c r="B11" s="29">
        <v>42641.0</v>
      </c>
      <c r="C11" s="34"/>
      <c r="D11" s="39">
        <v>2.0</v>
      </c>
      <c r="E11" s="33">
        <v>4.0</v>
      </c>
      <c r="F11" s="38">
        <v>2.0</v>
      </c>
      <c r="G11" s="9">
        <f t="shared" si="2"/>
        <v>8</v>
      </c>
      <c r="H11" s="3"/>
      <c r="J11" s="4">
        <f t="shared" si="4"/>
        <v>77</v>
      </c>
      <c r="K11" s="3">
        <f t="shared" si="3"/>
        <v>24.375</v>
      </c>
      <c r="L11" s="3">
        <v>25.0</v>
      </c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9" t="str">
        <f t="shared" si="1"/>
        <v>Thursday</v>
      </c>
      <c r="B12" s="29">
        <v>42642.0</v>
      </c>
      <c r="C12" s="31">
        <v>2.0</v>
      </c>
      <c r="D12" s="35"/>
      <c r="E12" s="35"/>
      <c r="F12" s="35"/>
      <c r="G12" s="9">
        <f t="shared" si="2"/>
        <v>2</v>
      </c>
      <c r="H12" s="3"/>
      <c r="J12" s="4">
        <f t="shared" si="4"/>
        <v>79</v>
      </c>
      <c r="K12" s="3">
        <f t="shared" si="3"/>
        <v>24.125</v>
      </c>
      <c r="L12" s="3">
        <v>24.0</v>
      </c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9" t="str">
        <f t="shared" si="1"/>
        <v>Friday</v>
      </c>
      <c r="B13" s="29">
        <v>42643.0</v>
      </c>
      <c r="C13" s="34"/>
      <c r="D13" s="32">
        <v>2.0</v>
      </c>
      <c r="E13" s="38">
        <v>2.0</v>
      </c>
      <c r="F13" s="33">
        <v>3.0</v>
      </c>
      <c r="G13" s="9">
        <f t="shared" si="2"/>
        <v>7</v>
      </c>
      <c r="H13" s="3"/>
      <c r="J13" s="4">
        <f t="shared" si="4"/>
        <v>86</v>
      </c>
      <c r="K13" s="3">
        <f t="shared" si="3"/>
        <v>23.25</v>
      </c>
      <c r="L13" s="3">
        <v>23.0</v>
      </c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9" t="str">
        <f t="shared" si="1"/>
        <v>Saturday</v>
      </c>
      <c r="B14" s="29">
        <v>42644.0</v>
      </c>
      <c r="C14" s="31">
        <v>4.0</v>
      </c>
      <c r="D14" s="37">
        <v>3.0</v>
      </c>
      <c r="E14" s="38">
        <v>3.0</v>
      </c>
      <c r="F14" s="38">
        <v>2.0</v>
      </c>
      <c r="G14" s="9">
        <f t="shared" si="2"/>
        <v>12</v>
      </c>
      <c r="H14" s="3"/>
      <c r="J14" s="4">
        <f t="shared" si="4"/>
        <v>98</v>
      </c>
      <c r="K14" s="3">
        <f t="shared" si="3"/>
        <v>21.75</v>
      </c>
      <c r="L14" s="3">
        <v>22.0</v>
      </c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9" t="str">
        <f t="shared" si="1"/>
        <v>Sunday</v>
      </c>
      <c r="B15" s="29">
        <v>42645.0</v>
      </c>
      <c r="C15" s="31">
        <v>5.0</v>
      </c>
      <c r="D15" s="37">
        <v>3.0</v>
      </c>
      <c r="E15" s="38">
        <v>2.0</v>
      </c>
      <c r="F15" s="33">
        <v>3.0</v>
      </c>
      <c r="G15" s="9">
        <f t="shared" si="2"/>
        <v>13</v>
      </c>
      <c r="H15" s="3"/>
      <c r="J15" s="4">
        <f t="shared" si="4"/>
        <v>111</v>
      </c>
      <c r="K15" s="3">
        <f t="shared" si="3"/>
        <v>20.125</v>
      </c>
      <c r="L15" s="3">
        <v>21.0</v>
      </c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9" t="str">
        <f t="shared" si="1"/>
        <v>Monday</v>
      </c>
      <c r="B16" s="29">
        <v>42646.0</v>
      </c>
      <c r="C16" s="31">
        <v>2.0</v>
      </c>
      <c r="D16" s="37">
        <v>2.0</v>
      </c>
      <c r="E16" s="33">
        <v>3.0</v>
      </c>
      <c r="F16" s="33">
        <v>2.0</v>
      </c>
      <c r="G16" s="9">
        <f t="shared" si="2"/>
        <v>9</v>
      </c>
      <c r="H16" s="3"/>
      <c r="J16" s="4">
        <f t="shared" si="4"/>
        <v>120</v>
      </c>
      <c r="K16" s="3">
        <f t="shared" si="3"/>
        <v>19</v>
      </c>
      <c r="L16" s="3">
        <v>20.0</v>
      </c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9" t="str">
        <f t="shared" si="1"/>
        <v>Tuesday</v>
      </c>
      <c r="B17" s="29">
        <v>42647.0</v>
      </c>
      <c r="C17" s="31">
        <v>4.0</v>
      </c>
      <c r="D17" s="39">
        <v>2.0</v>
      </c>
      <c r="E17" s="35"/>
      <c r="F17" s="33">
        <v>3.0</v>
      </c>
      <c r="G17" s="9">
        <f t="shared" si="2"/>
        <v>9</v>
      </c>
      <c r="H17" s="3"/>
      <c r="J17" s="4">
        <f t="shared" si="4"/>
        <v>129</v>
      </c>
      <c r="K17" s="3">
        <f t="shared" si="3"/>
        <v>17.875</v>
      </c>
      <c r="L17" s="3">
        <v>19.0</v>
      </c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9" t="str">
        <f t="shared" si="1"/>
        <v>Wednesday</v>
      </c>
      <c r="B18" s="29">
        <v>42648.0</v>
      </c>
      <c r="C18" s="34"/>
      <c r="D18" s="35"/>
      <c r="E18" s="35"/>
      <c r="F18" s="35"/>
      <c r="G18" s="9">
        <f t="shared" si="2"/>
        <v>0</v>
      </c>
      <c r="H18" s="3"/>
      <c r="J18" s="4">
        <f t="shared" si="4"/>
        <v>129</v>
      </c>
      <c r="K18" s="3">
        <f t="shared" si="3"/>
        <v>17.875</v>
      </c>
      <c r="L18" s="3">
        <v>18.0</v>
      </c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9" t="str">
        <f t="shared" si="1"/>
        <v>Thursday</v>
      </c>
      <c r="B19" s="29">
        <v>42649.0</v>
      </c>
      <c r="C19" s="34"/>
      <c r="D19" s="35"/>
      <c r="E19" s="35"/>
      <c r="F19" s="35"/>
      <c r="G19" s="9">
        <f t="shared" si="2"/>
        <v>0</v>
      </c>
      <c r="H19" s="3"/>
      <c r="J19" s="4">
        <f t="shared" si="4"/>
        <v>129</v>
      </c>
      <c r="K19" s="3">
        <f t="shared" si="3"/>
        <v>17.875</v>
      </c>
      <c r="L19" s="3">
        <v>17.0</v>
      </c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9" t="str">
        <f t="shared" si="1"/>
        <v>Friday</v>
      </c>
      <c r="B20" s="29">
        <v>42650.0</v>
      </c>
      <c r="C20" s="34"/>
      <c r="D20" s="35"/>
      <c r="E20" s="35"/>
      <c r="F20" s="35"/>
      <c r="G20" s="9">
        <f t="shared" si="2"/>
        <v>0</v>
      </c>
      <c r="H20" s="3"/>
      <c r="J20" s="4">
        <f t="shared" si="4"/>
        <v>129</v>
      </c>
      <c r="K20" s="3">
        <f t="shared" si="3"/>
        <v>17.875</v>
      </c>
      <c r="L20" s="3">
        <v>16.0</v>
      </c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9" t="str">
        <f t="shared" si="1"/>
        <v>Saturday</v>
      </c>
      <c r="B21" s="29">
        <v>42651.0</v>
      </c>
      <c r="C21" s="36">
        <v>3.0</v>
      </c>
      <c r="D21" s="37">
        <v>2.0</v>
      </c>
      <c r="E21" s="33">
        <v>3.0</v>
      </c>
      <c r="F21" s="38">
        <v>3.0</v>
      </c>
      <c r="G21" s="9">
        <f t="shared" si="2"/>
        <v>11</v>
      </c>
      <c r="H21" s="3"/>
      <c r="J21" s="4">
        <f t="shared" si="4"/>
        <v>140</v>
      </c>
      <c r="K21" s="3">
        <f t="shared" si="3"/>
        <v>16.5</v>
      </c>
      <c r="L21" s="3">
        <v>15.0</v>
      </c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9" t="str">
        <f t="shared" si="1"/>
        <v>Sunday</v>
      </c>
      <c r="B22" s="29">
        <v>42652.0</v>
      </c>
      <c r="C22" s="36">
        <v>3.0</v>
      </c>
      <c r="D22" s="40">
        <v>3.0</v>
      </c>
      <c r="E22" s="38">
        <v>3.0</v>
      </c>
      <c r="F22" s="38">
        <v>3.0</v>
      </c>
      <c r="G22" s="9">
        <f t="shared" si="2"/>
        <v>12</v>
      </c>
      <c r="H22" s="3"/>
      <c r="J22" s="4">
        <f t="shared" si="4"/>
        <v>152</v>
      </c>
      <c r="K22" s="3">
        <f t="shared" si="3"/>
        <v>15</v>
      </c>
      <c r="L22" s="3">
        <v>14.0</v>
      </c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9" t="str">
        <f t="shared" si="1"/>
        <v>Monday</v>
      </c>
      <c r="B23" s="29">
        <v>42653.0</v>
      </c>
      <c r="C23" s="31">
        <v>2.0</v>
      </c>
      <c r="D23" s="37">
        <v>2.0</v>
      </c>
      <c r="E23" s="33">
        <v>3.0</v>
      </c>
      <c r="F23" s="33">
        <v>2.0</v>
      </c>
      <c r="G23" s="9">
        <f t="shared" si="2"/>
        <v>9</v>
      </c>
      <c r="H23" s="3"/>
      <c r="J23" s="4">
        <f t="shared" si="4"/>
        <v>161</v>
      </c>
      <c r="K23" s="3">
        <f t="shared" si="3"/>
        <v>13.875</v>
      </c>
      <c r="L23" s="3">
        <v>13.0</v>
      </c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9" t="str">
        <f t="shared" si="1"/>
        <v>Tuesday</v>
      </c>
      <c r="B24" s="29">
        <v>42654.0</v>
      </c>
      <c r="C24" s="36">
        <v>3.0</v>
      </c>
      <c r="D24" s="32">
        <v>3.0</v>
      </c>
      <c r="E24" s="35"/>
      <c r="F24" s="33">
        <v>2.0</v>
      </c>
      <c r="G24" s="9">
        <f t="shared" si="2"/>
        <v>8</v>
      </c>
      <c r="H24" s="3"/>
      <c r="J24" s="4">
        <f t="shared" si="4"/>
        <v>169</v>
      </c>
      <c r="K24" s="3">
        <f t="shared" si="3"/>
        <v>12.875</v>
      </c>
      <c r="L24" s="3">
        <v>12.0</v>
      </c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9" t="str">
        <f t="shared" si="1"/>
        <v>Wednesday</v>
      </c>
      <c r="B25" s="29">
        <v>42655.0</v>
      </c>
      <c r="C25" s="34"/>
      <c r="D25" s="39">
        <v>3.0</v>
      </c>
      <c r="E25" s="33">
        <v>3.0</v>
      </c>
      <c r="F25" s="33">
        <v>3.0</v>
      </c>
      <c r="G25" s="9">
        <f t="shared" si="2"/>
        <v>9</v>
      </c>
      <c r="H25" s="3"/>
      <c r="J25" s="4">
        <f t="shared" si="4"/>
        <v>178</v>
      </c>
      <c r="K25" s="3">
        <f t="shared" si="3"/>
        <v>11.75</v>
      </c>
      <c r="L25" s="3">
        <v>11.0</v>
      </c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9" t="str">
        <f t="shared" si="1"/>
        <v>Thursday</v>
      </c>
      <c r="B26" s="29">
        <v>42656.0</v>
      </c>
      <c r="C26" s="31">
        <v>2.0</v>
      </c>
      <c r="D26" s="35"/>
      <c r="E26" s="35"/>
      <c r="F26" s="35"/>
      <c r="G26" s="9">
        <f t="shared" si="2"/>
        <v>2</v>
      </c>
      <c r="H26" s="3"/>
      <c r="J26" s="4">
        <f t="shared" si="4"/>
        <v>180</v>
      </c>
      <c r="K26" s="3">
        <f t="shared" si="3"/>
        <v>11.5</v>
      </c>
      <c r="L26" s="3">
        <v>10.0</v>
      </c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9" t="str">
        <f t="shared" si="1"/>
        <v>Friday</v>
      </c>
      <c r="B27" s="29">
        <v>42657.0</v>
      </c>
      <c r="C27" s="34"/>
      <c r="D27" s="39">
        <v>2.0</v>
      </c>
      <c r="E27" s="38">
        <v>3.0</v>
      </c>
      <c r="F27" s="33">
        <v>1.0</v>
      </c>
      <c r="G27" s="9">
        <f t="shared" si="2"/>
        <v>6</v>
      </c>
      <c r="H27" s="3"/>
      <c r="J27" s="4">
        <f t="shared" si="4"/>
        <v>186</v>
      </c>
      <c r="K27" s="3">
        <f t="shared" si="3"/>
        <v>10.75</v>
      </c>
      <c r="L27" s="3">
        <v>9.0</v>
      </c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9" t="str">
        <f t="shared" si="1"/>
        <v>Saturday</v>
      </c>
      <c r="B28" s="29">
        <v>42658.0</v>
      </c>
      <c r="C28" s="36">
        <v>3.0</v>
      </c>
      <c r="D28" s="37">
        <v>3.0</v>
      </c>
      <c r="E28" s="33">
        <v>3.0</v>
      </c>
      <c r="F28" s="33">
        <v>2.0</v>
      </c>
      <c r="G28" s="9">
        <f t="shared" si="2"/>
        <v>11</v>
      </c>
      <c r="H28" s="3"/>
      <c r="J28" s="4">
        <f t="shared" si="4"/>
        <v>197</v>
      </c>
      <c r="K28" s="3">
        <f t="shared" si="3"/>
        <v>9.375</v>
      </c>
      <c r="L28" s="3">
        <v>8.0</v>
      </c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9" t="str">
        <f t="shared" si="1"/>
        <v>Sunday</v>
      </c>
      <c r="B29" s="29">
        <v>42659.0</v>
      </c>
      <c r="C29" s="36">
        <v>3.0</v>
      </c>
      <c r="D29" s="37">
        <v>3.0</v>
      </c>
      <c r="E29" s="33">
        <v>3.0</v>
      </c>
      <c r="F29" s="33">
        <v>2.0</v>
      </c>
      <c r="G29" s="9">
        <f t="shared" si="2"/>
        <v>11</v>
      </c>
      <c r="H29" s="3"/>
      <c r="J29" s="4">
        <f t="shared" si="4"/>
        <v>208</v>
      </c>
      <c r="K29" s="3">
        <f t="shared" si="3"/>
        <v>8</v>
      </c>
      <c r="L29" s="3">
        <v>7.0</v>
      </c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9" t="str">
        <f t="shared" si="1"/>
        <v>Monday</v>
      </c>
      <c r="B30" s="29">
        <v>42660.0</v>
      </c>
      <c r="C30" s="31">
        <v>2.0</v>
      </c>
      <c r="D30" s="40">
        <v>2.0</v>
      </c>
      <c r="E30" s="37">
        <v>4.0</v>
      </c>
      <c r="F30" s="37">
        <v>3.0</v>
      </c>
      <c r="G30" s="9">
        <f t="shared" si="2"/>
        <v>11</v>
      </c>
      <c r="H30" s="3"/>
      <c r="J30" s="4">
        <f t="shared" si="4"/>
        <v>219</v>
      </c>
      <c r="K30" s="3">
        <f t="shared" si="3"/>
        <v>6.625</v>
      </c>
      <c r="L30" s="3">
        <v>6.0</v>
      </c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9" t="str">
        <f t="shared" si="1"/>
        <v>Tuesday</v>
      </c>
      <c r="B31" s="29">
        <v>42661.0</v>
      </c>
      <c r="C31" s="36">
        <v>4.0</v>
      </c>
      <c r="D31" s="39">
        <v>3.0</v>
      </c>
      <c r="E31" s="39">
        <v>3.0</v>
      </c>
      <c r="F31" s="39">
        <v>3.0</v>
      </c>
      <c r="G31" s="9">
        <f t="shared" si="2"/>
        <v>13</v>
      </c>
      <c r="H31" s="3"/>
      <c r="J31" s="4">
        <f t="shared" si="4"/>
        <v>232</v>
      </c>
      <c r="K31" s="3">
        <f t="shared" si="3"/>
        <v>5</v>
      </c>
      <c r="L31" s="3">
        <v>5.0</v>
      </c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9" t="str">
        <f t="shared" si="1"/>
        <v>Wednesday</v>
      </c>
      <c r="B32" s="29">
        <v>42662.0</v>
      </c>
      <c r="C32" s="31">
        <v>4.0</v>
      </c>
      <c r="D32" s="32">
        <v>4.0</v>
      </c>
      <c r="E32" s="32">
        <v>4.0</v>
      </c>
      <c r="F32" s="32">
        <v>4.0</v>
      </c>
      <c r="G32" s="9">
        <f t="shared" si="2"/>
        <v>16</v>
      </c>
      <c r="H32" s="3"/>
      <c r="J32" s="4">
        <f t="shared" si="4"/>
        <v>248</v>
      </c>
      <c r="K32" s="3">
        <v>0.0</v>
      </c>
      <c r="L32" s="3">
        <v>4.0</v>
      </c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9"/>
      <c r="B33" s="9"/>
      <c r="C33" s="9">
        <f t="shared" ref="C33:F33" si="5">SUM(C2:C32)</f>
        <v>62</v>
      </c>
      <c r="D33" s="9">
        <f t="shared" si="5"/>
        <v>62</v>
      </c>
      <c r="E33" s="9">
        <f t="shared" si="5"/>
        <v>62</v>
      </c>
      <c r="F33" s="9">
        <f t="shared" si="5"/>
        <v>62</v>
      </c>
      <c r="G33" s="9">
        <f t="shared" si="2"/>
        <v>248</v>
      </c>
      <c r="H33" s="9">
        <f>Calculation!B16</f>
        <v>248</v>
      </c>
      <c r="I33" s="11" t="str">
        <f>IF(G33=H33,"Calendar is completed","Please complete the Calendar")</f>
        <v>Calendar is completed</v>
      </c>
      <c r="J33" s="4"/>
      <c r="L33" s="3">
        <v>3.0</v>
      </c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"/>
      <c r="B34" s="3"/>
      <c r="C34" s="3"/>
      <c r="D34" s="41"/>
      <c r="E34" s="3"/>
      <c r="F34" s="3"/>
      <c r="G34" s="3"/>
      <c r="H34" s="3"/>
      <c r="J34" s="4"/>
      <c r="L34" s="3">
        <v>2.0</v>
      </c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3"/>
      <c r="B35" s="3"/>
      <c r="C35" s="3"/>
      <c r="D35" s="41"/>
      <c r="E35" s="3"/>
      <c r="F35" s="3"/>
      <c r="G35" s="3"/>
      <c r="H35" s="3"/>
      <c r="J35" s="4"/>
      <c r="L35" s="3">
        <v>1.0</v>
      </c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3"/>
      <c r="B36" s="3"/>
      <c r="C36" s="3"/>
      <c r="D36" s="41"/>
      <c r="E36" s="3"/>
      <c r="F36" s="3"/>
      <c r="G36" s="3"/>
      <c r="H36" s="3"/>
      <c r="J36" s="4"/>
      <c r="L36" s="3">
        <v>0.0</v>
      </c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3"/>
      <c r="B37" s="3"/>
      <c r="C37" s="3"/>
      <c r="D37" s="41"/>
      <c r="E37" s="3"/>
      <c r="F37" s="3"/>
      <c r="G37" s="3"/>
      <c r="H37" s="3"/>
      <c r="J37" s="3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J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J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J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J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J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J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J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J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J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J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J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J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J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J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J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J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J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J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J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J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J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J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J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J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J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J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J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J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J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J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J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J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J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J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J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J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J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J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J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J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J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J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J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J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J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J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J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J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J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J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J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J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J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J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J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J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J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J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J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J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J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J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J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J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J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J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J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J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J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J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J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J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J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J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J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J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J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J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J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J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J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J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J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J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J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J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J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J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J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J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J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J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J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J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J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J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J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J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J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J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J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J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J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J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J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J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J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J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J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J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J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J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J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J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J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J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J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J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J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J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J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J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J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J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J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J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J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J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J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J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J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J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J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J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J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J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J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J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J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J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J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J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J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J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J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J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J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J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J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J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J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J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J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J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J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J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J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J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J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J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J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J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J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J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J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J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J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J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J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J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J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J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J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J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J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J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J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J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J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J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J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J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J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J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J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J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J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J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J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J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J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J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J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J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J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J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J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J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J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J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J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J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J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J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J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J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J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J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J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J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J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J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J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J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J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J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J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J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J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J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J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J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J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J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J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J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J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J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J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J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J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J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J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J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J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J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J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J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J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J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J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J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J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J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J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J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J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J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J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J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J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J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J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J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J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J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J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J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J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J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J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J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J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J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J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J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J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J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J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J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J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J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J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J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J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J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J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J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J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J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J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J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J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J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J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J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J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J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J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J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J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J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J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J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J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J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J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J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J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J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J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J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J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J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J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J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J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J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J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J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J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J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J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J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J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J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J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J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J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J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J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J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J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J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J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J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J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J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J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J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J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J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J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J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J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J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J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J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J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J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J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J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J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J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J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J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J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J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J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J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J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J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J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J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J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J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J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J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J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J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J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J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J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J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J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J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J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J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J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J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J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J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J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J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J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J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J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J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J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J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J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J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J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J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J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J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J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J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J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J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J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J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J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J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J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J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J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J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J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J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J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J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J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J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J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J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J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J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J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J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J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J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J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J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J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J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J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J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J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J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J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J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J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J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J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J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J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J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J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J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J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J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J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J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J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J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J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J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J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J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J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J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J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J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J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J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J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J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J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J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J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J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J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J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J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J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J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J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J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J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J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J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J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J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J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J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J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J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J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J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J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J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J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J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J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J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J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J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J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J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J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J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J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J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J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J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J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J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J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J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J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J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J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J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J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J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J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J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J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J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J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J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J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J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J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J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J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J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J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J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J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J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J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J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J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J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J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J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J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J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J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J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J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J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J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J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J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J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J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J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J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J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J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J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J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J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J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J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J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J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J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J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J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J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J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J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J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J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J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J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J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J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J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J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J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J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J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J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J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J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J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J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J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J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J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J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J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J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J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J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J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J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J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J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J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J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J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J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J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J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J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J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J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J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J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J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J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J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J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J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J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J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J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J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J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J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J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J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J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J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J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J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J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J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J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J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J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J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J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J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J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J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J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J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J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J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J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J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J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J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J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J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J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J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J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J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J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J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J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J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J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J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J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J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J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J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J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J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J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J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J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J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J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J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J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J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J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J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J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J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J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J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J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J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J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J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J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J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J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J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J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J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J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J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J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J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J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J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J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J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J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J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J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J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J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J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J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J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J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J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J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J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J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J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J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J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J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J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J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J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J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J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J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J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J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J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J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J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J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J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J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J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J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J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J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J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J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J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J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J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J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J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J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J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J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J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J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J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J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J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J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J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J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J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J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J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J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J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J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J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J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J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J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J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J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J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J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J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J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J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J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J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J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J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J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J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J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J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J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J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J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J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J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J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J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J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J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J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J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J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J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J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J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J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J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J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J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J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J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J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J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J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J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J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J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J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J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J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J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J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J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J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J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J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J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J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J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J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J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J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J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J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J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J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J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J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J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J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J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J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J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J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J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J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J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J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J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J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J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J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J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J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J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J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J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J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J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J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J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J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J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J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J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J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J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J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J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J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J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J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J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J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J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J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J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J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J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J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J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J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J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J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J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J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J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J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J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J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J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J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J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J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J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J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J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J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J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J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J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J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J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J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J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J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J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J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J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J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J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J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J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J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J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J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J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J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J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J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J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J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J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J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J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J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J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J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J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J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J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J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J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J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J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J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J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J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J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J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J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J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J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J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J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J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J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J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J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J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J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J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J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J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J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J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J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J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J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J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J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J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J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J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J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J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J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J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J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J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J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J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J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J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J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J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J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J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J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J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J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J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J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J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J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J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J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J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J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J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J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J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J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J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J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J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J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J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J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3" max="3" width="5.63"/>
    <col customWidth="1" min="4" max="4" width="6.25"/>
    <col customWidth="1" min="5" max="5" width="5.38"/>
    <col customWidth="1" min="6" max="6" width="5.25"/>
    <col customWidth="1" min="7" max="8" width="3.63"/>
    <col customWidth="1" min="9" max="9" width="17.0"/>
    <col customWidth="1" min="12" max="12" width="42.63"/>
  </cols>
  <sheetData>
    <row r="1">
      <c r="A1" s="25" t="s">
        <v>44</v>
      </c>
      <c r="B1" s="25" t="s">
        <v>45</v>
      </c>
      <c r="C1" s="25" t="s">
        <v>7</v>
      </c>
      <c r="D1" s="25" t="s">
        <v>9</v>
      </c>
      <c r="E1" s="25" t="s">
        <v>46</v>
      </c>
      <c r="F1" s="25" t="s">
        <v>8</v>
      </c>
      <c r="G1" s="26"/>
      <c r="H1" s="27"/>
      <c r="J1" s="25" t="s">
        <v>7</v>
      </c>
      <c r="K1" s="25" t="s">
        <v>9</v>
      </c>
      <c r="L1" s="25" t="s">
        <v>46</v>
      </c>
      <c r="M1" s="25" t="s">
        <v>8</v>
      </c>
    </row>
    <row r="2">
      <c r="A2" s="9" t="str">
        <f t="shared" ref="A2:A32" si="1">TEXT(B2,"dddd")</f>
        <v>Monday</v>
      </c>
      <c r="B2" s="29">
        <v>42632.0</v>
      </c>
      <c r="C2" s="42"/>
      <c r="D2" s="30"/>
      <c r="E2" s="43"/>
      <c r="F2" s="30"/>
      <c r="G2" s="44">
        <f t="shared" ref="G2:G33" si="2">SUM(C2:F2)</f>
        <v>0</v>
      </c>
      <c r="H2" s="3"/>
    </row>
    <row r="3">
      <c r="A3" s="9" t="str">
        <f t="shared" si="1"/>
        <v>Tuesday</v>
      </c>
      <c r="B3" s="29">
        <v>42633.0</v>
      </c>
      <c r="C3" s="31"/>
      <c r="D3" s="32"/>
      <c r="E3" s="38"/>
      <c r="F3" s="33"/>
      <c r="G3" s="44">
        <f t="shared" si="2"/>
        <v>0</v>
      </c>
      <c r="H3" s="3"/>
    </row>
    <row r="4">
      <c r="A4" s="9" t="str">
        <f t="shared" si="1"/>
        <v>Wednesday</v>
      </c>
      <c r="B4" s="29">
        <v>42634.0</v>
      </c>
      <c r="C4" s="34"/>
      <c r="D4" s="32"/>
      <c r="E4" s="38"/>
      <c r="F4" s="33"/>
      <c r="G4" s="44">
        <f t="shared" si="2"/>
        <v>0</v>
      </c>
      <c r="H4" s="3"/>
    </row>
    <row r="5">
      <c r="A5" s="9" t="str">
        <f t="shared" si="1"/>
        <v>Thursday</v>
      </c>
      <c r="B5" s="29">
        <v>42635.0</v>
      </c>
      <c r="C5" s="31"/>
      <c r="D5" s="35"/>
      <c r="E5" s="45">
        <v>2.0</v>
      </c>
      <c r="F5" s="35"/>
      <c r="G5" s="44">
        <f t="shared" si="2"/>
        <v>2</v>
      </c>
      <c r="H5" s="3"/>
      <c r="L5" s="46" t="s">
        <v>50</v>
      </c>
    </row>
    <row r="6">
      <c r="A6" s="9" t="str">
        <f t="shared" si="1"/>
        <v>Friday</v>
      </c>
      <c r="B6" s="29">
        <v>42636.0</v>
      </c>
      <c r="C6" s="34"/>
      <c r="D6" s="32"/>
      <c r="E6" s="33"/>
      <c r="F6" s="33"/>
      <c r="G6" s="44">
        <f t="shared" si="2"/>
        <v>0</v>
      </c>
      <c r="H6" s="3"/>
    </row>
    <row r="7">
      <c r="A7" s="9" t="str">
        <f t="shared" si="1"/>
        <v>Saturday</v>
      </c>
      <c r="B7" s="29">
        <v>42637.0</v>
      </c>
      <c r="C7" s="36"/>
      <c r="D7" s="37"/>
      <c r="E7" s="33"/>
      <c r="F7" s="38"/>
      <c r="G7" s="44">
        <f t="shared" si="2"/>
        <v>0</v>
      </c>
      <c r="H7" s="3"/>
    </row>
    <row r="8">
      <c r="A8" s="9" t="str">
        <f t="shared" si="1"/>
        <v>Sunday</v>
      </c>
      <c r="B8" s="29">
        <v>42638.0</v>
      </c>
      <c r="C8" s="36"/>
      <c r="D8" s="37"/>
      <c r="E8" s="38">
        <v>4.0</v>
      </c>
      <c r="F8" s="38"/>
      <c r="G8" s="44">
        <f t="shared" si="2"/>
        <v>4</v>
      </c>
      <c r="H8" s="3"/>
      <c r="L8" s="46" t="s">
        <v>51</v>
      </c>
    </row>
    <row r="9">
      <c r="A9" s="9" t="str">
        <f t="shared" si="1"/>
        <v>Monday</v>
      </c>
      <c r="B9" s="29">
        <v>42639.0</v>
      </c>
      <c r="C9" s="34"/>
      <c r="D9" s="37"/>
      <c r="E9" s="33"/>
      <c r="F9" s="38"/>
      <c r="G9" s="44">
        <f t="shared" si="2"/>
        <v>0</v>
      </c>
      <c r="H9" s="3"/>
    </row>
    <row r="10">
      <c r="A10" s="9" t="str">
        <f t="shared" si="1"/>
        <v>Tuesday</v>
      </c>
      <c r="B10" s="29">
        <v>42640.0</v>
      </c>
      <c r="C10" s="31"/>
      <c r="D10" s="32"/>
      <c r="E10" s="35"/>
      <c r="F10" s="33"/>
      <c r="G10" s="44">
        <f t="shared" si="2"/>
        <v>0</v>
      </c>
      <c r="H10" s="3"/>
    </row>
    <row r="11">
      <c r="A11" s="9" t="str">
        <f t="shared" si="1"/>
        <v>Wednesday</v>
      </c>
      <c r="B11" s="29">
        <v>42641.0</v>
      </c>
      <c r="C11" s="34"/>
      <c r="D11" s="39"/>
      <c r="E11" s="33"/>
      <c r="F11" s="38"/>
      <c r="G11" s="44">
        <f t="shared" si="2"/>
        <v>0</v>
      </c>
      <c r="H11" s="3"/>
    </row>
    <row r="12">
      <c r="A12" s="9" t="str">
        <f t="shared" si="1"/>
        <v>Thursday</v>
      </c>
      <c r="B12" s="29">
        <v>42642.0</v>
      </c>
      <c r="C12" s="31"/>
      <c r="D12" s="35"/>
      <c r="E12" s="35"/>
      <c r="F12" s="35"/>
      <c r="G12" s="44">
        <f t="shared" si="2"/>
        <v>0</v>
      </c>
      <c r="H12" s="3"/>
    </row>
    <row r="13">
      <c r="A13" s="9" t="str">
        <f t="shared" si="1"/>
        <v>Friday</v>
      </c>
      <c r="B13" s="29">
        <v>42643.0</v>
      </c>
      <c r="C13" s="34"/>
      <c r="D13" s="32"/>
      <c r="E13" s="38"/>
      <c r="F13" s="33"/>
      <c r="G13" s="44">
        <f t="shared" si="2"/>
        <v>0</v>
      </c>
      <c r="H13" s="3"/>
    </row>
    <row r="14">
      <c r="A14" s="9" t="str">
        <f t="shared" si="1"/>
        <v>Saturday</v>
      </c>
      <c r="B14" s="29">
        <v>42644.0</v>
      </c>
      <c r="C14" s="31"/>
      <c r="D14" s="37"/>
      <c r="E14" s="38"/>
      <c r="F14" s="38"/>
      <c r="G14" s="44">
        <f t="shared" si="2"/>
        <v>0</v>
      </c>
      <c r="H14" s="3"/>
    </row>
    <row r="15">
      <c r="A15" s="9" t="str">
        <f t="shared" si="1"/>
        <v>Sunday</v>
      </c>
      <c r="B15" s="29">
        <v>42645.0</v>
      </c>
      <c r="C15" s="31"/>
      <c r="D15" s="37"/>
      <c r="E15" s="38"/>
      <c r="F15" s="33"/>
      <c r="G15" s="44">
        <f t="shared" si="2"/>
        <v>0</v>
      </c>
      <c r="H15" s="3"/>
    </row>
    <row r="16">
      <c r="A16" s="9" t="str">
        <f t="shared" si="1"/>
        <v>Monday</v>
      </c>
      <c r="B16" s="29">
        <v>42646.0</v>
      </c>
      <c r="C16" s="31"/>
      <c r="D16" s="37"/>
      <c r="E16" s="33"/>
      <c r="F16" s="33"/>
      <c r="G16" s="44">
        <f t="shared" si="2"/>
        <v>0</v>
      </c>
      <c r="H16" s="3"/>
    </row>
    <row r="17">
      <c r="A17" s="9" t="str">
        <f t="shared" si="1"/>
        <v>Tuesday</v>
      </c>
      <c r="B17" s="29">
        <v>42647.0</v>
      </c>
      <c r="C17" s="31"/>
      <c r="D17" s="39"/>
      <c r="E17" s="35"/>
      <c r="F17" s="33"/>
      <c r="G17" s="44">
        <f t="shared" si="2"/>
        <v>0</v>
      </c>
      <c r="H17" s="3"/>
    </row>
    <row r="18">
      <c r="A18" s="9" t="str">
        <f t="shared" si="1"/>
        <v>Wednesday</v>
      </c>
      <c r="B18" s="29">
        <v>42648.0</v>
      </c>
      <c r="C18" s="34"/>
      <c r="D18" s="35"/>
      <c r="E18" s="35"/>
      <c r="F18" s="35"/>
      <c r="G18" s="44">
        <f t="shared" si="2"/>
        <v>0</v>
      </c>
      <c r="H18" s="3"/>
    </row>
    <row r="19">
      <c r="A19" s="9" t="str">
        <f t="shared" si="1"/>
        <v>Thursday</v>
      </c>
      <c r="B19" s="29">
        <v>42649.0</v>
      </c>
      <c r="C19" s="34"/>
      <c r="D19" s="35"/>
      <c r="E19" s="35"/>
      <c r="F19" s="35"/>
      <c r="G19" s="44">
        <f t="shared" si="2"/>
        <v>0</v>
      </c>
      <c r="H19" s="3"/>
    </row>
    <row r="20">
      <c r="A20" s="9" t="str">
        <f t="shared" si="1"/>
        <v>Friday</v>
      </c>
      <c r="B20" s="29">
        <v>42650.0</v>
      </c>
      <c r="C20" s="34"/>
      <c r="D20" s="35"/>
      <c r="E20" s="35"/>
      <c r="F20" s="35"/>
      <c r="G20" s="44">
        <f t="shared" si="2"/>
        <v>0</v>
      </c>
      <c r="H20" s="3"/>
    </row>
    <row r="21">
      <c r="A21" s="9" t="str">
        <f t="shared" si="1"/>
        <v>Saturday</v>
      </c>
      <c r="B21" s="29">
        <v>42651.0</v>
      </c>
      <c r="C21" s="36"/>
      <c r="D21" s="37"/>
      <c r="E21" s="33"/>
      <c r="F21" s="38"/>
      <c r="G21" s="44">
        <f t="shared" si="2"/>
        <v>0</v>
      </c>
      <c r="H21" s="3"/>
    </row>
    <row r="22">
      <c r="A22" s="9" t="str">
        <f t="shared" si="1"/>
        <v>Sunday</v>
      </c>
      <c r="B22" s="29">
        <v>42652.0</v>
      </c>
      <c r="C22" s="36"/>
      <c r="D22" s="40"/>
      <c r="E22" s="38"/>
      <c r="F22" s="38"/>
      <c r="G22" s="44">
        <f t="shared" si="2"/>
        <v>0</v>
      </c>
      <c r="H22" s="3"/>
    </row>
    <row r="23">
      <c r="A23" s="9" t="str">
        <f t="shared" si="1"/>
        <v>Monday</v>
      </c>
      <c r="B23" s="29">
        <v>42653.0</v>
      </c>
      <c r="C23" s="31"/>
      <c r="D23" s="37"/>
      <c r="E23" s="33"/>
      <c r="F23" s="33"/>
      <c r="G23" s="44">
        <f t="shared" si="2"/>
        <v>0</v>
      </c>
      <c r="H23" s="3"/>
    </row>
    <row r="24">
      <c r="A24" s="9" t="str">
        <f t="shared" si="1"/>
        <v>Tuesday</v>
      </c>
      <c r="B24" s="29">
        <v>42654.0</v>
      </c>
      <c r="C24" s="36"/>
      <c r="D24" s="32"/>
      <c r="E24" s="35"/>
      <c r="F24" s="33"/>
      <c r="G24" s="44">
        <f t="shared" si="2"/>
        <v>0</v>
      </c>
      <c r="H24" s="3"/>
    </row>
    <row r="25">
      <c r="A25" s="9" t="str">
        <f t="shared" si="1"/>
        <v>Wednesday</v>
      </c>
      <c r="B25" s="29">
        <v>42655.0</v>
      </c>
      <c r="C25" s="34"/>
      <c r="D25" s="39"/>
      <c r="E25" s="33"/>
      <c r="F25" s="33"/>
      <c r="G25" s="44">
        <f t="shared" si="2"/>
        <v>0</v>
      </c>
      <c r="H25" s="3"/>
    </row>
    <row r="26">
      <c r="A26" s="9" t="str">
        <f t="shared" si="1"/>
        <v>Thursday</v>
      </c>
      <c r="B26" s="29">
        <v>42656.0</v>
      </c>
      <c r="C26" s="31"/>
      <c r="D26" s="35"/>
      <c r="E26" s="35"/>
      <c r="F26" s="35"/>
      <c r="G26" s="44">
        <f t="shared" si="2"/>
        <v>0</v>
      </c>
      <c r="H26" s="3"/>
    </row>
    <row r="27">
      <c r="A27" s="9" t="str">
        <f t="shared" si="1"/>
        <v>Friday</v>
      </c>
      <c r="B27" s="29">
        <v>42657.0</v>
      </c>
      <c r="C27" s="34"/>
      <c r="D27" s="39"/>
      <c r="E27" s="38"/>
      <c r="F27" s="33"/>
      <c r="G27" s="44">
        <f t="shared" si="2"/>
        <v>0</v>
      </c>
      <c r="H27" s="3"/>
    </row>
    <row r="28">
      <c r="A28" s="9" t="str">
        <f t="shared" si="1"/>
        <v>Saturday</v>
      </c>
      <c r="B28" s="29">
        <v>42658.0</v>
      </c>
      <c r="C28" s="36"/>
      <c r="D28" s="37"/>
      <c r="E28" s="33"/>
      <c r="F28" s="33"/>
      <c r="G28" s="44">
        <f t="shared" si="2"/>
        <v>0</v>
      </c>
      <c r="H28" s="3"/>
    </row>
    <row r="29">
      <c r="A29" s="9" t="str">
        <f t="shared" si="1"/>
        <v>Sunday</v>
      </c>
      <c r="B29" s="29">
        <v>42659.0</v>
      </c>
      <c r="C29" s="36"/>
      <c r="D29" s="37"/>
      <c r="E29" s="33"/>
      <c r="F29" s="33"/>
      <c r="G29" s="44">
        <f t="shared" si="2"/>
        <v>0</v>
      </c>
      <c r="H29" s="3"/>
    </row>
    <row r="30">
      <c r="A30" s="9" t="str">
        <f t="shared" si="1"/>
        <v>Monday</v>
      </c>
      <c r="B30" s="29">
        <v>42660.0</v>
      </c>
      <c r="C30" s="31"/>
      <c r="D30" s="40"/>
      <c r="E30" s="37"/>
      <c r="F30" s="37"/>
      <c r="G30" s="44">
        <f t="shared" si="2"/>
        <v>0</v>
      </c>
      <c r="H30" s="3"/>
    </row>
    <row r="31">
      <c r="A31" s="9" t="str">
        <f t="shared" si="1"/>
        <v>Tuesday</v>
      </c>
      <c r="B31" s="29">
        <v>42661.0</v>
      </c>
      <c r="C31" s="36"/>
      <c r="D31" s="39"/>
      <c r="E31" s="39"/>
      <c r="F31" s="39"/>
      <c r="G31" s="44">
        <f t="shared" si="2"/>
        <v>0</v>
      </c>
      <c r="H31" s="3"/>
    </row>
    <row r="32">
      <c r="A32" s="9" t="str">
        <f t="shared" si="1"/>
        <v>Wednesday</v>
      </c>
      <c r="B32" s="29">
        <v>42662.0</v>
      </c>
      <c r="C32" s="31"/>
      <c r="D32" s="32"/>
      <c r="E32" s="32"/>
      <c r="F32" s="32"/>
      <c r="G32" s="44">
        <f t="shared" si="2"/>
        <v>0</v>
      </c>
      <c r="H32" s="3"/>
    </row>
    <row r="33">
      <c r="A33" s="9"/>
      <c r="B33" s="9"/>
      <c r="C33" s="9"/>
      <c r="D33" s="9"/>
      <c r="E33" s="9"/>
      <c r="F33" s="42"/>
      <c r="G33" s="44">
        <f t="shared" si="2"/>
        <v>0</v>
      </c>
      <c r="H33" s="9">
        <f>Calculation!B16</f>
        <v>248</v>
      </c>
      <c r="I33" s="11" t="str">
        <f>IF(G33=H33,"Calendar is completed","Please complete the Calendar")</f>
        <v>Please complete the Calendar</v>
      </c>
    </row>
    <row r="34">
      <c r="G34" s="47"/>
    </row>
  </sheetData>
  <drawing r:id="rId1"/>
</worksheet>
</file>