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RC\Project\DataAnalyticsHealthCare\"/>
    </mc:Choice>
  </mc:AlternateContent>
  <xr:revisionPtr revIDLastSave="0" documentId="13_ncr:1_{6DD4C122-81D1-426D-B787-D6498D29EC2B}" xr6:coauthVersionLast="47" xr6:coauthVersionMax="47" xr10:uidLastSave="{00000000-0000-0000-0000-000000000000}"/>
  <bookViews>
    <workbookView xWindow="-110" yWindow="-110" windowWidth="19420" windowHeight="10300" xr2:uid="{4EB236D9-FAA3-4657-90E7-EF6310DBD0B4}"/>
  </bookViews>
  <sheets>
    <sheet name="Patient Expense Report" sheetId="1" r:id="rId1"/>
    <sheet name="Billed Amount" sheetId="3" r:id="rId2"/>
    <sheet name="Learning" sheetId="2" r:id="rId3"/>
  </sheets>
  <definedNames>
    <definedName name="_xlnm._FilterDatabase" localSheetId="0" hidden="1">'Patient Expense Report'!$A$1:$L$20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19" i="1"/>
  <c r="J20" i="1" s="1"/>
  <c r="J16" i="1" s="1"/>
  <c r="J18" i="1"/>
  <c r="J17" i="1"/>
  <c r="K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2" i="1"/>
  <c r="L2" i="1" s="1"/>
  <c r="L3" i="1" l="1"/>
  <c r="L19" i="1" s="1"/>
  <c r="K18" i="1"/>
  <c r="K17" i="1" s="1"/>
  <c r="K19" i="1"/>
  <c r="K20" i="1" s="1"/>
  <c r="K16" i="1" l="1"/>
  <c r="L18" i="1"/>
  <c r="L17" i="1"/>
  <c r="L20" i="1" s="1"/>
  <c r="L16" i="1" s="1"/>
</calcChain>
</file>

<file path=xl/sharedStrings.xml><?xml version="1.0" encoding="utf-8"?>
<sst xmlns="http://schemas.openxmlformats.org/spreadsheetml/2006/main" count="105" uniqueCount="88">
  <si>
    <t xml:space="preserve"> S.No</t>
  </si>
  <si>
    <t>Patient Name</t>
  </si>
  <si>
    <t>Gender</t>
  </si>
  <si>
    <t>Age</t>
  </si>
  <si>
    <t>City</t>
  </si>
  <si>
    <t>State</t>
  </si>
  <si>
    <t>Doctor Name</t>
  </si>
  <si>
    <t>Speciality</t>
  </si>
  <si>
    <t>Billed Amount</t>
  </si>
  <si>
    <t>Rohan Chauhan</t>
  </si>
  <si>
    <t>PatientID</t>
  </si>
  <si>
    <t>Male</t>
  </si>
  <si>
    <t>Bangalore</t>
  </si>
  <si>
    <t>Karnataka</t>
  </si>
  <si>
    <t>Ramesh Kumar</t>
  </si>
  <si>
    <t>Dental</t>
  </si>
  <si>
    <t>Yash Chauhan</t>
  </si>
  <si>
    <t xml:space="preserve">Male </t>
  </si>
  <si>
    <t>Chennai</t>
  </si>
  <si>
    <t>Tamil Nadu</t>
  </si>
  <si>
    <t>Udit Narayan</t>
  </si>
  <si>
    <t>Optical</t>
  </si>
  <si>
    <t>Neelam Chauhan</t>
  </si>
  <si>
    <t>Female</t>
  </si>
  <si>
    <t>Haridwar</t>
  </si>
  <si>
    <t>Uttarakhand</t>
  </si>
  <si>
    <t>Jai Prakash Chauhan</t>
  </si>
  <si>
    <t>Bokaro</t>
  </si>
  <si>
    <t>Jharkhand</t>
  </si>
  <si>
    <t>Singh Punbaji</t>
  </si>
  <si>
    <t>Orthology</t>
  </si>
  <si>
    <t>Parmish Verma1</t>
  </si>
  <si>
    <t>Noida1</t>
  </si>
  <si>
    <t>Uttar Pradesh1</t>
  </si>
  <si>
    <t>Gurjar1</t>
  </si>
  <si>
    <t>ENT1</t>
  </si>
  <si>
    <t>Parmish Verma2</t>
  </si>
  <si>
    <t>Noida2</t>
  </si>
  <si>
    <t>Uttar Pradesh2</t>
  </si>
  <si>
    <t>Gurjar2</t>
  </si>
  <si>
    <t>ENT2</t>
  </si>
  <si>
    <t>Parmish Verma3</t>
  </si>
  <si>
    <t>Noida3</t>
  </si>
  <si>
    <t>Uttar Pradesh3</t>
  </si>
  <si>
    <t>Gurjar3</t>
  </si>
  <si>
    <t>ENT3</t>
  </si>
  <si>
    <t>Parmish Verma4</t>
  </si>
  <si>
    <t>Noida4</t>
  </si>
  <si>
    <t>Uttar Pradesh4</t>
  </si>
  <si>
    <t>Gurjar4</t>
  </si>
  <si>
    <t>ENT4</t>
  </si>
  <si>
    <t>Parmish Verma5</t>
  </si>
  <si>
    <t>Noida5</t>
  </si>
  <si>
    <t>Uttar Pradesh5</t>
  </si>
  <si>
    <t>Gurjar5</t>
  </si>
  <si>
    <t>ENT5</t>
  </si>
  <si>
    <t>Parmish Verma6</t>
  </si>
  <si>
    <t>Noida6</t>
  </si>
  <si>
    <t>Uttar Pradesh6</t>
  </si>
  <si>
    <t>Gurjar6</t>
  </si>
  <si>
    <t>ENT6</t>
  </si>
  <si>
    <t>Parmish Verma7</t>
  </si>
  <si>
    <t>Noida7</t>
  </si>
  <si>
    <t>Uttar Pradesh7</t>
  </si>
  <si>
    <t>Gurjar7</t>
  </si>
  <si>
    <t>ENT7</t>
  </si>
  <si>
    <t>Parmish Verma8</t>
  </si>
  <si>
    <t>Noida8</t>
  </si>
  <si>
    <t>Uttar Pradesh8</t>
  </si>
  <si>
    <t>Gurjar8</t>
  </si>
  <si>
    <t>ENT8</t>
  </si>
  <si>
    <t>Parmish Verma9</t>
  </si>
  <si>
    <t>Noida9</t>
  </si>
  <si>
    <t>Uttar Pradesh9</t>
  </si>
  <si>
    <t>Gurjar9</t>
  </si>
  <si>
    <t>ENT9</t>
  </si>
  <si>
    <t>Parmish Verma10</t>
  </si>
  <si>
    <t>Noida10</t>
  </si>
  <si>
    <t>Uttar Pradesh10</t>
  </si>
  <si>
    <t>Gurjar10</t>
  </si>
  <si>
    <t>ENT10</t>
  </si>
  <si>
    <t>GST</t>
  </si>
  <si>
    <t>Total Amount</t>
  </si>
  <si>
    <t>Total Collection</t>
  </si>
  <si>
    <t>Average Collection</t>
  </si>
  <si>
    <t xml:space="preserve">Count </t>
  </si>
  <si>
    <t>Min Collection</t>
  </si>
  <si>
    <t>Max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</si>
</sst>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/>
      <name val="Avenir Next LT Pro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167" fontId="5" fillId="0" borderId="2" xfId="0" applyNumberFormat="1" applyFont="1" applyBorder="1" applyAlignment="1">
      <alignment horizontal="right"/>
    </xf>
    <xf numFmtId="167" fontId="5" fillId="0" borderId="2" xfId="0" applyNumberFormat="1" applyFont="1" applyBorder="1"/>
    <xf numFmtId="167" fontId="5" fillId="0" borderId="3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167" fontId="5" fillId="0" borderId="0" xfId="0" applyNumberFormat="1" applyFont="1" applyBorder="1" applyAlignment="1">
      <alignment horizontal="right"/>
    </xf>
    <xf numFmtId="167" fontId="5" fillId="0" borderId="0" xfId="0" applyNumberFormat="1" applyFont="1" applyBorder="1"/>
    <xf numFmtId="167" fontId="5" fillId="0" borderId="5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167" fontId="5" fillId="0" borderId="7" xfId="0" applyNumberFormat="1" applyFont="1" applyBorder="1" applyAlignment="1">
      <alignment horizontal="right"/>
    </xf>
    <xf numFmtId="167" fontId="5" fillId="0" borderId="7" xfId="0" applyNumberFormat="1" applyFont="1" applyBorder="1"/>
    <xf numFmtId="167" fontId="5" fillId="0" borderId="8" xfId="0" applyNumberFormat="1" applyFont="1" applyBorder="1"/>
    <xf numFmtId="0" fontId="0" fillId="0" borderId="0" xfId="0" applyBorder="1" applyAlignment="1">
      <alignment horizontal="left"/>
    </xf>
    <xf numFmtId="167" fontId="0" fillId="0" borderId="9" xfId="0" applyNumberFormat="1" applyBorder="1" applyAlignment="1">
      <alignment horizontal="right"/>
    </xf>
    <xf numFmtId="167" fontId="0" fillId="0" borderId="9" xfId="0" applyNumberFormat="1" applyBorder="1"/>
    <xf numFmtId="167" fontId="0" fillId="0" borderId="11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167" fontId="0" fillId="0" borderId="10" xfId="0" applyNumberFormat="1" applyBorder="1"/>
    <xf numFmtId="0" fontId="0" fillId="0" borderId="10" xfId="0" applyBorder="1" applyAlignment="1">
      <alignment horizontal="right"/>
    </xf>
    <xf numFmtId="0" fontId="0" fillId="0" borderId="0" xfId="0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E09-CDAB-4A00-BDE1-FF2ADE4E8C84}">
  <sheetPr>
    <pageSetUpPr fitToPage="1"/>
  </sheetPr>
  <dimension ref="A1:L21"/>
  <sheetViews>
    <sheetView tabSelected="1" workbookViewId="0">
      <pane ySplit="1" topLeftCell="A4" activePane="bottomLeft" state="frozen"/>
      <selection pane="bottomLeft"/>
    </sheetView>
  </sheetViews>
  <sheetFormatPr defaultColWidth="20.08984375" defaultRowHeight="14.5" x14ac:dyDescent="0.35"/>
  <cols>
    <col min="1" max="1" width="6.36328125" style="5" bestFit="1" customWidth="1"/>
    <col min="2" max="2" width="11" style="5" bestFit="1" customWidth="1"/>
    <col min="3" max="3" width="16.453125" bestFit="1" customWidth="1"/>
    <col min="4" max="4" width="8.81640625" style="5" bestFit="1" customWidth="1"/>
    <col min="5" max="5" width="5" style="5" bestFit="1" customWidth="1"/>
    <col min="6" max="6" width="8.453125" bestFit="1" customWidth="1"/>
    <col min="7" max="7" width="13.26953125" bestFit="1" customWidth="1"/>
    <col min="8" max="8" width="15.1796875" bestFit="1" customWidth="1"/>
    <col min="9" max="9" width="16.26953125" style="9" bestFit="1" customWidth="1"/>
    <col min="10" max="10" width="16.26953125" style="7" bestFit="1" customWidth="1"/>
    <col min="11" max="11" width="12.6328125" bestFit="1" customWidth="1"/>
    <col min="12" max="12" width="15.7265625" bestFit="1" customWidth="1"/>
  </cols>
  <sheetData>
    <row r="1" spans="1:12" s="3" customFormat="1" ht="19" thickBot="1" x14ac:dyDescent="0.5">
      <c r="A1" s="4" t="s">
        <v>0</v>
      </c>
      <c r="B1" s="4" t="s">
        <v>10</v>
      </c>
      <c r="C1" s="2" t="s">
        <v>1</v>
      </c>
      <c r="D1" s="4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8" t="s">
        <v>7</v>
      </c>
      <c r="J1" s="6" t="s">
        <v>8</v>
      </c>
      <c r="K1" s="6" t="s">
        <v>81</v>
      </c>
      <c r="L1" s="6" t="s">
        <v>82</v>
      </c>
    </row>
    <row r="2" spans="1:12" x14ac:dyDescent="0.35">
      <c r="A2" s="10">
        <v>1</v>
      </c>
      <c r="B2" s="11">
        <v>1001</v>
      </c>
      <c r="C2" s="12" t="s">
        <v>9</v>
      </c>
      <c r="D2" s="11" t="s">
        <v>11</v>
      </c>
      <c r="E2" s="11">
        <v>21</v>
      </c>
      <c r="F2" s="12" t="s">
        <v>12</v>
      </c>
      <c r="G2" s="12" t="s">
        <v>13</v>
      </c>
      <c r="H2" s="12" t="s">
        <v>14</v>
      </c>
      <c r="I2" s="13" t="s">
        <v>15</v>
      </c>
      <c r="J2" s="14">
        <v>10000</v>
      </c>
      <c r="K2" s="15">
        <f>J2*18%</f>
        <v>1800</v>
      </c>
      <c r="L2" s="16">
        <f>J2+K2</f>
        <v>11800</v>
      </c>
    </row>
    <row r="3" spans="1:12" x14ac:dyDescent="0.35">
      <c r="A3" s="17">
        <v>2</v>
      </c>
      <c r="B3" s="18">
        <v>1002</v>
      </c>
      <c r="C3" s="19" t="s">
        <v>16</v>
      </c>
      <c r="D3" s="18" t="s">
        <v>17</v>
      </c>
      <c r="E3" s="18">
        <v>15</v>
      </c>
      <c r="F3" s="19" t="s">
        <v>18</v>
      </c>
      <c r="G3" s="19" t="s">
        <v>19</v>
      </c>
      <c r="H3" s="19" t="s">
        <v>20</v>
      </c>
      <c r="I3" s="20" t="s">
        <v>21</v>
      </c>
      <c r="J3" s="21">
        <v>20000</v>
      </c>
      <c r="K3" s="22">
        <f>J3*18%</f>
        <v>3600</v>
      </c>
      <c r="L3" s="23">
        <f>J3+K3</f>
        <v>23600</v>
      </c>
    </row>
    <row r="4" spans="1:12" x14ac:dyDescent="0.35">
      <c r="A4" s="17">
        <v>3</v>
      </c>
      <c r="B4" s="18">
        <v>1003</v>
      </c>
      <c r="C4" s="19" t="s">
        <v>22</v>
      </c>
      <c r="D4" s="18" t="s">
        <v>23</v>
      </c>
      <c r="E4" s="18">
        <v>45</v>
      </c>
      <c r="F4" s="19" t="s">
        <v>24</v>
      </c>
      <c r="G4" s="19" t="s">
        <v>25</v>
      </c>
      <c r="H4" s="19" t="s">
        <v>14</v>
      </c>
      <c r="I4" s="20" t="s">
        <v>15</v>
      </c>
      <c r="J4" s="21">
        <v>12000</v>
      </c>
      <c r="K4" s="22">
        <f>J4*18%</f>
        <v>2160</v>
      </c>
      <c r="L4" s="23">
        <f>J4+K4</f>
        <v>14160</v>
      </c>
    </row>
    <row r="5" spans="1:12" x14ac:dyDescent="0.35">
      <c r="A5" s="17">
        <v>4</v>
      </c>
      <c r="B5" s="18">
        <v>1004</v>
      </c>
      <c r="C5" s="19" t="s">
        <v>26</v>
      </c>
      <c r="D5" s="18" t="s">
        <v>11</v>
      </c>
      <c r="E5" s="18">
        <v>49</v>
      </c>
      <c r="F5" s="19" t="s">
        <v>27</v>
      </c>
      <c r="G5" s="19" t="s">
        <v>28</v>
      </c>
      <c r="H5" s="19" t="s">
        <v>29</v>
      </c>
      <c r="I5" s="20" t="s">
        <v>30</v>
      </c>
      <c r="J5" s="21">
        <v>50000.98</v>
      </c>
      <c r="K5" s="22">
        <f>J5*18%</f>
        <v>9000.1764000000003</v>
      </c>
      <c r="L5" s="23">
        <f>J5+K5</f>
        <v>59001.156400000007</v>
      </c>
    </row>
    <row r="6" spans="1:12" x14ac:dyDescent="0.35">
      <c r="A6" s="17">
        <v>5</v>
      </c>
      <c r="B6" s="18">
        <v>1005</v>
      </c>
      <c r="C6" s="19" t="s">
        <v>31</v>
      </c>
      <c r="D6" s="18" t="s">
        <v>17</v>
      </c>
      <c r="E6" s="18">
        <v>35</v>
      </c>
      <c r="F6" s="19" t="s">
        <v>32</v>
      </c>
      <c r="G6" s="19" t="s">
        <v>33</v>
      </c>
      <c r="H6" s="19" t="s">
        <v>34</v>
      </c>
      <c r="I6" s="20" t="s">
        <v>35</v>
      </c>
      <c r="J6" s="21">
        <v>10000</v>
      </c>
      <c r="K6" s="22">
        <f>J6*18%</f>
        <v>1800</v>
      </c>
      <c r="L6" s="23">
        <f>J6+K6</f>
        <v>11800</v>
      </c>
    </row>
    <row r="7" spans="1:12" x14ac:dyDescent="0.35">
      <c r="A7" s="17">
        <v>6</v>
      </c>
      <c r="B7" s="18">
        <v>1006</v>
      </c>
      <c r="C7" s="19" t="s">
        <v>36</v>
      </c>
      <c r="D7" s="18" t="s">
        <v>17</v>
      </c>
      <c r="E7" s="18">
        <v>36</v>
      </c>
      <c r="F7" s="19" t="s">
        <v>37</v>
      </c>
      <c r="G7" s="19" t="s">
        <v>38</v>
      </c>
      <c r="H7" s="19" t="s">
        <v>39</v>
      </c>
      <c r="I7" s="20" t="s">
        <v>40</v>
      </c>
      <c r="J7" s="21">
        <v>100001</v>
      </c>
      <c r="K7" s="22">
        <f>J7*18%</f>
        <v>18000.18</v>
      </c>
      <c r="L7" s="23">
        <f>J7+K7</f>
        <v>118001.18</v>
      </c>
    </row>
    <row r="8" spans="1:12" x14ac:dyDescent="0.35">
      <c r="A8" s="17">
        <v>7</v>
      </c>
      <c r="B8" s="18">
        <v>1007</v>
      </c>
      <c r="C8" s="19" t="s">
        <v>41</v>
      </c>
      <c r="D8" s="18" t="s">
        <v>17</v>
      </c>
      <c r="E8" s="18">
        <v>37</v>
      </c>
      <c r="F8" s="19" t="s">
        <v>42</v>
      </c>
      <c r="G8" s="19" t="s">
        <v>43</v>
      </c>
      <c r="H8" s="19" t="s">
        <v>44</v>
      </c>
      <c r="I8" s="20" t="s">
        <v>45</v>
      </c>
      <c r="J8" s="21">
        <v>100002.45</v>
      </c>
      <c r="K8" s="22">
        <f>J8*18%</f>
        <v>18000.440999999999</v>
      </c>
      <c r="L8" s="23">
        <f>J8+K8</f>
        <v>118002.891</v>
      </c>
    </row>
    <row r="9" spans="1:12" x14ac:dyDescent="0.35">
      <c r="A9" s="17">
        <v>8</v>
      </c>
      <c r="B9" s="18">
        <v>1008</v>
      </c>
      <c r="C9" s="19" t="s">
        <v>46</v>
      </c>
      <c r="D9" s="18" t="s">
        <v>17</v>
      </c>
      <c r="E9" s="18">
        <v>38</v>
      </c>
      <c r="F9" s="19" t="s">
        <v>47</v>
      </c>
      <c r="G9" s="19" t="s">
        <v>48</v>
      </c>
      <c r="H9" s="19" t="s">
        <v>49</v>
      </c>
      <c r="I9" s="20" t="s">
        <v>50</v>
      </c>
      <c r="J9" s="21">
        <v>100003</v>
      </c>
      <c r="K9" s="22">
        <f>J9*18%</f>
        <v>18000.54</v>
      </c>
      <c r="L9" s="23">
        <f>J9+K9</f>
        <v>118003.54000000001</v>
      </c>
    </row>
    <row r="10" spans="1:12" x14ac:dyDescent="0.35">
      <c r="A10" s="17">
        <v>9</v>
      </c>
      <c r="B10" s="18">
        <v>1009</v>
      </c>
      <c r="C10" s="19" t="s">
        <v>51</v>
      </c>
      <c r="D10" s="18" t="s">
        <v>17</v>
      </c>
      <c r="E10" s="18">
        <v>39</v>
      </c>
      <c r="F10" s="19" t="s">
        <v>52</v>
      </c>
      <c r="G10" s="19" t="s">
        <v>53</v>
      </c>
      <c r="H10" s="19" t="s">
        <v>54</v>
      </c>
      <c r="I10" s="20" t="s">
        <v>55</v>
      </c>
      <c r="J10" s="21">
        <v>100004</v>
      </c>
      <c r="K10" s="22">
        <f>J10*18%</f>
        <v>18000.719999999998</v>
      </c>
      <c r="L10" s="23">
        <f>J10+K10</f>
        <v>118004.72</v>
      </c>
    </row>
    <row r="11" spans="1:12" x14ac:dyDescent="0.35">
      <c r="A11" s="17">
        <v>10</v>
      </c>
      <c r="B11" s="18">
        <v>1010</v>
      </c>
      <c r="C11" s="19" t="s">
        <v>56</v>
      </c>
      <c r="D11" s="18" t="s">
        <v>17</v>
      </c>
      <c r="E11" s="18">
        <v>40</v>
      </c>
      <c r="F11" s="19" t="s">
        <v>57</v>
      </c>
      <c r="G11" s="19" t="s">
        <v>58</v>
      </c>
      <c r="H11" s="19" t="s">
        <v>59</v>
      </c>
      <c r="I11" s="20" t="s">
        <v>60</v>
      </c>
      <c r="J11" s="21">
        <v>100005.43</v>
      </c>
      <c r="K11" s="22">
        <f>J11*18%</f>
        <v>18000.9774</v>
      </c>
      <c r="L11" s="23">
        <f>J11+K11</f>
        <v>118006.4074</v>
      </c>
    </row>
    <row r="12" spans="1:12" x14ac:dyDescent="0.35">
      <c r="A12" s="17">
        <v>11</v>
      </c>
      <c r="B12" s="18">
        <v>1011</v>
      </c>
      <c r="C12" s="19" t="s">
        <v>61</v>
      </c>
      <c r="D12" s="18" t="s">
        <v>17</v>
      </c>
      <c r="E12" s="18">
        <v>41</v>
      </c>
      <c r="F12" s="19" t="s">
        <v>62</v>
      </c>
      <c r="G12" s="19" t="s">
        <v>63</v>
      </c>
      <c r="H12" s="19" t="s">
        <v>64</v>
      </c>
      <c r="I12" s="20" t="s">
        <v>65</v>
      </c>
      <c r="J12" s="21">
        <v>100006</v>
      </c>
      <c r="K12" s="22">
        <f>J12*18%</f>
        <v>18001.079999999998</v>
      </c>
      <c r="L12" s="23">
        <f>J12+K12</f>
        <v>118007.08</v>
      </c>
    </row>
    <row r="13" spans="1:12" x14ac:dyDescent="0.35">
      <c r="A13" s="17">
        <v>12</v>
      </c>
      <c r="B13" s="18">
        <v>1012</v>
      </c>
      <c r="C13" s="19" t="s">
        <v>66</v>
      </c>
      <c r="D13" s="18" t="s">
        <v>17</v>
      </c>
      <c r="E13" s="18">
        <v>42</v>
      </c>
      <c r="F13" s="19" t="s">
        <v>67</v>
      </c>
      <c r="G13" s="19" t="s">
        <v>68</v>
      </c>
      <c r="H13" s="19" t="s">
        <v>69</v>
      </c>
      <c r="I13" s="20" t="s">
        <v>70</v>
      </c>
      <c r="J13" s="21">
        <v>100007</v>
      </c>
      <c r="K13" s="22">
        <f>J13*18%</f>
        <v>18001.259999999998</v>
      </c>
      <c r="L13" s="23">
        <f>J13+K13</f>
        <v>118008.26</v>
      </c>
    </row>
    <row r="14" spans="1:12" x14ac:dyDescent="0.35">
      <c r="A14" s="17">
        <v>13</v>
      </c>
      <c r="B14" s="18">
        <v>1013</v>
      </c>
      <c r="C14" s="19" t="s">
        <v>71</v>
      </c>
      <c r="D14" s="18" t="s">
        <v>17</v>
      </c>
      <c r="E14" s="18">
        <v>43</v>
      </c>
      <c r="F14" s="19" t="s">
        <v>72</v>
      </c>
      <c r="G14" s="19" t="s">
        <v>73</v>
      </c>
      <c r="H14" s="19" t="s">
        <v>74</v>
      </c>
      <c r="I14" s="20" t="s">
        <v>75</v>
      </c>
      <c r="J14" s="21">
        <v>100008.7</v>
      </c>
      <c r="K14" s="22">
        <f>J14*18%</f>
        <v>18001.565999999999</v>
      </c>
      <c r="L14" s="23">
        <f>J14+K14</f>
        <v>118010.266</v>
      </c>
    </row>
    <row r="15" spans="1:12" ht="15" thickBot="1" x14ac:dyDescent="0.4">
      <c r="A15" s="24">
        <v>14</v>
      </c>
      <c r="B15" s="25">
        <v>1014</v>
      </c>
      <c r="C15" s="26" t="s">
        <v>76</v>
      </c>
      <c r="D15" s="25" t="s">
        <v>17</v>
      </c>
      <c r="E15" s="25">
        <v>44</v>
      </c>
      <c r="F15" s="26" t="s">
        <v>77</v>
      </c>
      <c r="G15" s="26" t="s">
        <v>78</v>
      </c>
      <c r="H15" s="26" t="s">
        <v>79</v>
      </c>
      <c r="I15" s="27" t="s">
        <v>80</v>
      </c>
      <c r="J15" s="28">
        <v>100009</v>
      </c>
      <c r="K15" s="29">
        <f>J15*18%</f>
        <v>18001.62</v>
      </c>
      <c r="L15" s="30">
        <f>J15+K15</f>
        <v>118010.62</v>
      </c>
    </row>
    <row r="16" spans="1:12" ht="15" thickBot="1" x14ac:dyDescent="0.4">
      <c r="I16" s="31" t="s">
        <v>83</v>
      </c>
      <c r="J16" s="32">
        <f>SUM(J2:J15)</f>
        <v>1002047.5599999999</v>
      </c>
      <c r="K16" s="33">
        <f>SUM(K2:K15)</f>
        <v>180368.56080000001</v>
      </c>
      <c r="L16" s="33">
        <f>SUM(L2:L15)</f>
        <v>1182416.1208000001</v>
      </c>
    </row>
    <row r="17" spans="1:12" ht="15.5" thickTop="1" thickBot="1" x14ac:dyDescent="0.4">
      <c r="A17" s="42"/>
      <c r="I17" s="31" t="s">
        <v>84</v>
      </c>
      <c r="J17" s="35">
        <f>AVERAGE(J2:J15)</f>
        <v>71574.825714285704</v>
      </c>
      <c r="K17" s="36">
        <f>AVERAGE(K2:K15)</f>
        <v>12883.468628571429</v>
      </c>
      <c r="L17" s="36">
        <f>AVERAGE(L2:L15)</f>
        <v>84458.29434285716</v>
      </c>
    </row>
    <row r="18" spans="1:12" ht="15.5" thickTop="1" thickBot="1" x14ac:dyDescent="0.4">
      <c r="A18" s="42"/>
      <c r="B18" s="42"/>
      <c r="C18" s="38"/>
      <c r="D18" s="42"/>
      <c r="E18" s="42"/>
      <c r="F18" s="38"/>
      <c r="G18" s="38"/>
      <c r="H18" s="38"/>
      <c r="I18" s="31" t="s">
        <v>85</v>
      </c>
      <c r="J18" s="37">
        <f>COUNT(J2:J15)</f>
        <v>14</v>
      </c>
      <c r="K18" s="37">
        <f>COUNT(K2:K15)</f>
        <v>14</v>
      </c>
      <c r="L18" s="37">
        <f>COUNT(L2:L15)</f>
        <v>14</v>
      </c>
    </row>
    <row r="19" spans="1:12" ht="15.5" thickTop="1" thickBot="1" x14ac:dyDescent="0.4">
      <c r="A19" s="42"/>
      <c r="I19" s="31" t="s">
        <v>86</v>
      </c>
      <c r="J19" s="35">
        <f>MIN(J3:J15)</f>
        <v>10000</v>
      </c>
      <c r="K19" s="35">
        <f>MIN(K3:K15)</f>
        <v>1800</v>
      </c>
      <c r="L19" s="35">
        <f>MIN(L3:L15)</f>
        <v>11800</v>
      </c>
    </row>
    <row r="20" spans="1:12" ht="15.5" thickTop="1" thickBot="1" x14ac:dyDescent="0.4">
      <c r="I20" s="31" t="s">
        <v>87</v>
      </c>
      <c r="J20" s="34">
        <f>MAX(J4:J15)</f>
        <v>100009</v>
      </c>
      <c r="K20" s="34">
        <f>MAX(K4:K15)</f>
        <v>18001.62</v>
      </c>
      <c r="L20" s="34">
        <f>MAX(L4:L15)</f>
        <v>118010.62</v>
      </c>
    </row>
    <row r="21" spans="1:12" ht="15" thickTop="1" x14ac:dyDescent="0.35"/>
  </sheetData>
  <sortState xmlns:xlrd2="http://schemas.microsoft.com/office/spreadsheetml/2017/richdata2" ref="A2:L15">
    <sortCondition ref="B2:B15"/>
  </sortState>
  <phoneticPr fontId="1" type="noConversion"/>
  <printOptions horizontalCentered="1"/>
  <pageMargins left="0" right="0" top="0.74803149606299213" bottom="0.74803149606299213" header="0.31496062992125984" footer="0.31496062992125984"/>
  <pageSetup paperSize="9" scale="99" orientation="landscape" verticalDpi="0" r:id="rId1"/>
  <headerFooter>
    <oddHeader>&amp;L&amp;A&amp;C&amp;F&amp;R&amp;D  &amp;T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9B0F-55BB-4727-BB69-ACC73DD89F45}">
  <dimension ref="A1:D18"/>
  <sheetViews>
    <sheetView workbookViewId="0"/>
  </sheetViews>
  <sheetFormatPr defaultRowHeight="14.5" x14ac:dyDescent="0.35"/>
  <cols>
    <col min="1" max="1" width="8.7265625" bestFit="1" customWidth="1"/>
    <col min="2" max="2" width="18" bestFit="1" customWidth="1"/>
    <col min="3" max="3" width="9.1796875" bestFit="1" customWidth="1"/>
    <col min="4" max="4" width="12.6328125" bestFit="1" customWidth="1"/>
  </cols>
  <sheetData>
    <row r="1" spans="1:4" ht="15" thickBot="1" x14ac:dyDescent="0.4">
      <c r="A1" s="39" t="s">
        <v>10</v>
      </c>
      <c r="B1" s="40" t="s">
        <v>1</v>
      </c>
      <c r="C1" s="40" t="s">
        <v>4</v>
      </c>
      <c r="D1" s="41" t="s">
        <v>8</v>
      </c>
    </row>
    <row r="2" spans="1:4" x14ac:dyDescent="0.35">
      <c r="A2" s="18">
        <v>1001</v>
      </c>
      <c r="B2" s="1" t="str">
        <f>VLOOKUP(A2,'Patient Expense Report'!$B$1:$C$15,2,FALSE)</f>
        <v>Rohan Chauhan</v>
      </c>
      <c r="C2" s="1" t="str">
        <f>VLOOKUP(A2,'Patient Expense Report'!$B$1:$F$15,5,FALSE)</f>
        <v>Bangalore</v>
      </c>
      <c r="D2" s="1">
        <f>VLOOKUP(A2,'Patient Expense Report'!$B$2:$J$15,9,FALSE)</f>
        <v>10000</v>
      </c>
    </row>
    <row r="3" spans="1:4" x14ac:dyDescent="0.35">
      <c r="A3" s="18">
        <v>1002</v>
      </c>
      <c r="B3" s="1" t="str">
        <f>VLOOKUP(A3,'Patient Expense Report'!$B$1:$C$15,2,FALSE)</f>
        <v>Yash Chauhan</v>
      </c>
      <c r="C3" s="1" t="str">
        <f>VLOOKUP(A3,'Patient Expense Report'!$B$1:$F$15,5,FALSE)</f>
        <v>Chennai</v>
      </c>
      <c r="D3" s="1">
        <f>VLOOKUP(A3,'Patient Expense Report'!$B$2:$J$15,9,FALSE)</f>
        <v>20000</v>
      </c>
    </row>
    <row r="4" spans="1:4" x14ac:dyDescent="0.35">
      <c r="A4" s="18">
        <v>1003</v>
      </c>
      <c r="B4" s="1" t="str">
        <f>VLOOKUP(A4,'Patient Expense Report'!$B$1:$C$15,2,FALSE)</f>
        <v>Neelam Chauhan</v>
      </c>
      <c r="C4" s="1" t="str">
        <f>VLOOKUP(A4,'Patient Expense Report'!$B$1:$F$15,5,FALSE)</f>
        <v>Haridwar</v>
      </c>
      <c r="D4" s="1">
        <f>VLOOKUP(A4,'Patient Expense Report'!$B$2:$J$15,9,FALSE)</f>
        <v>12000</v>
      </c>
    </row>
    <row r="5" spans="1:4" x14ac:dyDescent="0.35">
      <c r="A5" s="18">
        <v>1004</v>
      </c>
      <c r="B5" s="1" t="str">
        <f>VLOOKUP(A5,'Patient Expense Report'!$B$1:$C$15,2,FALSE)</f>
        <v>Jai Prakash Chauhan</v>
      </c>
      <c r="C5" s="1" t="str">
        <f>VLOOKUP(A5,'Patient Expense Report'!$B$1:$F$15,5,FALSE)</f>
        <v>Bokaro</v>
      </c>
      <c r="D5" s="1">
        <f>VLOOKUP(A5,'Patient Expense Report'!$B$2:$J$15,9,FALSE)</f>
        <v>50000.98</v>
      </c>
    </row>
    <row r="6" spans="1:4" x14ac:dyDescent="0.35">
      <c r="A6" s="18">
        <v>1005</v>
      </c>
      <c r="B6" s="1" t="str">
        <f>VLOOKUP(A6,'Patient Expense Report'!$B$1:$C$15,2,FALSE)</f>
        <v>Parmish Verma1</v>
      </c>
      <c r="C6" s="1" t="str">
        <f>VLOOKUP(A6,'Patient Expense Report'!$B$1:$F$15,5,FALSE)</f>
        <v>Noida1</v>
      </c>
      <c r="D6" s="1">
        <f>VLOOKUP(A6,'Patient Expense Report'!$B$2:$J$15,9,FALSE)</f>
        <v>10000</v>
      </c>
    </row>
    <row r="7" spans="1:4" x14ac:dyDescent="0.35">
      <c r="A7" s="18">
        <v>1006</v>
      </c>
      <c r="B7" s="1" t="str">
        <f>VLOOKUP(A7,'Patient Expense Report'!$B$1:$C$15,2,FALSE)</f>
        <v>Parmish Verma2</v>
      </c>
      <c r="C7" s="1" t="str">
        <f>VLOOKUP(A7,'Patient Expense Report'!$B$1:$F$15,5,FALSE)</f>
        <v>Noida2</v>
      </c>
      <c r="D7" s="1">
        <f>VLOOKUP(A7,'Patient Expense Report'!$B$2:$J$15,9,FALSE)</f>
        <v>100001</v>
      </c>
    </row>
    <row r="8" spans="1:4" x14ac:dyDescent="0.35">
      <c r="A8" s="18">
        <v>1007</v>
      </c>
      <c r="B8" s="1" t="str">
        <f>VLOOKUP(A8,'Patient Expense Report'!$B$1:$C$15,2,FALSE)</f>
        <v>Parmish Verma3</v>
      </c>
      <c r="C8" s="1" t="str">
        <f>VLOOKUP(A8,'Patient Expense Report'!$B$1:$F$15,5,FALSE)</f>
        <v>Noida3</v>
      </c>
      <c r="D8" s="1">
        <f>VLOOKUP(A8,'Patient Expense Report'!$B$2:$J$15,9,FALSE)</f>
        <v>100002.45</v>
      </c>
    </row>
    <row r="9" spans="1:4" x14ac:dyDescent="0.35">
      <c r="A9" s="18">
        <v>1008</v>
      </c>
      <c r="B9" s="1" t="str">
        <f>VLOOKUP(A9,'Patient Expense Report'!$B$1:$C$15,2,FALSE)</f>
        <v>Parmish Verma4</v>
      </c>
      <c r="C9" s="1" t="str">
        <f>VLOOKUP(A9,'Patient Expense Report'!$B$1:$F$15,5,FALSE)</f>
        <v>Noida4</v>
      </c>
      <c r="D9" s="1">
        <f>VLOOKUP(A9,'Patient Expense Report'!$B$2:$J$15,9,FALSE)</f>
        <v>100003</v>
      </c>
    </row>
    <row r="10" spans="1:4" x14ac:dyDescent="0.35">
      <c r="A10" s="18">
        <v>1009</v>
      </c>
      <c r="B10" s="1" t="str">
        <f>VLOOKUP(A10,'Patient Expense Report'!$B$1:$C$15,2,FALSE)</f>
        <v>Parmish Verma5</v>
      </c>
      <c r="C10" s="1" t="str">
        <f>VLOOKUP(A10,'Patient Expense Report'!$B$1:$F$15,5,FALSE)</f>
        <v>Noida5</v>
      </c>
      <c r="D10" s="1">
        <f>VLOOKUP(A10,'Patient Expense Report'!$B$2:$J$15,9,FALSE)</f>
        <v>100004</v>
      </c>
    </row>
    <row r="11" spans="1:4" x14ac:dyDescent="0.35">
      <c r="A11" s="18">
        <v>1010</v>
      </c>
      <c r="B11" s="1" t="str">
        <f>VLOOKUP(A11,'Patient Expense Report'!$B$1:$C$15,2,FALSE)</f>
        <v>Parmish Verma6</v>
      </c>
      <c r="C11" s="1" t="str">
        <f>VLOOKUP(A11,'Patient Expense Report'!$B$1:$F$15,5,FALSE)</f>
        <v>Noida6</v>
      </c>
      <c r="D11" s="1">
        <f>VLOOKUP(A11,'Patient Expense Report'!$B$2:$J$15,9,FALSE)</f>
        <v>100005.43</v>
      </c>
    </row>
    <row r="12" spans="1:4" x14ac:dyDescent="0.35">
      <c r="A12" s="18">
        <v>1011</v>
      </c>
      <c r="B12" s="1" t="str">
        <f>VLOOKUP(A12,'Patient Expense Report'!$B$1:$C$15,2,FALSE)</f>
        <v>Parmish Verma7</v>
      </c>
      <c r="C12" s="1" t="str">
        <f>VLOOKUP(A12,'Patient Expense Report'!$B$1:$F$15,5,FALSE)</f>
        <v>Noida7</v>
      </c>
      <c r="D12" s="1">
        <f>VLOOKUP(A12,'Patient Expense Report'!$B$2:$J$15,9,FALSE)</f>
        <v>100006</v>
      </c>
    </row>
    <row r="13" spans="1:4" x14ac:dyDescent="0.35">
      <c r="A13" s="18">
        <v>1012</v>
      </c>
      <c r="B13" s="1" t="str">
        <f>VLOOKUP(A13,'Patient Expense Report'!$B$1:$C$15,2,FALSE)</f>
        <v>Parmish Verma8</v>
      </c>
      <c r="C13" s="1" t="str">
        <f>VLOOKUP(A13,'Patient Expense Report'!$B$1:$F$15,5,FALSE)</f>
        <v>Noida8</v>
      </c>
      <c r="D13" s="1">
        <f>VLOOKUP(A13,'Patient Expense Report'!$B$2:$J$15,9,FALSE)</f>
        <v>100007</v>
      </c>
    </row>
    <row r="14" spans="1:4" x14ac:dyDescent="0.35">
      <c r="A14" s="18">
        <v>1013</v>
      </c>
      <c r="B14" s="1" t="str">
        <f>VLOOKUP(A14,'Patient Expense Report'!$B$1:$C$15,2,FALSE)</f>
        <v>Parmish Verma9</v>
      </c>
      <c r="C14" s="1" t="str">
        <f>VLOOKUP(A14,'Patient Expense Report'!$B$1:$F$15,5,FALSE)</f>
        <v>Noida9</v>
      </c>
      <c r="D14" s="1">
        <f>VLOOKUP(A14,'Patient Expense Report'!$B$2:$J$15,9,FALSE)</f>
        <v>100008.7</v>
      </c>
    </row>
    <row r="15" spans="1:4" x14ac:dyDescent="0.35">
      <c r="A15" s="18">
        <v>1014</v>
      </c>
      <c r="B15" s="1" t="str">
        <f>VLOOKUP(A15,'Patient Expense Report'!$B$1:$C$15,2,FALSE)</f>
        <v>Parmish Verma10</v>
      </c>
      <c r="C15" s="1" t="str">
        <f>VLOOKUP(A15,'Patient Expense Report'!$B$1:$F$15,5,FALSE)</f>
        <v>Noida10</v>
      </c>
      <c r="D15" s="1">
        <f>VLOOKUP(A15,'Patient Expense Report'!$B$2:$J$15,9,FALSE)</f>
        <v>100009</v>
      </c>
    </row>
    <row r="16" spans="1:4" x14ac:dyDescent="0.35">
      <c r="A16" s="18">
        <v>1001</v>
      </c>
      <c r="B16" s="1" t="str">
        <f>VLOOKUP(A16,'Patient Expense Report'!$B$1:$C$15,2,FALSE)</f>
        <v>Rohan Chauhan</v>
      </c>
      <c r="C16" s="1" t="str">
        <f>VLOOKUP(A16,'Patient Expense Report'!$B$1:$F$15,5,FALSE)</f>
        <v>Bangalore</v>
      </c>
      <c r="D16" s="1">
        <f>VLOOKUP(A16,'Patient Expense Report'!$B$2:$J$15,9,FALSE)</f>
        <v>10000</v>
      </c>
    </row>
    <row r="17" spans="1:4" x14ac:dyDescent="0.35">
      <c r="A17" s="18">
        <v>1002</v>
      </c>
      <c r="B17" s="1" t="str">
        <f>VLOOKUP(A17,'Patient Expense Report'!$B$1:$C$15,2,FALSE)</f>
        <v>Yash Chauhan</v>
      </c>
      <c r="C17" s="1" t="str">
        <f>VLOOKUP(A17,'Patient Expense Report'!$B$1:$F$15,5,FALSE)</f>
        <v>Chennai</v>
      </c>
      <c r="D17" s="1">
        <f>VLOOKUP(A17,'Patient Expense Report'!$B$2:$J$15,9,FALSE)</f>
        <v>20000</v>
      </c>
    </row>
    <row r="18" spans="1:4" x14ac:dyDescent="0.35">
      <c r="A18" s="18">
        <v>1003</v>
      </c>
      <c r="B18" s="1" t="str">
        <f>VLOOKUP(A18,'Patient Expense Report'!$B$1:$C$15,2,FALSE)</f>
        <v>Neelam Chauhan</v>
      </c>
      <c r="C18" s="1" t="str">
        <f>VLOOKUP(A18,'Patient Expense Report'!$B$1:$F$15,5,FALSE)</f>
        <v>Haridwar</v>
      </c>
      <c r="D18" s="1">
        <f>VLOOKUP(A18,'Patient Expense Report'!$B$2:$J$15,9,FALSE)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5819-4CD0-4DD5-9390-B40F46A64BF7}">
  <dimension ref="AY1:B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 Expense Report</vt:lpstr>
      <vt:lpstr>Billed Amount</vt:lpstr>
      <vt:lpstr>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PRAKASH CHAUHAN</dc:creator>
  <cp:lastModifiedBy>JAI PRAKASH CHAUHAN</cp:lastModifiedBy>
  <cp:lastPrinted>2024-03-01T19:26:38Z</cp:lastPrinted>
  <dcterms:created xsi:type="dcterms:W3CDTF">2024-03-01T17:29:07Z</dcterms:created>
  <dcterms:modified xsi:type="dcterms:W3CDTF">2024-03-01T19:31:32Z</dcterms:modified>
</cp:coreProperties>
</file>