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830"/>
  </bookViews>
  <sheets>
    <sheet name="Loadings_UF" sheetId="1" r:id="rId1"/>
    <sheet name="Column" sheetId="2" r:id="rId2"/>
    <sheet name="Desc" sheetId="3" r:id="rId3"/>
    <sheet name="RFE" sheetId="4" r:id="rId4"/>
  </sheets>
  <definedNames>
    <definedName name="_xlnm._FilterDatabase" localSheetId="0" hidden="1">Loadings_UF!$A$1:$S$63</definedName>
  </definedNames>
  <calcPr calcId="144525"/>
</workbook>
</file>

<file path=xl/sharedStrings.xml><?xml version="1.0" encoding="utf-8"?>
<sst xmlns="http://schemas.openxmlformats.org/spreadsheetml/2006/main" count="401" uniqueCount="273">
  <si>
    <t>RFE</t>
  </si>
  <si>
    <t>LinReg</t>
  </si>
  <si>
    <t>RF</t>
  </si>
  <si>
    <t>Mean</t>
  </si>
  <si>
    <t>Desc</t>
  </si>
  <si>
    <t>Drop</t>
  </si>
  <si>
    <t>Columns</t>
  </si>
  <si>
    <t>Index</t>
  </si>
  <si>
    <t>Vehicle_index_lastyr</t>
  </si>
  <si>
    <t>active</t>
  </si>
  <si>
    <t>address</t>
  </si>
  <si>
    <t>age</t>
  </si>
  <si>
    <t>bfast</t>
  </si>
  <si>
    <t>carbought</t>
  </si>
  <si>
    <t>carbuy</t>
  </si>
  <si>
    <t>card</t>
  </si>
  <si>
    <t>card2</t>
  </si>
  <si>
    <t>card2benefit</t>
  </si>
  <si>
    <t>card2fee</t>
  </si>
  <si>
    <t>card2items</t>
  </si>
  <si>
    <t>card2spent</t>
  </si>
  <si>
    <t>card2tenure</t>
  </si>
  <si>
    <t>card2type</t>
  </si>
  <si>
    <t>cardbenefit</t>
  </si>
  <si>
    <t>cardfee</t>
  </si>
  <si>
    <t>carditems</t>
  </si>
  <si>
    <t>cardspent</t>
  </si>
  <si>
    <t>cardten</t>
  </si>
  <si>
    <t>cardtenure</t>
  </si>
  <si>
    <t>cardtype</t>
  </si>
  <si>
    <t>carown</t>
  </si>
  <si>
    <t>cars</t>
  </si>
  <si>
    <t>carvalue</t>
  </si>
  <si>
    <t>churn</t>
  </si>
  <si>
    <t>creddebt</t>
  </si>
  <si>
    <t>debtinc</t>
  </si>
  <si>
    <t>default</t>
  </si>
  <si>
    <t>ebill</t>
  </si>
  <si>
    <t>ed</t>
  </si>
  <si>
    <t>employ</t>
  </si>
  <si>
    <t>equipten</t>
  </si>
  <si>
    <t>gender</t>
  </si>
  <si>
    <t>homeown</t>
  </si>
  <si>
    <t>hometype</t>
  </si>
  <si>
    <t>hourstv</t>
  </si>
  <si>
    <t>income</t>
  </si>
  <si>
    <t>jobsat</t>
  </si>
  <si>
    <t>longten</t>
  </si>
  <si>
    <t>lux_item_own</t>
  </si>
  <si>
    <t>marital</t>
  </si>
  <si>
    <t>news</t>
  </si>
  <si>
    <t>othdebt</t>
  </si>
  <si>
    <t>pets</t>
  </si>
  <si>
    <t>polcontrib</t>
  </si>
  <si>
    <t>polparty</t>
  </si>
  <si>
    <t>polview</t>
  </si>
  <si>
    <t>reason</t>
  </si>
  <si>
    <t>region</t>
  </si>
  <si>
    <t>reside</t>
  </si>
  <si>
    <t>response_01</t>
  </si>
  <si>
    <t>response_02</t>
  </si>
  <si>
    <t>response_03</t>
  </si>
  <si>
    <t>retire</t>
  </si>
  <si>
    <t>spoused</t>
  </si>
  <si>
    <t>tech_savy_index</t>
  </si>
  <si>
    <t>tenure</t>
  </si>
  <si>
    <t>tollten</t>
  </si>
  <si>
    <t>townsize</t>
  </si>
  <si>
    <t>vote</t>
  </si>
  <si>
    <t>wireten</t>
  </si>
  <si>
    <t>Numeric Variable</t>
  </si>
  <si>
    <t>Label</t>
  </si>
  <si>
    <t>custid</t>
  </si>
  <si>
    <t>Customer ID</t>
  </si>
  <si>
    <t>Geographic indicator</t>
  </si>
  <si>
    <t>Size of hometown</t>
  </si>
  <si>
    <t>Gender</t>
  </si>
  <si>
    <t>Age in years</t>
  </si>
  <si>
    <t>agecat</t>
  </si>
  <si>
    <t>Age category</t>
  </si>
  <si>
    <t>birthmonth</t>
  </si>
  <si>
    <t>Birth month</t>
  </si>
  <si>
    <t>Years of education</t>
  </si>
  <si>
    <t>edcat</t>
  </si>
  <si>
    <t>Level of education</t>
  </si>
  <si>
    <t>jobcat</t>
  </si>
  <si>
    <t>Job category</t>
  </si>
  <si>
    <t>union</t>
  </si>
  <si>
    <t>Union member</t>
  </si>
  <si>
    <t>Years with current employer</t>
  </si>
  <si>
    <t>empcat</t>
  </si>
  <si>
    <t>Retired</t>
  </si>
  <si>
    <t>Household income in thousands</t>
  </si>
  <si>
    <t>lninc</t>
  </si>
  <si>
    <t>Log-income</t>
  </si>
  <si>
    <t>inccat</t>
  </si>
  <si>
    <t>Income category in thousands</t>
  </si>
  <si>
    <t>Debt to income ratio (x100)</t>
  </si>
  <si>
    <t>Credit card debt in thousands</t>
  </si>
  <si>
    <t>lncreddebt</t>
  </si>
  <si>
    <t>Log-credit card debt</t>
  </si>
  <si>
    <t>Other debt in thousands</t>
  </si>
  <si>
    <t>lnothdebt</t>
  </si>
  <si>
    <t>Log-Other debt</t>
  </si>
  <si>
    <t>Ever defaulted on a bank loan</t>
  </si>
  <si>
    <t>Job satisfaction</t>
  </si>
  <si>
    <t>Marital status</t>
  </si>
  <si>
    <t>Spouse years of education</t>
  </si>
  <si>
    <t>spousedcat</t>
  </si>
  <si>
    <t>Spouse level of education</t>
  </si>
  <si>
    <t>Number of people in household</t>
  </si>
  <si>
    <t>Number of pets owned</t>
  </si>
  <si>
    <t>pets_cats</t>
  </si>
  <si>
    <t>Number of cats owned</t>
  </si>
  <si>
    <t>pets_dogs</t>
  </si>
  <si>
    <t>Number of dogs owned</t>
  </si>
  <si>
    <t>pets_birds</t>
  </si>
  <si>
    <t>Number of birds owned</t>
  </si>
  <si>
    <t>pets_reptiles</t>
  </si>
  <si>
    <t>Number of reptiles owned</t>
  </si>
  <si>
    <t>pets_small</t>
  </si>
  <si>
    <t>Number of small animals owned</t>
  </si>
  <si>
    <t>pets_saltfish</t>
  </si>
  <si>
    <t>Number of saltwater fish owned</t>
  </si>
  <si>
    <t>pets_freshfish</t>
  </si>
  <si>
    <t>Number of freshwater fish owned</t>
  </si>
  <si>
    <t>Home ownership</t>
  </si>
  <si>
    <t>Building type</t>
  </si>
  <si>
    <t>Years at current address</t>
  </si>
  <si>
    <t>addresscat</t>
  </si>
  <si>
    <t>Number of cars owned/leased</t>
  </si>
  <si>
    <t>Primary vehicle lease/own</t>
  </si>
  <si>
    <t>cartype</t>
  </si>
  <si>
    <t>Primary vehicle domestic/import</t>
  </si>
  <si>
    <t>Primary vehicle sticker price</t>
  </si>
  <si>
    <t>carcatvalue</t>
  </si>
  <si>
    <t>Primary vehicle price category</t>
  </si>
  <si>
    <t>Primary vehicle bought/leased within last year</t>
  </si>
  <si>
    <t>Plan to purchase/lease vehicle within next year</t>
  </si>
  <si>
    <t>commute</t>
  </si>
  <si>
    <t>Primary commute transportation</t>
  </si>
  <si>
    <t>commutecat</t>
  </si>
  <si>
    <t>Commute category</t>
  </si>
  <si>
    <t>commutetime</t>
  </si>
  <si>
    <t>Commute time in minutes</t>
  </si>
  <si>
    <t>commutecar</t>
  </si>
  <si>
    <t>Used car to commute within last year</t>
  </si>
  <si>
    <t>commutemotorcycle</t>
  </si>
  <si>
    <t>Used motorcycle to commute within last year</t>
  </si>
  <si>
    <t>commutecarpool</t>
  </si>
  <si>
    <t>Used carpool to commute within last year</t>
  </si>
  <si>
    <t>commutebus</t>
  </si>
  <si>
    <t>Used bus to commute within last year</t>
  </si>
  <si>
    <t>commuterail</t>
  </si>
  <si>
    <t>Used train/subway to commute within last year</t>
  </si>
  <si>
    <t>commutepublic</t>
  </si>
  <si>
    <t>Used other public transport to commute within last year</t>
  </si>
  <si>
    <t>commutebike</t>
  </si>
  <si>
    <t>Used bike to commute within last year</t>
  </si>
  <si>
    <t>commutewalk</t>
  </si>
  <si>
    <t>Walked to commute within last year</t>
  </si>
  <si>
    <t>commutenonmotor</t>
  </si>
  <si>
    <t>Used other non-motorized transport to commute within last year</t>
  </si>
  <si>
    <t>telecommute</t>
  </si>
  <si>
    <t>Telecommuted within last year</t>
  </si>
  <si>
    <t>Primary reason for being a customer here</t>
  </si>
  <si>
    <t>Political outlook</t>
  </si>
  <si>
    <t>Political party membership</t>
  </si>
  <si>
    <t>Political contributions</t>
  </si>
  <si>
    <t>Voted in last election</t>
  </si>
  <si>
    <t>Primary credit card</t>
  </si>
  <si>
    <t>Designation of primary credit card</t>
  </si>
  <si>
    <t>Benefit program for primary credit card</t>
  </si>
  <si>
    <t>Annual fee for primary credit card</t>
  </si>
  <si>
    <t>Years held primary credit card</t>
  </si>
  <si>
    <t>cardtenurecat</t>
  </si>
  <si>
    <t>Secondary credit card</t>
  </si>
  <si>
    <t>Designation of secondary credit card</t>
  </si>
  <si>
    <t>Benefit program for secondary credit card</t>
  </si>
  <si>
    <t>Annual fee for secondary credit card</t>
  </si>
  <si>
    <t>Years held secondary credit card</t>
  </si>
  <si>
    <t>card2tenurecat</t>
  </si>
  <si>
    <t>Number of items on primary card last month</t>
  </si>
  <si>
    <t>Amount spent on primary card last month</t>
  </si>
  <si>
    <t>Number of items on secondary card last month</t>
  </si>
  <si>
    <t>Amount spent on secondary card last month</t>
  </si>
  <si>
    <t>Active lifestyle</t>
  </si>
  <si>
    <t>Preferred breakfast</t>
  </si>
  <si>
    <t>Number of months with service</t>
  </si>
  <si>
    <t>Switched providers within last month</t>
  </si>
  <si>
    <t>longmon</t>
  </si>
  <si>
    <t>Long distance last month</t>
  </si>
  <si>
    <t>lnlongmon</t>
  </si>
  <si>
    <t>Log-long distance last month</t>
  </si>
  <si>
    <t>Long distance over tenure</t>
  </si>
  <si>
    <t>lnlongten</t>
  </si>
  <si>
    <t>Log-long distance over tenure</t>
  </si>
  <si>
    <t>tollfree</t>
  </si>
  <si>
    <t>Toll free service</t>
  </si>
  <si>
    <t>tollmon</t>
  </si>
  <si>
    <t>Toll-free last month</t>
  </si>
  <si>
    <t>lntollmon</t>
  </si>
  <si>
    <t>Log-toll free last month</t>
  </si>
  <si>
    <t>Toll-free over tenure</t>
  </si>
  <si>
    <t>lntollten</t>
  </si>
  <si>
    <t>Log-toll free over tenure</t>
  </si>
  <si>
    <t>equip</t>
  </si>
  <si>
    <t>Equipment rental</t>
  </si>
  <si>
    <t>equipmon</t>
  </si>
  <si>
    <t>Equipment last month</t>
  </si>
  <si>
    <t>lnequipmon</t>
  </si>
  <si>
    <t>Log-equipment last month</t>
  </si>
  <si>
    <t>Equipment over tenure</t>
  </si>
  <si>
    <t>lnequipten</t>
  </si>
  <si>
    <t>Log-equipment over tenure</t>
  </si>
  <si>
    <t>callcard</t>
  </si>
  <si>
    <t>Calling card service</t>
  </si>
  <si>
    <t>cardmon</t>
  </si>
  <si>
    <t>Calling card last month</t>
  </si>
  <si>
    <t>lncardmon</t>
  </si>
  <si>
    <t>Log-calling card last month</t>
  </si>
  <si>
    <t>Calling card over tenure</t>
  </si>
  <si>
    <t>lncardten</t>
  </si>
  <si>
    <t>Log-calling card over tenure</t>
  </si>
  <si>
    <t>wireless</t>
  </si>
  <si>
    <t>Wireless service</t>
  </si>
  <si>
    <t>wiremon</t>
  </si>
  <si>
    <t>Wireless last month</t>
  </si>
  <si>
    <t>lnwiremon</t>
  </si>
  <si>
    <t>Log-wireless last month</t>
  </si>
  <si>
    <t>Wireless over tenure</t>
  </si>
  <si>
    <t>lnwireten</t>
  </si>
  <si>
    <t>Log-wireless over tenure</t>
  </si>
  <si>
    <t>multline</t>
  </si>
  <si>
    <t>Multiple lines</t>
  </si>
  <si>
    <t>voice</t>
  </si>
  <si>
    <t>Voice mail</t>
  </si>
  <si>
    <t>pager</t>
  </si>
  <si>
    <t>Paging service</t>
  </si>
  <si>
    <t>internet</t>
  </si>
  <si>
    <t>Internet</t>
  </si>
  <si>
    <t>callid</t>
  </si>
  <si>
    <t>Caller ID</t>
  </si>
  <si>
    <t>callwait</t>
  </si>
  <si>
    <t>Call waiting</t>
  </si>
  <si>
    <t>forward</t>
  </si>
  <si>
    <t>Call forwarding</t>
  </si>
  <si>
    <t>confer</t>
  </si>
  <si>
    <t>3-way calling</t>
  </si>
  <si>
    <t>Electronic billing</t>
  </si>
  <si>
    <t>owntv</t>
  </si>
  <si>
    <t>Owns TV</t>
  </si>
  <si>
    <t>Hours spent watching TV last week</t>
  </si>
  <si>
    <t>ownvcr</t>
  </si>
  <si>
    <t>Owns VCR</t>
  </si>
  <si>
    <t>owndvd</t>
  </si>
  <si>
    <t>Owns DVD player</t>
  </si>
  <si>
    <t>owncd</t>
  </si>
  <si>
    <t>Owns stereo/CD player</t>
  </si>
  <si>
    <t>ownpda</t>
  </si>
  <si>
    <t>Owns PDA</t>
  </si>
  <si>
    <t>ownpc</t>
  </si>
  <si>
    <t>Owns computer</t>
  </si>
  <si>
    <t>ownipod</t>
  </si>
  <si>
    <t>Owns portable digital audio player</t>
  </si>
  <si>
    <t>owngame</t>
  </si>
  <si>
    <t>Owns gaming system</t>
  </si>
  <si>
    <t>ownfax</t>
  </si>
  <si>
    <t>Owns fax machine</t>
  </si>
  <si>
    <t>Newspaper subscription</t>
  </si>
  <si>
    <t>Response to product offer 01</t>
  </si>
  <si>
    <t>Response to product offer 02</t>
  </si>
  <si>
    <t>Response to product offer 03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</si>
</sst>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/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1"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none"/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bgColor theme="5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63"/>
  <sheetViews>
    <sheetView tabSelected="1" zoomScale="85" zoomScaleNormal="85" topLeftCell="A16" workbookViewId="0">
      <selection activeCell="D32" sqref="D32"/>
    </sheetView>
  </sheetViews>
  <sheetFormatPr defaultColWidth="9" defaultRowHeight="12.75"/>
  <cols>
    <col min="1" max="4" width="13.75"/>
    <col min="5" max="5" width="27.7916666666667" customWidth="1"/>
    <col min="6" max="6" width="12.6416666666667" customWidth="1"/>
    <col min="7" max="7" width="19.9916666666667" customWidth="1"/>
    <col min="8" max="8" width="15.375" hidden="1" customWidth="1"/>
    <col min="9" max="9" width="6.125" customWidth="1"/>
    <col min="10" max="19" width="13.75"/>
  </cols>
  <sheetData>
    <row r="1" spans="1:19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>
        <v>0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</row>
    <row r="2" ht="13.5" hidden="1" spans="1:19">
      <c r="A2">
        <f>VLOOKUP(G2,RFE!$A$1:$E$61,2,FALSE)</f>
        <v>-1.36253713540894</v>
      </c>
      <c r="B2">
        <f>VLOOKUP(G2,RFE!$A$1:$E$61,3,FALSE)</f>
        <v>-0.587594197114776</v>
      </c>
      <c r="C2">
        <f>VLOOKUP(G2,RFE!$A$1:$E$61,4,FALSE)</f>
        <v>-0.147243501483281</v>
      </c>
      <c r="D2" s="4">
        <f>VLOOKUP(G2,RFE!$A$1:$E$61,5,FALSE)</f>
        <v>-0.699124944668999</v>
      </c>
      <c r="E2" t="str">
        <f>VLOOKUP(G2,Desc!$A$1:$B$133,2,0)</f>
        <v>Years at current address</v>
      </c>
      <c r="F2">
        <v>1</v>
      </c>
      <c r="G2" t="str">
        <f>VLOOKUP(I2,Column!$A:$B,2,0)</f>
        <v>address</v>
      </c>
      <c r="H2" s="5">
        <f>IF(MAX(J2:S2)&gt;ABS(MIN(J2:S2)),MAX(J2:S2),MIN(J2:S2))</f>
        <v>0.798414100389359</v>
      </c>
      <c r="I2">
        <v>2</v>
      </c>
      <c r="J2">
        <v>0.798414100389359</v>
      </c>
      <c r="K2">
        <v>-0.140579961915893</v>
      </c>
      <c r="L2">
        <v>0.0166464009505085</v>
      </c>
      <c r="M2">
        <v>-0.0736060895891703</v>
      </c>
      <c r="N2">
        <v>-0.0144204535944215</v>
      </c>
      <c r="O2">
        <v>-0.0341958219178627</v>
      </c>
      <c r="P2">
        <v>0.0393925977773653</v>
      </c>
      <c r="Q2">
        <v>-0.164229798710606</v>
      </c>
      <c r="R2">
        <v>0.0963485712548718</v>
      </c>
      <c r="S2" s="6">
        <v>9.33367544981628e-6</v>
      </c>
    </row>
    <row r="3" ht="13.5" hidden="1" spans="1:19">
      <c r="A3">
        <f>VLOOKUP(G3,RFE!$A$1:$E$61,2,FALSE)</f>
        <v>-1.43066399217938</v>
      </c>
      <c r="B3">
        <f>VLOOKUP(G3,RFE!$A$1:$E$61,3,FALSE)</f>
        <v>-0.587594197114776</v>
      </c>
      <c r="C3">
        <f>VLOOKUP(G3,RFE!$A$1:$E$61,4,FALSE)</f>
        <v>-0.059336933433561</v>
      </c>
      <c r="D3" s="4">
        <f>VLOOKUP(G3,RFE!$A$1:$E$61,5,FALSE)</f>
        <v>-0.692531707575908</v>
      </c>
      <c r="E3" t="str">
        <f>VLOOKUP(G3,Desc!$A$1:$B$133,2,0)</f>
        <v>Age in years</v>
      </c>
      <c r="F3">
        <v>1</v>
      </c>
      <c r="G3" t="str">
        <f>VLOOKUP(I3,Column!$A:$B,2,0)</f>
        <v>age</v>
      </c>
      <c r="H3" s="5">
        <f t="shared" ref="H3:H63" si="0">IF(MAX(J3:S3)&gt;ABS(MIN(J3:S3)),MAX(J3:S3),MIN(J3:S3))</f>
        <v>0.785983206762518</v>
      </c>
      <c r="I3">
        <v>3</v>
      </c>
      <c r="J3">
        <v>0.785983206762518</v>
      </c>
      <c r="K3">
        <v>-0.238999726893948</v>
      </c>
      <c r="L3">
        <v>0.0570676897911066</v>
      </c>
      <c r="M3">
        <v>-0.168513767663268</v>
      </c>
      <c r="N3">
        <v>-0.00916968906155689</v>
      </c>
      <c r="O3">
        <v>-0.0270658265770393</v>
      </c>
      <c r="P3">
        <v>0.127094018526134</v>
      </c>
      <c r="Q3">
        <v>-0.258330196848398</v>
      </c>
      <c r="R3">
        <v>0.12974116292261</v>
      </c>
      <c r="S3">
        <v>0.0307554173961962</v>
      </c>
    </row>
    <row r="4" ht="13.5" hidden="1" spans="1:19">
      <c r="A4">
        <f>VLOOKUP(G4,RFE!$A$1:$E$61,2,FALSE)</f>
        <v>-0.851585709630587</v>
      </c>
      <c r="B4">
        <f>VLOOKUP(G4,RFE!$A$1:$E$61,3,FALSE)</f>
        <v>-0.535286108350849</v>
      </c>
      <c r="C4">
        <f>VLOOKUP(G4,RFE!$A$1:$E$61,4,FALSE)</f>
        <v>-0.279103353557861</v>
      </c>
      <c r="D4" s="4">
        <f>VLOOKUP(G4,RFE!$A$1:$E$61,5,FALSE)</f>
        <v>-0.555325057179766</v>
      </c>
      <c r="E4" t="str">
        <f>VLOOKUP(G4,Desc!$A$1:$B$133,2,0)</f>
        <v>Years held secondary credit card</v>
      </c>
      <c r="F4">
        <v>1</v>
      </c>
      <c r="G4" t="str">
        <f>VLOOKUP(I4,Column!$A:$B,2,0)</f>
        <v>card2tenure</v>
      </c>
      <c r="H4" s="5">
        <f t="shared" si="0"/>
        <v>0.926494783449604</v>
      </c>
      <c r="I4">
        <v>13</v>
      </c>
      <c r="J4">
        <v>0.926494783449604</v>
      </c>
      <c r="K4">
        <v>-0.106820324323973</v>
      </c>
      <c r="L4">
        <v>-0.0947041454982301</v>
      </c>
      <c r="M4">
        <v>0.0271173120872497</v>
      </c>
      <c r="N4">
        <v>-0.0327013386819015</v>
      </c>
      <c r="O4">
        <v>-0.0285114206675087</v>
      </c>
      <c r="P4">
        <v>-0.00619322136731551</v>
      </c>
      <c r="Q4">
        <v>0.111298527612987</v>
      </c>
      <c r="R4">
        <v>0.0135758939814309</v>
      </c>
      <c r="S4">
        <v>-0.013324868439614</v>
      </c>
    </row>
    <row r="5" ht="13.5" hidden="1" spans="1:19">
      <c r="A5">
        <f>VLOOKUP(G5,RFE!$A$1:$E$61,2,FALSE)</f>
        <v>-1.6009811341055</v>
      </c>
      <c r="B5">
        <f>VLOOKUP(G5,RFE!$A$1:$E$61,3,FALSE)</f>
        <v>-0.587594197114776</v>
      </c>
      <c r="C5">
        <f>VLOOKUP(G5,RFE!$A$1:$E$61,4,FALSE)</f>
        <v>-0.059336933433561</v>
      </c>
      <c r="D5" s="4">
        <f>VLOOKUP(G5,RFE!$A$1:$E$61,5,FALSE)</f>
        <v>-0.749304088217947</v>
      </c>
      <c r="E5" t="str">
        <f>VLOOKUP(G5,Desc!$A$1:$B$133,2,0)</f>
        <v>Calling card over tenure</v>
      </c>
      <c r="F5">
        <v>1</v>
      </c>
      <c r="G5" t="str">
        <f>VLOOKUP(I5,Column!$A:$B,2,0)</f>
        <v>cardten</v>
      </c>
      <c r="H5" s="5">
        <f t="shared" si="0"/>
        <v>0.718578021354485</v>
      </c>
      <c r="I5">
        <v>19</v>
      </c>
      <c r="J5">
        <v>0.718578021354485</v>
      </c>
      <c r="K5">
        <v>-0.0605413801765902</v>
      </c>
      <c r="L5">
        <v>-0.14294502640277</v>
      </c>
      <c r="M5">
        <v>0.0360225010766516</v>
      </c>
      <c r="N5">
        <v>-0.0492044238894877</v>
      </c>
      <c r="O5">
        <v>-0.00708336261970078</v>
      </c>
      <c r="P5">
        <v>-0.0333215876328255</v>
      </c>
      <c r="Q5">
        <v>0.247176671357108</v>
      </c>
      <c r="R5">
        <v>-0.040638132814237</v>
      </c>
      <c r="S5">
        <v>-0.0439087632524115</v>
      </c>
    </row>
    <row r="6" ht="13.5" hidden="1" spans="1:19">
      <c r="A6">
        <f>VLOOKUP(G6,RFE!$A$1:$E$61,2,FALSE)</f>
        <v>-0.715331996089693</v>
      </c>
      <c r="B6">
        <f>VLOOKUP(G6,RFE!$A$1:$E$61,3,FALSE)</f>
        <v>-0.482978019586922</v>
      </c>
      <c r="C6">
        <f>VLOOKUP(G6,RFE!$A$1:$E$61,4,FALSE)</f>
        <v>-0.279103353557861</v>
      </c>
      <c r="D6" s="4">
        <f>VLOOKUP(G6,RFE!$A$1:$E$61,5,FALSE)</f>
        <v>-0.492471123078159</v>
      </c>
      <c r="E6" t="str">
        <f>VLOOKUP(G6,Desc!$A$1:$B$133,2,0)</f>
        <v>Years held primary credit card</v>
      </c>
      <c r="F6">
        <v>1</v>
      </c>
      <c r="G6" t="str">
        <f>VLOOKUP(I6,Column!$A:$B,2,0)</f>
        <v>cardtenure</v>
      </c>
      <c r="H6" s="5">
        <f t="shared" si="0"/>
        <v>0.932928225852727</v>
      </c>
      <c r="I6">
        <v>20</v>
      </c>
      <c r="J6">
        <v>0.932928225852727</v>
      </c>
      <c r="K6">
        <v>-0.123497585661078</v>
      </c>
      <c r="L6">
        <v>-0.0790901042945996</v>
      </c>
      <c r="M6">
        <v>0.00597107652599033</v>
      </c>
      <c r="N6">
        <v>-0.025835502290684</v>
      </c>
      <c r="O6">
        <v>-0.0285360926065615</v>
      </c>
      <c r="P6">
        <v>0.00250865369261931</v>
      </c>
      <c r="Q6">
        <v>0.0752887063121121</v>
      </c>
      <c r="R6">
        <v>0.0252756395668198</v>
      </c>
      <c r="S6">
        <v>-0.00966181373206646</v>
      </c>
    </row>
    <row r="7" ht="13.5" spans="1:19">
      <c r="A7">
        <f>VLOOKUP(G7,RFE!$A$1:$E$61,2,FALSE)</f>
        <v>0.306570855467011</v>
      </c>
      <c r="B7">
        <f>VLOOKUP(G7,RFE!$A$1:$E$61,3,FALSE)</f>
        <v>0.301643311871977</v>
      </c>
      <c r="C7">
        <f>VLOOKUP(G7,RFE!$A$1:$E$61,4,FALSE)</f>
        <v>-0.454916489657302</v>
      </c>
      <c r="D7" s="4">
        <f>VLOOKUP(G7,RFE!$A$1:$E$61,5,FALSE)</f>
        <v>0.0510992258938955</v>
      </c>
      <c r="E7" t="str">
        <f>VLOOKUP(G7,Desc!$A$1:$B$133,2,0)</f>
        <v>Switched providers within last month</v>
      </c>
      <c r="F7">
        <v>0</v>
      </c>
      <c r="G7" t="str">
        <f>VLOOKUP(I7,Column!$A:$B,2,0)</f>
        <v>churn</v>
      </c>
      <c r="H7" s="5">
        <f t="shared" si="0"/>
        <v>-0.379368303404246</v>
      </c>
      <c r="I7">
        <v>25</v>
      </c>
      <c r="J7">
        <v>-0.379368303404246</v>
      </c>
      <c r="K7">
        <v>0.281778897946008</v>
      </c>
      <c r="L7">
        <v>-0.11229095014118</v>
      </c>
      <c r="M7">
        <v>-0.155950001343217</v>
      </c>
      <c r="N7">
        <v>-0.0695479660376428</v>
      </c>
      <c r="O7">
        <v>-0.0626189619368953</v>
      </c>
      <c r="P7">
        <v>0.13597641165265</v>
      </c>
      <c r="Q7">
        <v>-0.201868246512184</v>
      </c>
      <c r="R7">
        <v>0.103488323393845</v>
      </c>
      <c r="S7">
        <v>-0.000167497542178005</v>
      </c>
    </row>
    <row r="8" ht="13.5" hidden="1" spans="1:19">
      <c r="A8">
        <f>VLOOKUP(G8,RFE!$A$1:$E$61,2,FALSE)</f>
        <v>-1.22628342186804</v>
      </c>
      <c r="B8">
        <f>VLOOKUP(G8,RFE!$A$1:$E$61,3,FALSE)</f>
        <v>-0.587594197114776</v>
      </c>
      <c r="C8">
        <f>VLOOKUP(G8,RFE!$A$1:$E$61,4,FALSE)</f>
        <v>-0.147243501483281</v>
      </c>
      <c r="D8" s="4">
        <f>VLOOKUP(G8,RFE!$A$1:$E$61,5,FALSE)</f>
        <v>-0.653707040155367</v>
      </c>
      <c r="E8" t="str">
        <f>VLOOKUP(G8,Desc!$A$1:$B$133,2,0)</f>
        <v>Years with current employer</v>
      </c>
      <c r="F8">
        <v>1</v>
      </c>
      <c r="G8" t="str">
        <f>VLOOKUP(I8,Column!$A:$B,2,0)</f>
        <v>employ</v>
      </c>
      <c r="H8" s="5">
        <f t="shared" si="0"/>
        <v>0.770949683993135</v>
      </c>
      <c r="I8">
        <v>31</v>
      </c>
      <c r="J8">
        <v>0.770949683993135</v>
      </c>
      <c r="K8">
        <v>-0.160425432495291</v>
      </c>
      <c r="L8">
        <v>0.162086165436456</v>
      </c>
      <c r="M8">
        <v>-0.0894039497288817</v>
      </c>
      <c r="N8">
        <v>0.0349667604111929</v>
      </c>
      <c r="O8">
        <v>0.0187246639320846</v>
      </c>
      <c r="P8">
        <v>0.0533538386848954</v>
      </c>
      <c r="Q8">
        <v>-0.196475601576496</v>
      </c>
      <c r="R8">
        <v>0.0135837554210943</v>
      </c>
      <c r="S8">
        <v>-0.0040505154863333</v>
      </c>
    </row>
    <row r="9" ht="13.5" hidden="1" spans="1:19">
      <c r="A9">
        <f>VLOOKUP(G9,RFE!$A$1:$E$61,2,FALSE)</f>
        <v>-0.545014854163575</v>
      </c>
      <c r="B9">
        <f>VLOOKUP(G9,RFE!$A$1:$E$61,3,FALSE)</f>
        <v>-0.482978019586922</v>
      </c>
      <c r="C9">
        <f>VLOOKUP(G9,RFE!$A$1:$E$61,4,FALSE)</f>
        <v>-0.323056637582721</v>
      </c>
      <c r="D9" s="4">
        <f>VLOOKUP(G9,RFE!$A$1:$E$61,5,FALSE)</f>
        <v>-0.450349837111073</v>
      </c>
      <c r="E9" t="str">
        <f>VLOOKUP(G9,Desc!$A$1:$B$133,2,0)</f>
        <v>Job satisfaction</v>
      </c>
      <c r="F9">
        <v>1</v>
      </c>
      <c r="G9" t="str">
        <f>VLOOKUP(I9,Column!$A:$B,2,0)</f>
        <v>jobsat</v>
      </c>
      <c r="H9" s="5">
        <f t="shared" si="0"/>
        <v>0.472307444990328</v>
      </c>
      <c r="I9">
        <v>38</v>
      </c>
      <c r="J9">
        <v>0.472307444990328</v>
      </c>
      <c r="K9">
        <v>-0.0253834997740534</v>
      </c>
      <c r="L9">
        <v>0.162525442408948</v>
      </c>
      <c r="M9">
        <v>-0.0900664516340347</v>
      </c>
      <c r="N9">
        <v>0.0121205270744905</v>
      </c>
      <c r="O9">
        <v>0.0360428751349581</v>
      </c>
      <c r="P9">
        <v>-0.0379707790595139</v>
      </c>
      <c r="Q9">
        <v>-0.291812803265304</v>
      </c>
      <c r="R9">
        <v>0.00765749456610236</v>
      </c>
      <c r="S9">
        <v>0.0250304203178919</v>
      </c>
    </row>
    <row r="10" ht="13.5" hidden="1" spans="1:19">
      <c r="A10">
        <f>VLOOKUP(G10,RFE!$A$1:$E$61,2,FALSE)</f>
        <v>-1.53285427733505</v>
      </c>
      <c r="B10">
        <f>VLOOKUP(G10,RFE!$A$1:$E$61,3,FALSE)</f>
        <v>-0.587594197114776</v>
      </c>
      <c r="C10">
        <f>VLOOKUP(G10,RFE!$A$1:$E$61,4,FALSE)</f>
        <v>-0.0153836494087009</v>
      </c>
      <c r="D10" s="4">
        <f>VLOOKUP(G10,RFE!$A$1:$E$61,5,FALSE)</f>
        <v>-0.711944041286178</v>
      </c>
      <c r="E10" t="str">
        <f>VLOOKUP(G10,Desc!$A$1:$B$133,2,0)</f>
        <v>Long distance over tenure</v>
      </c>
      <c r="F10">
        <v>1</v>
      </c>
      <c r="G10" t="str">
        <f>VLOOKUP(I10,Column!$A:$B,2,0)</f>
        <v>longten</v>
      </c>
      <c r="H10" s="5">
        <f t="shared" si="0"/>
        <v>0.756298534019573</v>
      </c>
      <c r="I10">
        <v>39</v>
      </c>
      <c r="J10">
        <v>0.756298534019573</v>
      </c>
      <c r="K10">
        <v>-0.0964113711640172</v>
      </c>
      <c r="L10">
        <v>-0.110264314393858</v>
      </c>
      <c r="M10">
        <v>0.0731156643251119</v>
      </c>
      <c r="N10">
        <v>-0.0299784132807816</v>
      </c>
      <c r="O10">
        <v>-0.0204123324310098</v>
      </c>
      <c r="P10">
        <v>0.0040814213093905</v>
      </c>
      <c r="Q10">
        <v>0.215323153363234</v>
      </c>
      <c r="R10">
        <v>0.00622028518179241</v>
      </c>
      <c r="S10">
        <v>-0.0275709840839813</v>
      </c>
    </row>
    <row r="11" ht="13.5" hidden="1" spans="1:19">
      <c r="A11">
        <f>VLOOKUP(G11,RFE!$A$1:$E$61,2,FALSE)</f>
        <v>-0.885649138015811</v>
      </c>
      <c r="B11">
        <f>VLOOKUP(G11,RFE!$A$1:$E$61,3,FALSE)</f>
        <v>-0.587594197114776</v>
      </c>
      <c r="C11">
        <f>VLOOKUP(G11,RFE!$A$1:$E$61,4,FALSE)</f>
        <v>-0.454916489657302</v>
      </c>
      <c r="D11" s="4">
        <f>VLOOKUP(G11,RFE!$A$1:$E$61,5,FALSE)</f>
        <v>-0.642719941595963</v>
      </c>
      <c r="E11" t="str">
        <f>VLOOKUP(G11,Desc!$A$1:$B$133,2,0)</f>
        <v>Newspaper subscription</v>
      </c>
      <c r="F11">
        <v>1</v>
      </c>
      <c r="G11" t="str">
        <f>VLOOKUP(I11,Column!$A:$B,2,0)</f>
        <v>news</v>
      </c>
      <c r="H11" s="5">
        <f t="shared" si="0"/>
        <v>0.595625553566983</v>
      </c>
      <c r="I11">
        <v>42</v>
      </c>
      <c r="J11">
        <v>0.595625553566983</v>
      </c>
      <c r="K11">
        <v>-0.0746752796471268</v>
      </c>
      <c r="L11">
        <v>-0.107406635704807</v>
      </c>
      <c r="M11">
        <v>0.0631623263281414</v>
      </c>
      <c r="N11">
        <v>-0.0407428660795237</v>
      </c>
      <c r="O11">
        <v>-0.0327714787039589</v>
      </c>
      <c r="P11">
        <v>-0.0665925393658064</v>
      </c>
      <c r="Q11">
        <v>0.245843001305108</v>
      </c>
      <c r="R11">
        <v>0.00682552387143848</v>
      </c>
      <c r="S11">
        <v>0.0105411489332163</v>
      </c>
    </row>
    <row r="12" ht="13.5" hidden="1" spans="1:19">
      <c r="A12">
        <f>VLOOKUP(G12,RFE!$A$1:$E$61,2,FALSE)</f>
        <v>-1.0219028515567</v>
      </c>
      <c r="B12">
        <f>VLOOKUP(G12,RFE!$A$1:$E$61,3,FALSE)</f>
        <v>-0.587594197114776</v>
      </c>
      <c r="C12">
        <f>VLOOKUP(G12,RFE!$A$1:$E$61,4,FALSE)</f>
        <v>-0.191196785508141</v>
      </c>
      <c r="D12" s="4">
        <f>VLOOKUP(G12,RFE!$A$1:$E$61,5,FALSE)</f>
        <v>-0.600231278059874</v>
      </c>
      <c r="E12" t="str">
        <f>VLOOKUP(G12,Desc!$A$1:$B$133,2,0)</f>
        <v>Number of pets owned</v>
      </c>
      <c r="F12">
        <v>1</v>
      </c>
      <c r="G12" t="str">
        <f>VLOOKUP(I12,Column!$A:$B,2,0)</f>
        <v>pets</v>
      </c>
      <c r="H12" s="5">
        <f t="shared" si="0"/>
        <v>0.0403551675025594</v>
      </c>
      <c r="I12">
        <v>44</v>
      </c>
      <c r="J12">
        <v>0.0403551675025594</v>
      </c>
      <c r="K12">
        <v>0.0148521807141681</v>
      </c>
      <c r="L12">
        <v>-0.015687808744736</v>
      </c>
      <c r="M12">
        <v>-0.0203147181993673</v>
      </c>
      <c r="N12">
        <v>-0.0243221300410494</v>
      </c>
      <c r="O12">
        <v>0.0115213438032089</v>
      </c>
      <c r="P12">
        <v>0.0185603254718068</v>
      </c>
      <c r="Q12">
        <v>0.0301472566486521</v>
      </c>
      <c r="R12">
        <v>0.013503296863944</v>
      </c>
      <c r="S12">
        <v>-0.0126501721909518</v>
      </c>
    </row>
    <row r="13" ht="13.5" hidden="1" spans="1:19">
      <c r="A13">
        <f>VLOOKUP(G13,RFE!$A$1:$E$61,2,FALSE)</f>
        <v>-0.78345885286014</v>
      </c>
      <c r="B13">
        <f>VLOOKUP(G13,RFE!$A$1:$E$61,3,FALSE)</f>
        <v>-0.535286108350849</v>
      </c>
      <c r="C13">
        <f>VLOOKUP(G13,RFE!$A$1:$E$61,4,FALSE)</f>
        <v>-0.147243501483281</v>
      </c>
      <c r="D13" s="4">
        <f>VLOOKUP(G13,RFE!$A$1:$E$61,5,FALSE)</f>
        <v>-0.48866282089809</v>
      </c>
      <c r="E13" t="str">
        <f>VLOOKUP(G13,Desc!$A$1:$B$133,2,0)</f>
        <v>Number of months with service</v>
      </c>
      <c r="F13">
        <v>1</v>
      </c>
      <c r="G13" t="str">
        <f>VLOOKUP(I13,Column!$A:$B,2,0)</f>
        <v>tenure</v>
      </c>
      <c r="H13" s="5">
        <f t="shared" si="0"/>
        <v>0.888460712566323</v>
      </c>
      <c r="I13">
        <v>57</v>
      </c>
      <c r="J13">
        <v>0.888460712566323</v>
      </c>
      <c r="K13">
        <v>-0.0888916596734466</v>
      </c>
      <c r="L13">
        <v>-0.144366491844931</v>
      </c>
      <c r="M13">
        <v>0.0622793587738832</v>
      </c>
      <c r="N13">
        <v>-0.0331021215319762</v>
      </c>
      <c r="O13">
        <v>-0.0268882441206966</v>
      </c>
      <c r="P13">
        <v>-0.02432228442721</v>
      </c>
      <c r="Q13">
        <v>0.186635106332314</v>
      </c>
      <c r="R13">
        <v>-0.00666625207077843</v>
      </c>
      <c r="S13">
        <v>-0.0102921469279382</v>
      </c>
    </row>
    <row r="14" ht="13.5" hidden="1" spans="1:19">
      <c r="A14">
        <f>VLOOKUP(G14,RFE!$A$1:$E$61,2,FALSE)</f>
        <v>-1.70317141926117</v>
      </c>
      <c r="B14">
        <f>VLOOKUP(G14,RFE!$A$1:$E$61,3,FALSE)</f>
        <v>-0.587594197114776</v>
      </c>
      <c r="C14">
        <f>VLOOKUP(G14,RFE!$A$1:$E$61,4,FALSE)</f>
        <v>-0.059336933433561</v>
      </c>
      <c r="D14" s="4">
        <f>VLOOKUP(G14,RFE!$A$1:$E$61,5,FALSE)</f>
        <v>-0.78336751660317</v>
      </c>
      <c r="E14" t="str">
        <f>VLOOKUP(G14,Desc!$A$1:$B$133,2,0)</f>
        <v>Toll-free over tenure</v>
      </c>
      <c r="F14">
        <v>1</v>
      </c>
      <c r="G14" t="str">
        <f>VLOOKUP(I14,Column!$A:$B,2,0)</f>
        <v>tollten</v>
      </c>
      <c r="H14" s="5">
        <f t="shared" si="0"/>
        <v>0.520085854678471</v>
      </c>
      <c r="I14">
        <v>58</v>
      </c>
      <c r="J14">
        <v>0.520085854678471</v>
      </c>
      <c r="K14">
        <v>0.227437767237537</v>
      </c>
      <c r="L14">
        <v>-0.159824947863945</v>
      </c>
      <c r="M14">
        <v>-0.00911949901792419</v>
      </c>
      <c r="N14">
        <v>-0.01680203032318</v>
      </c>
      <c r="O14">
        <v>0.0585820052091262</v>
      </c>
      <c r="P14">
        <v>-0.117806471390824</v>
      </c>
      <c r="Q14">
        <v>0.218414786728853</v>
      </c>
      <c r="R14">
        <v>-0.262916023606009</v>
      </c>
      <c r="S14">
        <v>-0.0357858458850119</v>
      </c>
    </row>
    <row r="15" ht="13.5" spans="1:19">
      <c r="A15">
        <f>VLOOKUP(G15,RFE!$A$1:$E$61,2,FALSE)</f>
        <v>0.10219028515567</v>
      </c>
      <c r="B15">
        <f>VLOOKUP(G15,RFE!$A$1:$E$61,3,FALSE)</f>
        <v>-0.482978019586922</v>
      </c>
      <c r="C15">
        <f>VLOOKUP(G15,RFE!$A$1:$E$61,4,FALSE)</f>
        <v>0.4241491908399</v>
      </c>
      <c r="D15" s="4">
        <f>VLOOKUP(G15,RFE!$A$1:$E$61,5,FALSE)</f>
        <v>0.0144538188028826</v>
      </c>
      <c r="E15" t="str">
        <f>VLOOKUP(G15,Desc!$A$1:$B$133,2,0)</f>
        <v>Primary vehicle sticker price</v>
      </c>
      <c r="F15">
        <v>0</v>
      </c>
      <c r="G15" t="str">
        <f>VLOOKUP(I15,Column!$A:$B,2,0)</f>
        <v>carvalue</v>
      </c>
      <c r="H15" s="5">
        <f t="shared" si="0"/>
        <v>0.572076047960584</v>
      </c>
      <c r="I15">
        <v>24</v>
      </c>
      <c r="J15">
        <v>0.371011044383703</v>
      </c>
      <c r="K15">
        <v>0.572076047960584</v>
      </c>
      <c r="L15">
        <v>0.447080541613118</v>
      </c>
      <c r="M15">
        <v>0.113213836598713</v>
      </c>
      <c r="N15">
        <v>-0.165285048207445</v>
      </c>
      <c r="O15">
        <v>0.0217730405051266</v>
      </c>
      <c r="P15">
        <v>-0.138990456413856</v>
      </c>
      <c r="Q15">
        <v>-0.184153354352733</v>
      </c>
      <c r="R15">
        <v>-0.137915436196819</v>
      </c>
      <c r="S15">
        <v>-0.00466683738394268</v>
      </c>
    </row>
    <row r="16" ht="13.5" spans="1:19">
      <c r="A16">
        <f>VLOOKUP(G16,RFE!$A$1:$E$61,2,FALSE)</f>
        <v>1.29441027863849</v>
      </c>
      <c r="B16">
        <f>VLOOKUP(G16,RFE!$A$1:$E$61,3,FALSE)</f>
        <v>-0.169129487003362</v>
      </c>
      <c r="C16">
        <f>VLOOKUP(G16,RFE!$A$1:$E$61,4,FALSE)</f>
        <v>0.4241491908399</v>
      </c>
      <c r="D16" s="4">
        <f>VLOOKUP(G16,RFE!$A$1:$E$61,5,FALSE)</f>
        <v>0.51647666082501</v>
      </c>
      <c r="E16" t="str">
        <f>VLOOKUP(G16,Desc!$A$1:$B$133,2,0)</f>
        <v>Credit card debt in thousands</v>
      </c>
      <c r="F16">
        <v>0</v>
      </c>
      <c r="G16" t="str">
        <f>VLOOKUP(I16,Column!$A:$B,2,0)</f>
        <v>creddebt</v>
      </c>
      <c r="H16" s="5">
        <f t="shared" si="0"/>
        <v>0.49384602017858</v>
      </c>
      <c r="I16">
        <v>26</v>
      </c>
      <c r="J16">
        <v>0.275855239233436</v>
      </c>
      <c r="K16">
        <v>0.49384602017858</v>
      </c>
      <c r="L16">
        <v>0.401734950096561</v>
      </c>
      <c r="M16">
        <v>0.0536681630841868</v>
      </c>
      <c r="N16">
        <v>0.208838338207226</v>
      </c>
      <c r="O16">
        <v>0.413312733167732</v>
      </c>
      <c r="P16">
        <v>0.13682673660071</v>
      </c>
      <c r="Q16">
        <v>0.0158403954941584</v>
      </c>
      <c r="R16">
        <v>0.0580480396613514</v>
      </c>
      <c r="S16">
        <v>-0.0356440644554548</v>
      </c>
    </row>
    <row r="17" ht="13.5" hidden="1" spans="1:19">
      <c r="A17">
        <f>VLOOKUP(G17,RFE!$A$1:$E$61,2,FALSE)</f>
        <v>-0.647205139319246</v>
      </c>
      <c r="B17">
        <f>VLOOKUP(G17,RFE!$A$1:$E$61,3,FALSE)</f>
        <v>-0.430669930822996</v>
      </c>
      <c r="C17">
        <f>VLOOKUP(G17,RFE!$A$1:$E$61,4,FALSE)</f>
        <v>-0.454916489657302</v>
      </c>
      <c r="D17" s="4">
        <f>VLOOKUP(G17,RFE!$A$1:$E$61,5,FALSE)</f>
        <v>-0.510930519933181</v>
      </c>
      <c r="E17" t="str">
        <f>VLOOKUP(G17,Desc!$A$1:$B$133,2,0)</f>
        <v>Electronic billing</v>
      </c>
      <c r="F17">
        <v>1</v>
      </c>
      <c r="G17" t="str">
        <f>VLOOKUP(I17,Column!$A:$B,2,0)</f>
        <v>ebill</v>
      </c>
      <c r="H17" s="5">
        <f t="shared" si="0"/>
        <v>0.471919332068249</v>
      </c>
      <c r="I17">
        <v>29</v>
      </c>
      <c r="J17">
        <v>-0.107133834904336</v>
      </c>
      <c r="K17">
        <v>0.471919332068249</v>
      </c>
      <c r="L17">
        <v>-0.384070425631342</v>
      </c>
      <c r="M17">
        <v>-0.300718619473454</v>
      </c>
      <c r="N17">
        <v>-0.116354754132382</v>
      </c>
      <c r="O17">
        <v>-0.0744726824519128</v>
      </c>
      <c r="P17">
        <v>0.133088207996335</v>
      </c>
      <c r="Q17">
        <v>-0.105610582894645</v>
      </c>
      <c r="R17">
        <v>0.125704921316826</v>
      </c>
      <c r="S17">
        <v>-0.0103405111411424</v>
      </c>
    </row>
    <row r="18" ht="13.5" hidden="1" spans="1:19">
      <c r="A18">
        <f>VLOOKUP(G18,RFE!$A$1:$E$61,2,FALSE)</f>
        <v>-1.12409313671237</v>
      </c>
      <c r="B18">
        <f>VLOOKUP(G18,RFE!$A$1:$E$61,3,FALSE)</f>
        <v>-0.587594197114776</v>
      </c>
      <c r="C18">
        <f>VLOOKUP(G18,RFE!$A$1:$E$61,4,FALSE)</f>
        <v>0.0285696346161591</v>
      </c>
      <c r="D18" s="4">
        <f>VLOOKUP(G18,RFE!$A$1:$E$61,5,FALSE)</f>
        <v>-0.56103923307033</v>
      </c>
      <c r="E18" t="str">
        <f>VLOOKUP(G18,Desc!$A$1:$B$133,2,0)</f>
        <v>Years of education</v>
      </c>
      <c r="F18">
        <v>1</v>
      </c>
      <c r="G18" t="str">
        <f>VLOOKUP(I18,Column!$A:$B,2,0)</f>
        <v>ed</v>
      </c>
      <c r="H18" s="5">
        <f t="shared" si="0"/>
        <v>0.551220519957232</v>
      </c>
      <c r="I18">
        <v>30</v>
      </c>
      <c r="J18">
        <v>-0.0831415002832887</v>
      </c>
      <c r="K18">
        <v>0.551220519957232</v>
      </c>
      <c r="L18">
        <v>-0.28994487439144</v>
      </c>
      <c r="M18">
        <v>-0.211954950604186</v>
      </c>
      <c r="N18">
        <v>-0.0638102783631755</v>
      </c>
      <c r="O18">
        <v>-0.0543688955551083</v>
      </c>
      <c r="P18">
        <v>0.103682723223487</v>
      </c>
      <c r="Q18">
        <v>-0.125510317184961</v>
      </c>
      <c r="R18">
        <v>0.20722114615067</v>
      </c>
      <c r="S18">
        <v>0.047439684856241</v>
      </c>
    </row>
    <row r="19" ht="13.5" hidden="1" spans="1:19">
      <c r="A19">
        <f>VLOOKUP(G19,RFE!$A$1:$E$61,2,FALSE)</f>
        <v>-1.46472742056461</v>
      </c>
      <c r="B19">
        <f>VLOOKUP(G19,RFE!$A$1:$E$61,3,FALSE)</f>
        <v>-0.587594197114776</v>
      </c>
      <c r="C19">
        <f>VLOOKUP(G19,RFE!$A$1:$E$61,4,FALSE)</f>
        <v>-0.191196785508141</v>
      </c>
      <c r="D19" s="4">
        <f>VLOOKUP(G19,RFE!$A$1:$E$61,5,FALSE)</f>
        <v>-0.747839467729176</v>
      </c>
      <c r="E19" t="str">
        <f>VLOOKUP(G19,Desc!$A$1:$B$133,2,0)</f>
        <v>Equipment over tenure</v>
      </c>
      <c r="F19">
        <v>1</v>
      </c>
      <c r="G19" t="str">
        <f>VLOOKUP(I19,Column!$A:$B,2,0)</f>
        <v>equipten</v>
      </c>
      <c r="H19" s="5">
        <f t="shared" si="0"/>
        <v>0.474955953343129</v>
      </c>
      <c r="I19">
        <v>32</v>
      </c>
      <c r="J19">
        <v>0.267932472613064</v>
      </c>
      <c r="K19">
        <v>0.474955953343129</v>
      </c>
      <c r="L19">
        <v>-0.463508720386767</v>
      </c>
      <c r="M19">
        <v>-0.237138083183997</v>
      </c>
      <c r="N19">
        <v>-0.101042468578094</v>
      </c>
      <c r="O19">
        <v>-0.0705632894708417</v>
      </c>
      <c r="P19">
        <v>0.0567656673601679</v>
      </c>
      <c r="Q19">
        <v>0.0935957809564407</v>
      </c>
      <c r="R19">
        <v>0.00918762282857629</v>
      </c>
      <c r="S19">
        <v>0.0182844301072249</v>
      </c>
    </row>
    <row r="20" ht="13.5" spans="1:19">
      <c r="A20">
        <f>VLOOKUP(G20,RFE!$A$1:$E$61,2,FALSE)</f>
        <v>-0.374697712237458</v>
      </c>
      <c r="B20">
        <f>VLOOKUP(G20,RFE!$A$1:$E$61,3,FALSE)</f>
        <v>-0.482978019586922</v>
      </c>
      <c r="C20">
        <f>VLOOKUP(G20,RFE!$A$1:$E$61,4,FALSE)</f>
        <v>3.89645862880385</v>
      </c>
      <c r="D20" s="4">
        <f>VLOOKUP(G20,RFE!$A$1:$E$61,5,FALSE)</f>
        <v>1.01292763232648</v>
      </c>
      <c r="E20" t="str">
        <f>VLOOKUP(G20,Desc!$A$1:$B$133,2,0)</f>
        <v>Household income in thousands</v>
      </c>
      <c r="F20">
        <v>0</v>
      </c>
      <c r="G20" t="str">
        <f>VLOOKUP(I20,Column!$A:$B,2,0)</f>
        <v>income</v>
      </c>
      <c r="H20" s="5">
        <f t="shared" si="0"/>
        <v>0.612593075572501</v>
      </c>
      <c r="I20">
        <v>37</v>
      </c>
      <c r="J20">
        <v>0.41047522259437</v>
      </c>
      <c r="K20">
        <v>0.612593075572501</v>
      </c>
      <c r="L20">
        <v>0.382023525640127</v>
      </c>
      <c r="M20">
        <v>0.0582218419205302</v>
      </c>
      <c r="N20">
        <v>0.152884079307334</v>
      </c>
      <c r="O20">
        <v>0.203071455113723</v>
      </c>
      <c r="P20">
        <v>-0.139810810044863</v>
      </c>
      <c r="Q20">
        <v>-0.204197614019726</v>
      </c>
      <c r="R20">
        <v>-0.139025219067476</v>
      </c>
      <c r="S20">
        <v>-0.0311328702669074</v>
      </c>
    </row>
    <row r="21" ht="13.5" spans="1:19">
      <c r="A21">
        <f>VLOOKUP(G21,RFE!$A$1:$E$61,2,FALSE)</f>
        <v>0.78345885286014</v>
      </c>
      <c r="B21">
        <f>VLOOKUP(G21,RFE!$A$1:$E$61,3,FALSE)</f>
        <v>-0.326053753295142</v>
      </c>
      <c r="C21">
        <f>VLOOKUP(G21,RFE!$A$1:$E$61,4,FALSE)</f>
        <v>-0.323056637582721</v>
      </c>
      <c r="D21" s="4">
        <f>VLOOKUP(G21,RFE!$A$1:$E$61,5,FALSE)</f>
        <v>0.0447828206607586</v>
      </c>
      <c r="E21" t="e">
        <f>VLOOKUP(G21,Desc!$A$1:$B$133,2,0)</f>
        <v>#N/A</v>
      </c>
      <c r="F21">
        <v>0</v>
      </c>
      <c r="G21" t="str">
        <f>VLOOKUP(I21,Column!$A:$B,2,0)</f>
        <v>lux_item_own</v>
      </c>
      <c r="H21" s="5">
        <f t="shared" si="0"/>
        <v>0.674823701526832</v>
      </c>
      <c r="I21">
        <v>40</v>
      </c>
      <c r="J21">
        <v>-0.0290068393970587</v>
      </c>
      <c r="K21">
        <v>0.674823701526832</v>
      </c>
      <c r="L21">
        <v>-0.389180509318657</v>
      </c>
      <c r="M21">
        <v>-0.232002178510251</v>
      </c>
      <c r="N21">
        <v>-0.07251612940833</v>
      </c>
      <c r="O21">
        <v>-0.0596734580421132</v>
      </c>
      <c r="P21">
        <v>-0.0277794344053254</v>
      </c>
      <c r="Q21">
        <v>-0.038685909272651</v>
      </c>
      <c r="R21">
        <v>-0.0129053786238159</v>
      </c>
      <c r="S21">
        <v>-0.0122162940217647</v>
      </c>
    </row>
    <row r="22" ht="13.5" spans="1:19">
      <c r="A22">
        <f>VLOOKUP(G22,RFE!$A$1:$E$61,2,FALSE)</f>
        <v>0.851585709630587</v>
      </c>
      <c r="B22">
        <f>VLOOKUP(G22,RFE!$A$1:$E$61,3,FALSE)</f>
        <v>-0.378361842059069</v>
      </c>
      <c r="C22">
        <f>VLOOKUP(G22,RFE!$A$1:$E$61,4,FALSE)</f>
        <v>0.55600904291448</v>
      </c>
      <c r="D22" s="4">
        <f>VLOOKUP(G22,RFE!$A$1:$E$61,5,FALSE)</f>
        <v>0.343077636828666</v>
      </c>
      <c r="E22" t="str">
        <f>VLOOKUP(G22,Desc!$A$1:$B$133,2,0)</f>
        <v>Other debt in thousands</v>
      </c>
      <c r="F22">
        <v>0</v>
      </c>
      <c r="G22" t="str">
        <f>VLOOKUP(I22,Column!$A:$B,2,0)</f>
        <v>othdebt</v>
      </c>
      <c r="H22" s="5">
        <f t="shared" si="0"/>
        <v>0.550620825514042</v>
      </c>
      <c r="I22">
        <v>43</v>
      </c>
      <c r="J22">
        <v>0.324420775460516</v>
      </c>
      <c r="K22">
        <v>0.550620825514042</v>
      </c>
      <c r="L22">
        <v>0.400370848543056</v>
      </c>
      <c r="M22">
        <v>0.0547834604690713</v>
      </c>
      <c r="N22">
        <v>0.20093809689326</v>
      </c>
      <c r="O22">
        <v>0.399239729024313</v>
      </c>
      <c r="P22">
        <v>0.118983288580895</v>
      </c>
      <c r="Q22">
        <v>-0.00945321040889157</v>
      </c>
      <c r="R22">
        <v>0.0507509309060323</v>
      </c>
      <c r="S22">
        <v>-0.0433110992581601</v>
      </c>
    </row>
    <row r="23" ht="13.5" spans="1:19">
      <c r="A23">
        <f>VLOOKUP(G23,RFE!$A$1:$E$61,2,FALSE)</f>
        <v>1.19221999348282</v>
      </c>
      <c r="B23">
        <f>VLOOKUP(G23,RFE!$A$1:$E$61,3,FALSE)</f>
        <v>0.144719045580197</v>
      </c>
      <c r="C23">
        <f>VLOOKUP(G23,RFE!$A$1:$E$61,4,FALSE)</f>
        <v>-0.454916489657302</v>
      </c>
      <c r="D23" s="4">
        <f>VLOOKUP(G23,RFE!$A$1:$E$61,5,FALSE)</f>
        <v>0.294007516468572</v>
      </c>
      <c r="E23" t="str">
        <f>VLOOKUP(G23,Desc!$A$1:$B$133,2,0)</f>
        <v>Response to product offer 03</v>
      </c>
      <c r="F23">
        <v>0</v>
      </c>
      <c r="G23" t="str">
        <f>VLOOKUP(I23,Column!$A:$B,2,0)</f>
        <v>response_03</v>
      </c>
      <c r="H23" s="5">
        <f t="shared" si="0"/>
        <v>0.166816847542073</v>
      </c>
      <c r="I23">
        <v>53</v>
      </c>
      <c r="J23">
        <v>-0.0137894226262763</v>
      </c>
      <c r="K23">
        <v>0.166816847542073</v>
      </c>
      <c r="L23">
        <v>-0.0750519497388695</v>
      </c>
      <c r="M23">
        <v>-0.0753715774555473</v>
      </c>
      <c r="N23">
        <v>0.00230984712890888</v>
      </c>
      <c r="O23">
        <v>-0.0452468944289346</v>
      </c>
      <c r="P23">
        <v>0.0559798241922647</v>
      </c>
      <c r="Q23">
        <v>0.025768229887026</v>
      </c>
      <c r="R23">
        <v>0.000136715953310247</v>
      </c>
      <c r="S23">
        <v>0.0812885337228064</v>
      </c>
    </row>
    <row r="24" ht="13.5" spans="1:19">
      <c r="A24">
        <f>VLOOKUP(G24,RFE!$A$1:$E$61,2,FALSE)</f>
        <v>1.70317141926117</v>
      </c>
      <c r="B24">
        <f>VLOOKUP(G24,RFE!$A$1:$E$61,3,FALSE)</f>
        <v>3.28320437141579</v>
      </c>
      <c r="C24">
        <f>VLOOKUP(G24,RFE!$A$1:$E$61,4,FALSE)</f>
        <v>-0.498869773682162</v>
      </c>
      <c r="D24" s="4">
        <f>VLOOKUP(G24,RFE!$A$1:$E$61,5,FALSE)</f>
        <v>1.49583533899827</v>
      </c>
      <c r="E24" t="str">
        <f>VLOOKUP(G24,Desc!$A$1:$B$133,2,0)</f>
        <v>Retired</v>
      </c>
      <c r="F24">
        <v>0</v>
      </c>
      <c r="G24" t="str">
        <f>VLOOKUP(I24,Column!$A:$B,2,0)</f>
        <v>retire</v>
      </c>
      <c r="H24" s="5">
        <f t="shared" si="0"/>
        <v>-0.459951702027873</v>
      </c>
      <c r="I24">
        <v>54</v>
      </c>
      <c r="J24">
        <v>0.415319227550898</v>
      </c>
      <c r="K24">
        <v>-0.459951702027873</v>
      </c>
      <c r="L24">
        <v>-0.151339944003183</v>
      </c>
      <c r="M24">
        <v>-0.184811254863591</v>
      </c>
      <c r="N24">
        <v>-0.0690348719568196</v>
      </c>
      <c r="O24">
        <v>-0.0564923798548162</v>
      </c>
      <c r="P24">
        <v>0.327422639945982</v>
      </c>
      <c r="Q24">
        <v>-0.0951319657027441</v>
      </c>
      <c r="R24">
        <v>0.267596100702097</v>
      </c>
      <c r="S24">
        <v>0.0129010399146786</v>
      </c>
    </row>
    <row r="25" ht="13.5" spans="1:19">
      <c r="A25">
        <f>VLOOKUP(G25,RFE!$A$1:$E$61,2,FALSE)</f>
        <v>-0.476887997393129</v>
      </c>
      <c r="B25">
        <f>VLOOKUP(G25,RFE!$A$1:$E$61,3,FALSE)</f>
        <v>-0.0645133094755096</v>
      </c>
      <c r="C25">
        <f>VLOOKUP(G25,RFE!$A$1:$E$61,4,FALSE)</f>
        <v>-0.235150069533001</v>
      </c>
      <c r="D25" s="4">
        <f>VLOOKUP(G25,RFE!$A$1:$E$61,5,FALSE)</f>
        <v>-0.258850458800546</v>
      </c>
      <c r="E25" t="e">
        <f>VLOOKUP(G25,Desc!$A$1:$B$133,2,0)</f>
        <v>#N/A</v>
      </c>
      <c r="F25">
        <v>0</v>
      </c>
      <c r="G25" t="str">
        <f>VLOOKUP(I25,Column!$A:$B,2,0)</f>
        <v>tech_savy_index</v>
      </c>
      <c r="H25" s="5">
        <f t="shared" si="0"/>
        <v>0.628347701211164</v>
      </c>
      <c r="I25">
        <v>56</v>
      </c>
      <c r="J25">
        <v>0.0767433577397819</v>
      </c>
      <c r="K25">
        <v>0.628347701211164</v>
      </c>
      <c r="L25">
        <v>-0.430274381460574</v>
      </c>
      <c r="M25">
        <v>-0.265531874104386</v>
      </c>
      <c r="N25">
        <v>-0.0956843523720777</v>
      </c>
      <c r="O25">
        <v>-0.0253573973128493</v>
      </c>
      <c r="P25">
        <v>0.00805886898861399</v>
      </c>
      <c r="Q25">
        <v>-0.00400129490015077</v>
      </c>
      <c r="R25">
        <v>-0.0641809797842913</v>
      </c>
      <c r="S25">
        <v>-0.0346016494485021</v>
      </c>
    </row>
    <row r="26" ht="13.5" spans="1:19">
      <c r="A26">
        <f>VLOOKUP(G26,RFE!$A$1:$E$61,2,FALSE)</f>
        <v>1.22628342186804</v>
      </c>
      <c r="B26">
        <f>VLOOKUP(G26,RFE!$A$1:$E$61,3,FALSE)</f>
        <v>0.197027134344123</v>
      </c>
      <c r="C26">
        <f>VLOOKUP(G26,RFE!$A$1:$E$61,4,FALSE)</f>
        <v>-0.454916489657302</v>
      </c>
      <c r="D26" s="4">
        <f>VLOOKUP(G26,RFE!$A$1:$E$61,5,FALSE)</f>
        <v>0.322798022184956</v>
      </c>
      <c r="E26" t="str">
        <f>VLOOKUP(G26,Desc!$A$1:$B$133,2,0)</f>
        <v>Voted in last election</v>
      </c>
      <c r="F26">
        <v>0</v>
      </c>
      <c r="G26" t="str">
        <f>VLOOKUP(I26,Column!$A:$B,2,0)</f>
        <v>vote</v>
      </c>
      <c r="H26" s="5">
        <f t="shared" si="0"/>
        <v>0.150247842833899</v>
      </c>
      <c r="I26">
        <v>60</v>
      </c>
      <c r="J26">
        <v>0.0295219208675225</v>
      </c>
      <c r="K26">
        <v>0.150247842833899</v>
      </c>
      <c r="L26">
        <v>0.069683782804657</v>
      </c>
      <c r="M26">
        <v>-0.0437827769180859</v>
      </c>
      <c r="N26">
        <v>-0.00218463077793014</v>
      </c>
      <c r="O26">
        <v>-0.0338034546303889</v>
      </c>
      <c r="P26">
        <v>-0.0444365348135545</v>
      </c>
      <c r="Q26">
        <v>-0.0998509519686055</v>
      </c>
      <c r="R26">
        <v>0.0943737531939948</v>
      </c>
      <c r="S26">
        <v>0.00170223479805095</v>
      </c>
    </row>
    <row r="27" ht="13.5" hidden="1" spans="1:19">
      <c r="A27">
        <f>VLOOKUP(G27,RFE!$A$1:$E$61,2,FALSE)</f>
        <v>-1.63504456249072</v>
      </c>
      <c r="B27">
        <f>VLOOKUP(G27,RFE!$A$1:$E$61,3,FALSE)</f>
        <v>-0.587594197114776</v>
      </c>
      <c r="C27">
        <f>VLOOKUP(G27,RFE!$A$1:$E$61,4,FALSE)</f>
        <v>-0.279103353557861</v>
      </c>
      <c r="D27" s="4">
        <f>VLOOKUP(G27,RFE!$A$1:$E$61,5,FALSE)</f>
        <v>-0.833914037721122</v>
      </c>
      <c r="E27" t="str">
        <f>VLOOKUP(G27,Desc!$A$1:$B$133,2,0)</f>
        <v>Wireless over tenure</v>
      </c>
      <c r="F27">
        <v>1</v>
      </c>
      <c r="G27" t="str">
        <f>VLOOKUP(I27,Column!$A:$B,2,0)</f>
        <v>wireten</v>
      </c>
      <c r="H27" s="5">
        <f t="shared" si="0"/>
        <v>0.508642341653617</v>
      </c>
      <c r="I27">
        <v>61</v>
      </c>
      <c r="J27">
        <v>0.325650939578344</v>
      </c>
      <c r="K27">
        <v>0.508642341653617</v>
      </c>
      <c r="L27">
        <v>-0.400500641620461</v>
      </c>
      <c r="M27">
        <v>-0.201939562524084</v>
      </c>
      <c r="N27">
        <v>-0.0671187388351721</v>
      </c>
      <c r="O27">
        <v>0.0158353900276318</v>
      </c>
      <c r="P27">
        <v>-0.0333247636344064</v>
      </c>
      <c r="Q27">
        <v>0.12528396970852</v>
      </c>
      <c r="R27">
        <v>-0.151092040007143</v>
      </c>
      <c r="S27">
        <v>-0.0271955625800514</v>
      </c>
    </row>
    <row r="28" ht="13.5" spans="1:19">
      <c r="A28">
        <f>VLOOKUP(G28,RFE!$A$1:$E$61,2,FALSE)</f>
        <v>1.12409313671237</v>
      </c>
      <c r="B28">
        <f>VLOOKUP(G28,RFE!$A$1:$E$61,3,FALSE)</f>
        <v>-0.273745664531216</v>
      </c>
      <c r="C28">
        <f>VLOOKUP(G28,RFE!$A$1:$E$61,4,FALSE)</f>
        <v>-0.454916489657302</v>
      </c>
      <c r="D28" s="4">
        <f>VLOOKUP(G28,RFE!$A$1:$E$61,5,FALSE)</f>
        <v>0.131810327507952</v>
      </c>
      <c r="E28" t="str">
        <f>VLOOKUP(G28,Desc!$A$1:$B$133,2,0)</f>
        <v>Home ownership</v>
      </c>
      <c r="F28">
        <v>0</v>
      </c>
      <c r="G28" t="str">
        <f>VLOOKUP(I28,Column!$A:$B,2,0)</f>
        <v>homeown</v>
      </c>
      <c r="H28" s="5">
        <f t="shared" si="0"/>
        <v>0.197963412715125</v>
      </c>
      <c r="I28">
        <v>34</v>
      </c>
      <c r="J28">
        <v>0.106128529167958</v>
      </c>
      <c r="K28">
        <v>0.168662432787437</v>
      </c>
      <c r="L28">
        <v>-0.0604249229470434</v>
      </c>
      <c r="M28">
        <v>0.197963412715125</v>
      </c>
      <c r="N28">
        <v>0.022022971930462</v>
      </c>
      <c r="O28">
        <v>0.0251647859956526</v>
      </c>
      <c r="P28">
        <v>-0.193901225407175</v>
      </c>
      <c r="Q28">
        <v>-0.0245706654975673</v>
      </c>
      <c r="R28">
        <v>-0.0763881492713696</v>
      </c>
      <c r="S28">
        <v>-0.117329966743996</v>
      </c>
    </row>
    <row r="29" ht="13.5" spans="1:19">
      <c r="A29">
        <f>VLOOKUP(G29,RFE!$A$1:$E$61,2,FALSE)</f>
        <v>-0.136253713540893</v>
      </c>
      <c r="B29">
        <f>VLOOKUP(G29,RFE!$A$1:$E$61,3,FALSE)</f>
        <v>1.19088082085873</v>
      </c>
      <c r="C29">
        <f>VLOOKUP(G29,RFE!$A$1:$E$61,4,FALSE)</f>
        <v>-0.498869773682162</v>
      </c>
      <c r="D29" s="4">
        <f>VLOOKUP(G29,RFE!$A$1:$E$61,5,FALSE)</f>
        <v>0.185252444545224</v>
      </c>
      <c r="E29" t="str">
        <f>VLOOKUP(G29,Desc!$A$1:$B$133,2,0)</f>
        <v>Marital status</v>
      </c>
      <c r="F29">
        <v>0</v>
      </c>
      <c r="G29" t="str">
        <f>VLOOKUP(I29,Column!$A:$B,2,0)</f>
        <v>marital</v>
      </c>
      <c r="H29" s="5">
        <f t="shared" si="0"/>
        <v>0.820635254213471</v>
      </c>
      <c r="I29">
        <v>41</v>
      </c>
      <c r="J29">
        <v>0.126970103588096</v>
      </c>
      <c r="K29">
        <v>0.072852203705119</v>
      </c>
      <c r="L29">
        <v>-0.416215832701585</v>
      </c>
      <c r="M29">
        <v>0.820635254213471</v>
      </c>
      <c r="N29">
        <v>-0.00661038622065238</v>
      </c>
      <c r="O29">
        <v>0.0673727934584855</v>
      </c>
      <c r="P29">
        <v>0.115808718804742</v>
      </c>
      <c r="Q29">
        <v>-0.12395540450006</v>
      </c>
      <c r="R29">
        <v>0.0320563268087638</v>
      </c>
      <c r="S29">
        <v>0.0647118533107795</v>
      </c>
    </row>
    <row r="30" ht="13.5" hidden="1" spans="1:19">
      <c r="A30">
        <f>VLOOKUP(G30,RFE!$A$1:$E$61,2,FALSE)</f>
        <v>-0.613141710934022</v>
      </c>
      <c r="B30">
        <f>VLOOKUP(G30,RFE!$A$1:$E$61,3,FALSE)</f>
        <v>-0.482978019586922</v>
      </c>
      <c r="C30">
        <f>VLOOKUP(G30,RFE!$A$1:$E$61,4,FALSE)</f>
        <v>-0.323056637582721</v>
      </c>
      <c r="D30" s="4">
        <f>VLOOKUP(G30,RFE!$A$1:$E$61,5,FALSE)</f>
        <v>-0.473058789367889</v>
      </c>
      <c r="E30" t="str">
        <f>VLOOKUP(G30,Desc!$A$1:$B$133,2,0)</f>
        <v>Number of people in household</v>
      </c>
      <c r="F30">
        <v>1</v>
      </c>
      <c r="G30" t="str">
        <f>VLOOKUP(I30,Column!$A:$B,2,0)</f>
        <v>reside</v>
      </c>
      <c r="H30" s="5">
        <f t="shared" si="0"/>
        <v>0.715876189732192</v>
      </c>
      <c r="I30">
        <v>50</v>
      </c>
      <c r="J30">
        <v>-0.203011387511527</v>
      </c>
      <c r="K30">
        <v>0.131376294083931</v>
      </c>
      <c r="L30">
        <v>-0.342776629648935</v>
      </c>
      <c r="M30">
        <v>0.715876189732192</v>
      </c>
      <c r="N30">
        <v>0.0217247783333149</v>
      </c>
      <c r="O30">
        <v>0.0938891451833917</v>
      </c>
      <c r="P30">
        <v>0.0440016052240803</v>
      </c>
      <c r="Q30">
        <v>0.0136889264695966</v>
      </c>
      <c r="R30">
        <v>-0.0250654053952718</v>
      </c>
      <c r="S30">
        <v>0.0430076805747671</v>
      </c>
    </row>
    <row r="31" ht="13.5" hidden="1" spans="1:19">
      <c r="A31">
        <f>VLOOKUP(G31,RFE!$A$1:$E$61,2,FALSE)</f>
        <v>-0.20438057031134</v>
      </c>
      <c r="B31">
        <f>VLOOKUP(G31,RFE!$A$1:$E$61,3,FALSE)</f>
        <v>-0.482978019586922</v>
      </c>
      <c r="C31">
        <f>VLOOKUP(G31,RFE!$A$1:$E$61,4,FALSE)</f>
        <v>-0.279103353557861</v>
      </c>
      <c r="D31" s="4">
        <f>VLOOKUP(G31,RFE!$A$1:$E$61,5,FALSE)</f>
        <v>-0.322153981152041</v>
      </c>
      <c r="E31" t="str">
        <f>VLOOKUP(G31,Desc!$A$1:$B$133,2,0)</f>
        <v>Spouse years of education</v>
      </c>
      <c r="F31">
        <v>1</v>
      </c>
      <c r="G31" t="str">
        <f>VLOOKUP(I31,Column!$A:$B,2,0)</f>
        <v>spoused</v>
      </c>
      <c r="H31" s="5">
        <f t="shared" si="0"/>
        <v>0.773752130803719</v>
      </c>
      <c r="I31">
        <v>55</v>
      </c>
      <c r="J31">
        <v>0.116473653697966</v>
      </c>
      <c r="K31">
        <v>0.14864287676352</v>
      </c>
      <c r="L31">
        <v>-0.450119647032561</v>
      </c>
      <c r="M31">
        <v>0.773752130803719</v>
      </c>
      <c r="N31">
        <v>-0.0111658899818481</v>
      </c>
      <c r="O31">
        <v>0.0617607249896212</v>
      </c>
      <c r="P31">
        <v>0.135587665868834</v>
      </c>
      <c r="Q31">
        <v>-0.149188281252527</v>
      </c>
      <c r="R31">
        <v>0.0573729195463088</v>
      </c>
      <c r="S31">
        <v>0.0751980272831676</v>
      </c>
    </row>
    <row r="32" ht="13.5" spans="1:19">
      <c r="A32">
        <f>VLOOKUP(G32,RFE!$A$1:$E$61,2,FALSE)</f>
        <v>0.953775994786258</v>
      </c>
      <c r="B32">
        <f>VLOOKUP(G32,RFE!$A$1:$E$61,3,FALSE)</f>
        <v>0.667799933219463</v>
      </c>
      <c r="C32">
        <f>VLOOKUP(G32,RFE!$A$1:$E$61,4,FALSE)</f>
        <v>-0.103290217458421</v>
      </c>
      <c r="D32" s="4">
        <f>VLOOKUP(G32,RFE!$A$1:$E$61,5,FALSE)</f>
        <v>0.5060952368491</v>
      </c>
      <c r="E32" t="e">
        <f>VLOOKUP(G32,Desc!$A$1:$B$133,2,0)</f>
        <v>#N/A</v>
      </c>
      <c r="F32">
        <v>0</v>
      </c>
      <c r="G32" t="str">
        <f>VLOOKUP(I32,Column!$A:$B,2,0)</f>
        <v>Vehicle_index_lastyr</v>
      </c>
      <c r="H32" s="5">
        <f t="shared" si="0"/>
        <v>-0.543039311797941</v>
      </c>
      <c r="I32">
        <v>0</v>
      </c>
      <c r="J32">
        <v>0.0205325089996589</v>
      </c>
      <c r="K32">
        <v>0.111877517241508</v>
      </c>
      <c r="L32">
        <v>0.257471366180469</v>
      </c>
      <c r="M32">
        <v>0.13361291391069</v>
      </c>
      <c r="N32">
        <v>-0.543039311797941</v>
      </c>
      <c r="O32">
        <v>-0.200802635294091</v>
      </c>
      <c r="P32">
        <v>0.145414027642065</v>
      </c>
      <c r="Q32">
        <v>0.0704075448991406</v>
      </c>
      <c r="R32">
        <v>0.124592512672682</v>
      </c>
      <c r="S32">
        <v>0.0289160870758438</v>
      </c>
    </row>
    <row r="33" ht="13.5" hidden="1" spans="1:19">
      <c r="A33">
        <f>VLOOKUP(G33,RFE!$A$1:$E$61,2,FALSE)</f>
        <v>0.136253713540894</v>
      </c>
      <c r="B33">
        <f>VLOOKUP(G33,RFE!$A$1:$E$61,3,FALSE)</f>
        <v>-0.378361842059069</v>
      </c>
      <c r="C33">
        <f>VLOOKUP(G33,RFE!$A$1:$E$61,4,FALSE)</f>
        <v>-0.454916489657302</v>
      </c>
      <c r="D33" s="4">
        <f>VLOOKUP(G33,RFE!$A$1:$E$61,5,FALSE)</f>
        <v>-0.232341539391825</v>
      </c>
      <c r="E33" t="str">
        <f>VLOOKUP(G33,Desc!$A$1:$B$133,2,0)</f>
        <v>Primary vehicle bought/leased within last year</v>
      </c>
      <c r="F33">
        <v>1</v>
      </c>
      <c r="G33" t="str">
        <f>VLOOKUP(I33,Column!$A:$B,2,0)</f>
        <v>carbought</v>
      </c>
      <c r="H33" s="5">
        <f t="shared" si="0"/>
        <v>-0.600878707496097</v>
      </c>
      <c r="I33">
        <v>5</v>
      </c>
      <c r="J33">
        <v>0.0329661955381047</v>
      </c>
      <c r="K33">
        <v>0.154307965825504</v>
      </c>
      <c r="L33">
        <v>0.323531335084391</v>
      </c>
      <c r="M33">
        <v>0.127111167905294</v>
      </c>
      <c r="N33">
        <v>-0.600878707496097</v>
      </c>
      <c r="O33">
        <v>-0.165097813434118</v>
      </c>
      <c r="P33">
        <v>0.062520552824497</v>
      </c>
      <c r="Q33">
        <v>0.0412339265153237</v>
      </c>
      <c r="R33">
        <v>-0.0245480943586189</v>
      </c>
      <c r="S33">
        <v>-0.0483548296395568</v>
      </c>
    </row>
    <row r="34" ht="13.5" spans="1:19">
      <c r="A34">
        <f>VLOOKUP(G34,RFE!$A$1:$E$61,2,FALSE)</f>
        <v>1.0219028515567</v>
      </c>
      <c r="B34">
        <f>VLOOKUP(G34,RFE!$A$1:$E$61,3,FALSE)</f>
        <v>0.144719045580197</v>
      </c>
      <c r="C34">
        <f>VLOOKUP(G34,RFE!$A$1:$E$61,4,FALSE)</f>
        <v>-0.498869773682162</v>
      </c>
      <c r="D34" s="4">
        <f>VLOOKUP(G34,RFE!$A$1:$E$61,5,FALSE)</f>
        <v>0.22258404115158</v>
      </c>
      <c r="E34" t="str">
        <f>VLOOKUP(G34,Desc!$A$1:$B$133,2,0)</f>
        <v>Primary vehicle lease/own</v>
      </c>
      <c r="F34">
        <v>0</v>
      </c>
      <c r="G34" t="str">
        <f>VLOOKUP(I34,Column!$A:$B,2,0)</f>
        <v>carown</v>
      </c>
      <c r="H34" s="5">
        <f t="shared" si="0"/>
        <v>-0.606682206574598</v>
      </c>
      <c r="I34">
        <v>22</v>
      </c>
      <c r="J34">
        <v>-0.00187857515514114</v>
      </c>
      <c r="K34">
        <v>0.291585288431222</v>
      </c>
      <c r="L34">
        <v>0.374915623531595</v>
      </c>
      <c r="M34">
        <v>0.185468195969298</v>
      </c>
      <c r="N34">
        <v>-0.606682206574598</v>
      </c>
      <c r="O34">
        <v>-0.180009006967836</v>
      </c>
      <c r="P34">
        <v>0.0144313587574604</v>
      </c>
      <c r="Q34">
        <v>0.057770853785361</v>
      </c>
      <c r="R34">
        <v>-0.0640144718363822</v>
      </c>
      <c r="S34">
        <v>0.0192871515189871</v>
      </c>
    </row>
    <row r="35" ht="13.5" hidden="1" spans="1:19">
      <c r="A35">
        <f>VLOOKUP(G35,RFE!$A$1:$E$61,2,FALSE)</f>
        <v>-1.05596627994192</v>
      </c>
      <c r="B35">
        <f>VLOOKUP(G35,RFE!$A$1:$E$61,3,FALSE)</f>
        <v>-0.535286108350849</v>
      </c>
      <c r="C35">
        <f>VLOOKUP(G35,RFE!$A$1:$E$61,4,FALSE)</f>
        <v>-0.323056637582721</v>
      </c>
      <c r="D35" s="4">
        <f>VLOOKUP(G35,RFE!$A$1:$E$61,5,FALSE)</f>
        <v>-0.638103008625166</v>
      </c>
      <c r="E35" t="str">
        <f>VLOOKUP(G35,Desc!$A$1:$B$133,2,0)</f>
        <v>Number of cars owned/leased</v>
      </c>
      <c r="F35">
        <v>1</v>
      </c>
      <c r="G35" t="str">
        <f>VLOOKUP(I35,Column!$A:$B,2,0)</f>
        <v>cars</v>
      </c>
      <c r="H35" s="5">
        <f t="shared" si="0"/>
        <v>-0.639130940037759</v>
      </c>
      <c r="I35">
        <v>23</v>
      </c>
      <c r="J35">
        <v>0.0219246403333177</v>
      </c>
      <c r="K35">
        <v>0.149596809823157</v>
      </c>
      <c r="L35">
        <v>0.312854475329398</v>
      </c>
      <c r="M35">
        <v>0.139356558188862</v>
      </c>
      <c r="N35">
        <v>-0.639130940037759</v>
      </c>
      <c r="O35">
        <v>-0.210826049344793</v>
      </c>
      <c r="P35">
        <v>0.129414049968839</v>
      </c>
      <c r="Q35">
        <v>0.0759870144110735</v>
      </c>
      <c r="R35">
        <v>0.0826155159277882</v>
      </c>
      <c r="S35">
        <v>0.038472725768193</v>
      </c>
    </row>
    <row r="36" ht="13.5" spans="1:19">
      <c r="A36">
        <f>VLOOKUP(G36,RFE!$A$1:$E$61,2,FALSE)</f>
        <v>1.6009811341055</v>
      </c>
      <c r="B36">
        <f>VLOOKUP(G36,RFE!$A$1:$E$61,3,FALSE)</f>
        <v>2.55089112872082</v>
      </c>
      <c r="C36">
        <f>VLOOKUP(G36,RFE!$A$1:$E$61,4,FALSE)</f>
        <v>3.58878564062982</v>
      </c>
      <c r="D36" s="4">
        <f>VLOOKUP(G36,RFE!$A$1:$E$61,5,FALSE)</f>
        <v>2.58021930115205</v>
      </c>
      <c r="E36" t="str">
        <f>VLOOKUP(G36,Desc!$A$1:$B$133,2,0)</f>
        <v>Number of items on secondary card last month</v>
      </c>
      <c r="F36">
        <v>0</v>
      </c>
      <c r="G36" t="str">
        <f>VLOOKUP(I36,Column!$A:$B,2,0)</f>
        <v>card2items</v>
      </c>
      <c r="H36" s="5">
        <f t="shared" si="0"/>
        <v>-0.488030748791073</v>
      </c>
      <c r="I36">
        <v>11</v>
      </c>
      <c r="J36">
        <v>0.031891696854733</v>
      </c>
      <c r="K36">
        <v>0.128771738661479</v>
      </c>
      <c r="L36">
        <v>0.177558016950042</v>
      </c>
      <c r="M36">
        <v>0.127652870236515</v>
      </c>
      <c r="N36">
        <v>0.362329306035341</v>
      </c>
      <c r="O36">
        <v>-0.488030748791073</v>
      </c>
      <c r="P36">
        <v>0.068166740817353</v>
      </c>
      <c r="Q36">
        <v>0.129883728581543</v>
      </c>
      <c r="R36">
        <v>0.0895686779799634</v>
      </c>
      <c r="S36">
        <v>0.16429277147765</v>
      </c>
    </row>
    <row r="37" ht="13.5" hidden="1" spans="1:19">
      <c r="A37" t="e">
        <f>VLOOKUP(G37,RFE!$A$1:$E$61,2,FALSE)</f>
        <v>#N/A</v>
      </c>
      <c r="B37" t="e">
        <f>VLOOKUP(G37,RFE!$A$1:$E$61,3,FALSE)</f>
        <v>#N/A</v>
      </c>
      <c r="C37" t="e">
        <f>VLOOKUP(G37,RFE!$A$1:$E$61,4,FALSE)</f>
        <v>#N/A</v>
      </c>
      <c r="D37" s="4" t="e">
        <f>VLOOKUP(G37,RFE!$A$1:$E$61,5,FALSE)</f>
        <v>#N/A</v>
      </c>
      <c r="E37" t="str">
        <f>VLOOKUP(G37,Desc!$A$1:$B$133,2,0)</f>
        <v>Amount spent on secondary card last month</v>
      </c>
      <c r="F37">
        <v>1</v>
      </c>
      <c r="G37" t="str">
        <f>VLOOKUP(I37,Column!$A:$B,2,0)</f>
        <v>card2spent</v>
      </c>
      <c r="H37" s="5">
        <f t="shared" si="0"/>
        <v>-0.51181621749278</v>
      </c>
      <c r="I37">
        <v>12</v>
      </c>
      <c r="J37">
        <v>0.138505224496896</v>
      </c>
      <c r="K37">
        <v>0.366704492885382</v>
      </c>
      <c r="L37">
        <v>0.277763605033191</v>
      </c>
      <c r="M37">
        <v>0.138156882790577</v>
      </c>
      <c r="N37">
        <v>0.463590054137276</v>
      </c>
      <c r="O37">
        <v>-0.51181621749278</v>
      </c>
      <c r="P37">
        <v>0.050450411666118</v>
      </c>
      <c r="Q37">
        <v>0.0595325086800453</v>
      </c>
      <c r="R37">
        <v>0.0249396869122258</v>
      </c>
      <c r="S37">
        <v>0.114186283328831</v>
      </c>
    </row>
    <row r="38" ht="13.5" spans="1:19">
      <c r="A38">
        <f>VLOOKUP(G38,RFE!$A$1:$E$61,2,FALSE)</f>
        <v>1.46472742056461</v>
      </c>
      <c r="B38">
        <f>VLOOKUP(G38,RFE!$A$1:$E$61,3,FALSE)</f>
        <v>1.87088597478977</v>
      </c>
      <c r="C38">
        <f>VLOOKUP(G38,RFE!$A$1:$E$61,4,FALSE)</f>
        <v>3.45692578855524</v>
      </c>
      <c r="D38" s="4">
        <f>VLOOKUP(G38,RFE!$A$1:$E$61,5,FALSE)</f>
        <v>2.26417972796987</v>
      </c>
      <c r="E38" t="str">
        <f>VLOOKUP(G38,Desc!$A$1:$B$133,2,0)</f>
        <v>Number of items on primary card last month</v>
      </c>
      <c r="F38">
        <v>0</v>
      </c>
      <c r="G38" t="str">
        <f>VLOOKUP(I38,Column!$A:$B,2,0)</f>
        <v>carditems</v>
      </c>
      <c r="H38" s="5">
        <f t="shared" si="0"/>
        <v>-0.341991665062923</v>
      </c>
      <c r="I38">
        <v>17</v>
      </c>
      <c r="J38">
        <v>0.0116380200715882</v>
      </c>
      <c r="K38">
        <v>0.144052960265471</v>
      </c>
      <c r="L38">
        <v>0.0605842744148884</v>
      </c>
      <c r="M38">
        <v>0.0660807050008069</v>
      </c>
      <c r="N38">
        <v>0.23556233479027</v>
      </c>
      <c r="O38">
        <v>-0.341991665062923</v>
      </c>
      <c r="P38">
        <v>-0.11216317535215</v>
      </c>
      <c r="Q38">
        <v>0.129076699122756</v>
      </c>
      <c r="R38">
        <v>0.226687123260745</v>
      </c>
      <c r="S38">
        <v>0.0465204905432968</v>
      </c>
    </row>
    <row r="39" ht="13.5" hidden="1" spans="1:19">
      <c r="A39" t="e">
        <f>VLOOKUP(G39,RFE!$A$1:$E$61,2,FALSE)</f>
        <v>#N/A</v>
      </c>
      <c r="B39" t="e">
        <f>VLOOKUP(G39,RFE!$A$1:$E$61,3,FALSE)</f>
        <v>#N/A</v>
      </c>
      <c r="C39" t="e">
        <f>VLOOKUP(G39,RFE!$A$1:$E$61,4,FALSE)</f>
        <v>#N/A</v>
      </c>
      <c r="D39" s="4" t="e">
        <f>VLOOKUP(G39,RFE!$A$1:$E$61,5,FALSE)</f>
        <v>#N/A</v>
      </c>
      <c r="E39" t="str">
        <f>VLOOKUP(G39,Desc!$A$1:$B$133,2,0)</f>
        <v>Amount spent on primary card last month</v>
      </c>
      <c r="F39">
        <v>1</v>
      </c>
      <c r="G39" t="str">
        <f>VLOOKUP(I39,Column!$A:$B,2,0)</f>
        <v>cardspent</v>
      </c>
      <c r="H39" s="5">
        <f t="shared" si="0"/>
        <v>-0.438313783712789</v>
      </c>
      <c r="I39">
        <v>18</v>
      </c>
      <c r="J39">
        <v>0.151075721810033</v>
      </c>
      <c r="K39">
        <v>0.413121839468039</v>
      </c>
      <c r="L39">
        <v>0.251954207527891</v>
      </c>
      <c r="M39">
        <v>0.123930006101538</v>
      </c>
      <c r="N39">
        <v>0.410713069452079</v>
      </c>
      <c r="O39">
        <v>-0.438313783712789</v>
      </c>
      <c r="P39">
        <v>-0.0299030604252352</v>
      </c>
      <c r="Q39">
        <v>0.0278345671080817</v>
      </c>
      <c r="R39">
        <v>0.0892202014331804</v>
      </c>
      <c r="S39">
        <v>0.0484692523474849</v>
      </c>
    </row>
    <row r="40" ht="13.5" spans="1:19">
      <c r="A40">
        <f>VLOOKUP(G40,RFE!$A$1:$E$61,2,FALSE)</f>
        <v>0.715331996089693</v>
      </c>
      <c r="B40">
        <f>VLOOKUP(G40,RFE!$A$1:$E$61,3,FALSE)</f>
        <v>-0.482978019586922</v>
      </c>
      <c r="C40">
        <f>VLOOKUP(G40,RFE!$A$1:$E$61,4,FALSE)</f>
        <v>0.160429486690739</v>
      </c>
      <c r="D40" s="4">
        <f>VLOOKUP(G40,RFE!$A$1:$E$61,5,FALSE)</f>
        <v>0.130927821064503</v>
      </c>
      <c r="E40" t="str">
        <f>VLOOKUP(G40,Desc!$A$1:$B$133,2,0)</f>
        <v>Debt to income ratio (x100)</v>
      </c>
      <c r="F40">
        <v>0</v>
      </c>
      <c r="G40" t="str">
        <f>VLOOKUP(I40,Column!$A:$B,2,0)</f>
        <v>debtinc</v>
      </c>
      <c r="H40" s="5">
        <f t="shared" si="0"/>
        <v>0.45593159608688</v>
      </c>
      <c r="I40">
        <v>27</v>
      </c>
      <c r="J40">
        <v>0.0524500616447044</v>
      </c>
      <c r="K40">
        <v>0.154563717335211</v>
      </c>
      <c r="L40">
        <v>0.214169131435099</v>
      </c>
      <c r="M40">
        <v>-0.0195665740925701</v>
      </c>
      <c r="N40">
        <v>0.134081066306682</v>
      </c>
      <c r="O40">
        <v>0.45593159608688</v>
      </c>
      <c r="P40">
        <v>0.437611436507388</v>
      </c>
      <c r="Q40">
        <v>0.28983637991351</v>
      </c>
      <c r="R40">
        <v>0.325405558766245</v>
      </c>
      <c r="S40">
        <v>-0.00777624003988945</v>
      </c>
    </row>
    <row r="41" ht="13.5" spans="1:19">
      <c r="A41">
        <f>VLOOKUP(G41,RFE!$A$1:$E$61,2,FALSE)</f>
        <v>1.43066399217938</v>
      </c>
      <c r="B41">
        <f>VLOOKUP(G41,RFE!$A$1:$E$61,3,FALSE)</f>
        <v>1.34780508715051</v>
      </c>
      <c r="C41">
        <f>VLOOKUP(G41,RFE!$A$1:$E$61,4,FALSE)</f>
        <v>-0.454916489657302</v>
      </c>
      <c r="D41" s="4">
        <f>VLOOKUP(G41,RFE!$A$1:$E$61,5,FALSE)</f>
        <v>0.774517529890865</v>
      </c>
      <c r="E41" t="str">
        <f>VLOOKUP(G41,Desc!$A$1:$B$133,2,0)</f>
        <v>Gender</v>
      </c>
      <c r="F41">
        <v>0</v>
      </c>
      <c r="G41" t="str">
        <f>VLOOKUP(I41,Column!$A:$B,2,0)</f>
        <v>gender</v>
      </c>
      <c r="H41" s="5">
        <f t="shared" si="0"/>
        <v>0.0993395941366008</v>
      </c>
      <c r="I41">
        <v>33</v>
      </c>
      <c r="J41">
        <v>-0.02642989880048</v>
      </c>
      <c r="K41">
        <v>-0.0260516357415189</v>
      </c>
      <c r="L41">
        <v>-0.0135147582125739</v>
      </c>
      <c r="M41">
        <v>0.0204726461545204</v>
      </c>
      <c r="N41">
        <v>-0.0915585414230916</v>
      </c>
      <c r="O41">
        <v>0.0993395941366008</v>
      </c>
      <c r="P41">
        <v>-0.0186553285295902</v>
      </c>
      <c r="Q41">
        <v>-0.0689671883789882</v>
      </c>
      <c r="R41">
        <v>0.0252512284190815</v>
      </c>
      <c r="S41">
        <v>-0.0417204012946708</v>
      </c>
    </row>
    <row r="42" ht="13.5" spans="1:19">
      <c r="A42">
        <f>VLOOKUP(G42,RFE!$A$1:$E$61,2,FALSE)</f>
        <v>1.63504456249072</v>
      </c>
      <c r="B42">
        <f>VLOOKUP(G42,RFE!$A$1:$E$61,3,FALSE)</f>
        <v>4.64321467927788</v>
      </c>
      <c r="C42">
        <f>VLOOKUP(G42,RFE!$A$1:$E$61,4,FALSE)</f>
        <v>3.58878564062982</v>
      </c>
      <c r="D42" s="4">
        <f>VLOOKUP(G42,RFE!$A$1:$E$61,5,FALSE)</f>
        <v>3.28901496079948</v>
      </c>
      <c r="E42" t="str">
        <f>VLOOKUP(G42,Desc!$A$1:$B$133,2,0)</f>
        <v>Primary credit card</v>
      </c>
      <c r="F42">
        <v>0</v>
      </c>
      <c r="G42" t="str">
        <f>VLOOKUP(I42,Column!$A:$B,2,0)</f>
        <v>card</v>
      </c>
      <c r="H42" s="5">
        <f t="shared" si="0"/>
        <v>-0.491414705761504</v>
      </c>
      <c r="I42">
        <v>7</v>
      </c>
      <c r="J42">
        <v>0.0108090525949373</v>
      </c>
      <c r="K42">
        <v>-0.0380508131715031</v>
      </c>
      <c r="L42">
        <v>-0.0163434628659436</v>
      </c>
      <c r="M42">
        <v>-0.0525528265453177</v>
      </c>
      <c r="N42">
        <v>-0.235912996525015</v>
      </c>
      <c r="O42">
        <v>0.363772392927047</v>
      </c>
      <c r="P42">
        <v>-0.491414705761504</v>
      </c>
      <c r="Q42">
        <v>0.0558459344851055</v>
      </c>
      <c r="R42">
        <v>0.259122436713194</v>
      </c>
      <c r="S42">
        <v>0.410464972116134</v>
      </c>
    </row>
    <row r="43" ht="13.5" hidden="1" spans="1:19">
      <c r="A43">
        <f>VLOOKUP(G43,RFE!$A$1:$E$61,2,FALSE)</f>
        <v>-1.19221999348282</v>
      </c>
      <c r="B43">
        <f>VLOOKUP(G43,RFE!$A$1:$E$61,3,FALSE)</f>
        <v>-0.587594197114776</v>
      </c>
      <c r="C43">
        <f>VLOOKUP(G43,RFE!$A$1:$E$61,4,FALSE)</f>
        <v>0.0285696346161591</v>
      </c>
      <c r="D43" s="4">
        <f>VLOOKUP(G43,RFE!$A$1:$E$61,5,FALSE)</f>
        <v>-0.583748185327146</v>
      </c>
      <c r="E43" t="str">
        <f>VLOOKUP(G43,Desc!$A$1:$B$133,2,0)</f>
        <v>Hours spent watching TV last week</v>
      </c>
      <c r="F43">
        <v>1</v>
      </c>
      <c r="G43" t="str">
        <f>VLOOKUP(I43,Column!$A:$B,2,0)</f>
        <v>hourstv</v>
      </c>
      <c r="H43" s="5">
        <f t="shared" si="0"/>
        <v>-0.207623202904527</v>
      </c>
      <c r="I43">
        <v>36</v>
      </c>
      <c r="J43">
        <v>0.0160622210006559</v>
      </c>
      <c r="K43">
        <v>0.0875052601962494</v>
      </c>
      <c r="L43">
        <v>-0.00408125309251311</v>
      </c>
      <c r="M43">
        <v>0.0535280357475957</v>
      </c>
      <c r="N43">
        <v>0.0236241692255782</v>
      </c>
      <c r="O43">
        <v>0.0342182342890016</v>
      </c>
      <c r="P43">
        <v>-0.207623202904527</v>
      </c>
      <c r="Q43">
        <v>0.0220069656924448</v>
      </c>
      <c r="R43">
        <v>-0.16287566164108</v>
      </c>
      <c r="S43">
        <v>0.0467196824144997</v>
      </c>
    </row>
    <row r="44" ht="13.5" hidden="1" spans="1:19">
      <c r="A44">
        <f>VLOOKUP(G44,RFE!$A$1:$E$61,2,FALSE)</f>
        <v>-0.442824569007905</v>
      </c>
      <c r="B44">
        <f>VLOOKUP(G44,RFE!$A$1:$E$61,3,FALSE)</f>
        <v>-0.482978019586922</v>
      </c>
      <c r="C44">
        <f>VLOOKUP(G44,RFE!$A$1:$E$61,4,FALSE)</f>
        <v>-0.454916489657302</v>
      </c>
      <c r="D44" s="4">
        <f>VLOOKUP(G44,RFE!$A$1:$E$61,5,FALSE)</f>
        <v>-0.46023969275071</v>
      </c>
      <c r="E44" t="str">
        <f>VLOOKUP(G44,Desc!$A$1:$B$133,2,0)</f>
        <v>Active lifestyle</v>
      </c>
      <c r="F44">
        <v>1</v>
      </c>
      <c r="G44" t="str">
        <f>VLOOKUP(I44,Column!$A:$B,2,0)</f>
        <v>active</v>
      </c>
      <c r="H44" s="5">
        <f t="shared" si="0"/>
        <v>0.368635084877577</v>
      </c>
      <c r="I44">
        <v>1</v>
      </c>
      <c r="J44">
        <v>-0.227904972929223</v>
      </c>
      <c r="K44">
        <v>0.0516357031598325</v>
      </c>
      <c r="L44">
        <v>-0.00191074921440776</v>
      </c>
      <c r="M44">
        <v>0.0303991216413346</v>
      </c>
      <c r="N44">
        <v>0.0164286937558134</v>
      </c>
      <c r="O44">
        <v>-0.00458225844336768</v>
      </c>
      <c r="P44">
        <v>-0.112562700072177</v>
      </c>
      <c r="Q44">
        <v>0.368635084877577</v>
      </c>
      <c r="R44">
        <v>-0.133783104289922</v>
      </c>
      <c r="S44">
        <v>-0.0721580206775506</v>
      </c>
    </row>
    <row r="45" ht="13.5" hidden="1" spans="1:19">
      <c r="A45">
        <f>VLOOKUP(G45,RFE!$A$1:$E$61,2,FALSE)</f>
        <v>-1.29441027863849</v>
      </c>
      <c r="B45">
        <f>VLOOKUP(G45,RFE!$A$1:$E$61,3,FALSE)</f>
        <v>-0.587594197114776</v>
      </c>
      <c r="C45">
        <f>VLOOKUP(G45,RFE!$A$1:$E$61,4,FALSE)</f>
        <v>-0.410963205632442</v>
      </c>
      <c r="D45" s="4">
        <f>VLOOKUP(G45,RFE!$A$1:$E$61,5,FALSE)</f>
        <v>-0.764322560461903</v>
      </c>
      <c r="E45" t="str">
        <f>VLOOKUP(G45,Desc!$A$1:$B$133,2,0)</f>
        <v>Preferred breakfast</v>
      </c>
      <c r="F45">
        <v>1</v>
      </c>
      <c r="G45" t="str">
        <f>VLOOKUP(I45,Column!$A:$B,2,0)</f>
        <v>bfast</v>
      </c>
      <c r="H45" s="5">
        <f t="shared" si="0"/>
        <v>-0.397117380596677</v>
      </c>
      <c r="I45">
        <v>4</v>
      </c>
      <c r="J45">
        <v>0.138656439739876</v>
      </c>
      <c r="K45">
        <v>0.0486354187795357</v>
      </c>
      <c r="L45">
        <v>-0.0685399500819063</v>
      </c>
      <c r="M45">
        <v>0.18253199216443</v>
      </c>
      <c r="N45">
        <v>-0.00769327715264925</v>
      </c>
      <c r="O45">
        <v>0.0409977855145921</v>
      </c>
      <c r="P45">
        <v>0.0573012558017722</v>
      </c>
      <c r="Q45">
        <v>-0.397117380596677</v>
      </c>
      <c r="R45">
        <v>0.0954593119872524</v>
      </c>
      <c r="S45">
        <v>0.104334583332504</v>
      </c>
    </row>
    <row r="46" ht="13.5" hidden="1" spans="1:19">
      <c r="A46">
        <f>VLOOKUP(G46,RFE!$A$1:$E$61,2,FALSE)</f>
        <v>-0.272507427081787</v>
      </c>
      <c r="B46">
        <f>VLOOKUP(G46,RFE!$A$1:$E$61,3,FALSE)</f>
        <v>-0.482978019586922</v>
      </c>
      <c r="C46">
        <f>VLOOKUP(G46,RFE!$A$1:$E$61,4,FALSE)</f>
        <v>-0.367009921607581</v>
      </c>
      <c r="D46" s="4">
        <f>VLOOKUP(G46,RFE!$A$1:$E$61,5,FALSE)</f>
        <v>-0.374165122758764</v>
      </c>
      <c r="E46" t="str">
        <f>VLOOKUP(G46,Desc!$A$1:$B$133,2,0)</f>
        <v>Designation of secondary credit card</v>
      </c>
      <c r="F46">
        <v>1</v>
      </c>
      <c r="G46" t="str">
        <f>VLOOKUP(I46,Column!$A:$B,2,0)</f>
        <v>card2type</v>
      </c>
      <c r="H46" s="5">
        <f t="shared" si="0"/>
        <v>-0.0684514111617245</v>
      </c>
      <c r="I46">
        <v>14</v>
      </c>
      <c r="J46">
        <v>0.0224173491971306</v>
      </c>
      <c r="K46">
        <v>-0.0108329986586829</v>
      </c>
      <c r="L46">
        <v>0.0128201031468626</v>
      </c>
      <c r="M46">
        <v>-0.0334899310325692</v>
      </c>
      <c r="N46">
        <v>-0.0241362908696273</v>
      </c>
      <c r="O46">
        <v>0.0233010203851974</v>
      </c>
      <c r="P46">
        <v>0.0364661359126596</v>
      </c>
      <c r="Q46">
        <v>-0.0684514111617245</v>
      </c>
      <c r="R46">
        <v>-0.0260076414647897</v>
      </c>
      <c r="S46">
        <v>0.0570164338581459</v>
      </c>
    </row>
    <row r="47" ht="13.5" hidden="1" spans="1:19">
      <c r="A47">
        <f>VLOOKUP(G47,RFE!$A$1:$E$61,2,FALSE)</f>
        <v>-0.306570855467011</v>
      </c>
      <c r="B47">
        <f>VLOOKUP(G47,RFE!$A$1:$E$61,3,FALSE)</f>
        <v>-0.482978019586922</v>
      </c>
      <c r="C47">
        <f>VLOOKUP(G47,RFE!$A$1:$E$61,4,FALSE)</f>
        <v>-0.367009921607581</v>
      </c>
      <c r="D47" s="4">
        <f>VLOOKUP(G47,RFE!$A$1:$E$61,5,FALSE)</f>
        <v>-0.385519598887172</v>
      </c>
      <c r="E47" t="str">
        <f>VLOOKUP(G47,Desc!$A$1:$B$133,2,0)</f>
        <v>Benefit program for primary credit card</v>
      </c>
      <c r="F47">
        <v>1</v>
      </c>
      <c r="G47" t="str">
        <f>VLOOKUP(I47,Column!$A:$B,2,0)</f>
        <v>cardbenefit</v>
      </c>
      <c r="H47" s="5">
        <f t="shared" si="0"/>
        <v>0.0833026768443313</v>
      </c>
      <c r="I47">
        <v>15</v>
      </c>
      <c r="J47">
        <v>-0.00813306977595172</v>
      </c>
      <c r="K47">
        <v>-0.033422593115571</v>
      </c>
      <c r="L47">
        <v>0.047930307541601</v>
      </c>
      <c r="M47">
        <v>-0.0183452293979443</v>
      </c>
      <c r="N47">
        <v>-0.0439759179544648</v>
      </c>
      <c r="O47">
        <v>0.0234659894906621</v>
      </c>
      <c r="P47">
        <v>0.0261691349324772</v>
      </c>
      <c r="Q47">
        <v>0.0833026768443313</v>
      </c>
      <c r="R47">
        <v>0.0597657407870694</v>
      </c>
      <c r="S47">
        <v>-0.0134155960573864</v>
      </c>
    </row>
    <row r="48" ht="13.5" spans="1:19">
      <c r="A48">
        <f>VLOOKUP(G48,RFE!$A$1:$E$61,2,FALSE)</f>
        <v>1.36253713540894</v>
      </c>
      <c r="B48">
        <f>VLOOKUP(G48,RFE!$A$1:$E$61,3,FALSE)</f>
        <v>0.24933522310805</v>
      </c>
      <c r="C48">
        <f>VLOOKUP(G48,RFE!$A$1:$E$61,4,FALSE)</f>
        <v>-0.454916489657302</v>
      </c>
      <c r="D48" s="4">
        <f>VLOOKUP(G48,RFE!$A$1:$E$61,5,FALSE)</f>
        <v>0.385651956286562</v>
      </c>
      <c r="E48" t="str">
        <f>VLOOKUP(G48,Desc!$A$1:$B$133,2,0)</f>
        <v>Ever defaulted on a bank loan</v>
      </c>
      <c r="F48">
        <v>0</v>
      </c>
      <c r="G48" t="str">
        <f>VLOOKUP(I48,Column!$A:$B,2,0)</f>
        <v>default</v>
      </c>
      <c r="H48" s="5">
        <f t="shared" si="0"/>
        <v>0.380804005513728</v>
      </c>
      <c r="I48">
        <v>28</v>
      </c>
      <c r="J48">
        <v>-0.362000855079759</v>
      </c>
      <c r="K48">
        <v>0.260582184348546</v>
      </c>
      <c r="L48">
        <v>0.125335188574493</v>
      </c>
      <c r="M48">
        <v>0.0581543945763913</v>
      </c>
      <c r="N48">
        <v>0.0633473964568199</v>
      </c>
      <c r="O48">
        <v>0.288900221779633</v>
      </c>
      <c r="P48">
        <v>0.24562832913569</v>
      </c>
      <c r="Q48">
        <v>0.380804005513728</v>
      </c>
      <c r="R48">
        <v>0.137775230860562</v>
      </c>
      <c r="S48">
        <v>-0.0237630284052774</v>
      </c>
    </row>
    <row r="49" ht="13.5" hidden="1" spans="1:19">
      <c r="A49">
        <f>VLOOKUP(G49,RFE!$A$1:$E$61,2,FALSE)</f>
        <v>0.442824569007905</v>
      </c>
      <c r="B49">
        <f>VLOOKUP(G49,RFE!$A$1:$E$61,3,FALSE)</f>
        <v>-0.169129487003362</v>
      </c>
      <c r="C49">
        <f>VLOOKUP(G49,RFE!$A$1:$E$61,4,FALSE)</f>
        <v>-0.454916489657302</v>
      </c>
      <c r="D49" s="4">
        <f>VLOOKUP(G49,RFE!$A$1:$E$61,5,FALSE)</f>
        <v>-0.060407135884253</v>
      </c>
      <c r="E49" t="str">
        <f>VLOOKUP(G49,Desc!$A$1:$B$133,2,0)</f>
        <v>Political party membership</v>
      </c>
      <c r="F49">
        <v>1</v>
      </c>
      <c r="G49" t="str">
        <f>VLOOKUP(I49,Column!$A:$B,2,0)</f>
        <v>polparty</v>
      </c>
      <c r="H49" s="5">
        <f t="shared" si="0"/>
        <v>0.117433532474342</v>
      </c>
      <c r="I49">
        <v>46</v>
      </c>
      <c r="J49">
        <v>-0.0210328291772581</v>
      </c>
      <c r="K49">
        <v>0.0300124672313822</v>
      </c>
      <c r="L49">
        <v>0.0306096905964477</v>
      </c>
      <c r="M49">
        <v>0.00335392271000895</v>
      </c>
      <c r="N49">
        <v>-0.033366567853188</v>
      </c>
      <c r="O49">
        <v>-0.0332011585341623</v>
      </c>
      <c r="P49">
        <v>-0.0182106080370661</v>
      </c>
      <c r="Q49">
        <v>0.117433532474342</v>
      </c>
      <c r="R49">
        <v>0.0447225872251652</v>
      </c>
      <c r="S49">
        <v>0.0381097376355063</v>
      </c>
    </row>
    <row r="50" ht="13.5" hidden="1" spans="1:19">
      <c r="A50">
        <f>VLOOKUP(G50,RFE!$A$1:$E$61,2,FALSE)</f>
        <v>0.272507427081788</v>
      </c>
      <c r="B50">
        <f>VLOOKUP(G50,RFE!$A$1:$E$61,3,FALSE)</f>
        <v>-0.0122052207115829</v>
      </c>
      <c r="C50">
        <f>VLOOKUP(G50,RFE!$A$1:$E$61,4,FALSE)</f>
        <v>-0.454916489657302</v>
      </c>
      <c r="D50" s="4">
        <f>VLOOKUP(G50,RFE!$A$1:$E$61,5,FALSE)</f>
        <v>-0.0648714277623656</v>
      </c>
      <c r="E50" t="str">
        <f>VLOOKUP(G50,Desc!$A$1:$B$133,2,0)</f>
        <v>Response to product offer 02</v>
      </c>
      <c r="F50">
        <v>1</v>
      </c>
      <c r="G50" t="str">
        <f>VLOOKUP(I50,Column!$A:$B,2,0)</f>
        <v>response_02</v>
      </c>
      <c r="H50" s="5">
        <f t="shared" si="0"/>
        <v>-0.138696059720819</v>
      </c>
      <c r="I50">
        <v>52</v>
      </c>
      <c r="J50">
        <v>0.0322057618771192</v>
      </c>
      <c r="K50">
        <v>0.0969618812980928</v>
      </c>
      <c r="L50">
        <v>-0.0296146076429382</v>
      </c>
      <c r="M50">
        <v>0.00295702852694288</v>
      </c>
      <c r="N50">
        <v>-0.022698467170543</v>
      </c>
      <c r="O50">
        <v>0.0015049283968262</v>
      </c>
      <c r="P50">
        <v>-0.0486455517901524</v>
      </c>
      <c r="Q50">
        <v>-0.138696059720819</v>
      </c>
      <c r="R50">
        <v>0.0584873128548296</v>
      </c>
      <c r="S50">
        <v>0.0135544561357155</v>
      </c>
    </row>
    <row r="51" ht="13.5" spans="1:19">
      <c r="A51">
        <f>VLOOKUP(G51,RFE!$A$1:$E$61,2,FALSE)</f>
        <v>0.476887997393129</v>
      </c>
      <c r="B51">
        <f>VLOOKUP(G51,RFE!$A$1:$E$61,3,FALSE)</f>
        <v>-0.0122052207115829</v>
      </c>
      <c r="C51">
        <f>VLOOKUP(G51,RFE!$A$1:$E$61,4,FALSE)</f>
        <v>-0.279103353557861</v>
      </c>
      <c r="D51" s="4">
        <f>VLOOKUP(G51,RFE!$A$1:$E$61,5,FALSE)</f>
        <v>0.0618598077078949</v>
      </c>
      <c r="E51" t="str">
        <f>VLOOKUP(G51,Desc!$A$1:$B$133,2,0)</f>
        <v>Building type</v>
      </c>
      <c r="F51">
        <v>0</v>
      </c>
      <c r="G51" t="str">
        <f>VLOOKUP(I51,Column!$A:$B,2,0)</f>
        <v>hometype</v>
      </c>
      <c r="H51" s="5">
        <f t="shared" si="0"/>
        <v>0.237265114989583</v>
      </c>
      <c r="I51">
        <v>35</v>
      </c>
      <c r="J51">
        <v>-0.0447752789652728</v>
      </c>
      <c r="K51">
        <v>-0.0502188673862777</v>
      </c>
      <c r="L51">
        <v>-0.0551265697800253</v>
      </c>
      <c r="M51">
        <v>-0.00756747469680492</v>
      </c>
      <c r="N51">
        <v>-0.00300537820303169</v>
      </c>
      <c r="O51">
        <v>-0.0320849363120409</v>
      </c>
      <c r="P51">
        <v>0.0890995183995391</v>
      </c>
      <c r="Q51">
        <v>0.0957777913304311</v>
      </c>
      <c r="R51">
        <v>0.237265114989583</v>
      </c>
      <c r="S51">
        <v>0.114421260878121</v>
      </c>
    </row>
    <row r="52" ht="13.5" hidden="1" spans="1:19">
      <c r="A52">
        <f>VLOOKUP(G52,RFE!$A$1:$E$61,2,FALSE)</f>
        <v>-0.10219028515567</v>
      </c>
      <c r="B52">
        <f>VLOOKUP(G52,RFE!$A$1:$E$61,3,FALSE)</f>
        <v>-0.482978019586922</v>
      </c>
      <c r="C52">
        <f>VLOOKUP(G52,RFE!$A$1:$E$61,4,FALSE)</f>
        <v>-0.235150069533001</v>
      </c>
      <c r="D52" s="4">
        <f>VLOOKUP(G52,RFE!$A$1:$E$61,5,FALSE)</f>
        <v>-0.273439458091865</v>
      </c>
      <c r="E52" t="str">
        <f>VLOOKUP(G52,Desc!$A$1:$B$133,2,0)</f>
        <v>Political outlook</v>
      </c>
      <c r="F52">
        <v>1</v>
      </c>
      <c r="G52" t="str">
        <f>VLOOKUP(I52,Column!$A:$B,2,0)</f>
        <v>polview</v>
      </c>
      <c r="H52" s="5">
        <f t="shared" si="0"/>
        <v>-0.224028148577199</v>
      </c>
      <c r="I52">
        <v>47</v>
      </c>
      <c r="J52">
        <v>0.0511621748019178</v>
      </c>
      <c r="K52">
        <v>-0.00143320378361234</v>
      </c>
      <c r="L52">
        <v>0.0946376277049185</v>
      </c>
      <c r="M52">
        <v>0.0467628216082598</v>
      </c>
      <c r="N52">
        <v>0.0669207011681602</v>
      </c>
      <c r="O52">
        <v>0.115384629224482</v>
      </c>
      <c r="P52">
        <v>-0.100603619223491</v>
      </c>
      <c r="Q52">
        <v>-0.0528596294053216</v>
      </c>
      <c r="R52">
        <v>-0.224028148577199</v>
      </c>
      <c r="S52">
        <v>-0.0657304639306172</v>
      </c>
    </row>
    <row r="53" ht="13.5" spans="1:19">
      <c r="A53">
        <f>VLOOKUP(G53,RFE!$A$1:$E$61,2,FALSE)</f>
        <v>0.885649138015811</v>
      </c>
      <c r="B53">
        <f>VLOOKUP(G53,RFE!$A$1:$E$61,3,FALSE)</f>
        <v>0.0924109568162703</v>
      </c>
      <c r="C53">
        <f>VLOOKUP(G53,RFE!$A$1:$E$61,4,FALSE)</f>
        <v>-0.454916489657302</v>
      </c>
      <c r="D53" s="4">
        <f>VLOOKUP(G53,RFE!$A$1:$E$61,5,FALSE)</f>
        <v>0.174381201724926</v>
      </c>
      <c r="E53" t="str">
        <f>VLOOKUP(G53,Desc!$A$1:$B$133,2,0)</f>
        <v>Response to product offer 01</v>
      </c>
      <c r="F53">
        <v>0</v>
      </c>
      <c r="G53" t="str">
        <f>VLOOKUP(I53,Column!$A:$B,2,0)</f>
        <v>response_01</v>
      </c>
      <c r="H53" s="5">
        <f t="shared" si="0"/>
        <v>-0.13483773692037</v>
      </c>
      <c r="I53">
        <v>51</v>
      </c>
      <c r="J53">
        <v>0.0262117710517243</v>
      </c>
      <c r="K53">
        <v>-0.0754140924623553</v>
      </c>
      <c r="L53">
        <v>0.0702072382914449</v>
      </c>
      <c r="M53">
        <v>0.0779878849731262</v>
      </c>
      <c r="N53">
        <v>0.00862685493889165</v>
      </c>
      <c r="O53">
        <v>0.0405653454599742</v>
      </c>
      <c r="P53">
        <v>-0.0631614448965056</v>
      </c>
      <c r="Q53">
        <v>0.0439586918289242</v>
      </c>
      <c r="R53">
        <v>-0.13483773692037</v>
      </c>
      <c r="S53">
        <v>-0.0251724358375792</v>
      </c>
    </row>
    <row r="54" ht="13.5" spans="1:19">
      <c r="A54">
        <f>VLOOKUP(G54,RFE!$A$1:$E$61,2,FALSE)</f>
        <v>0.647205139319246</v>
      </c>
      <c r="B54">
        <f>VLOOKUP(G54,RFE!$A$1:$E$61,3,FALSE)</f>
        <v>-0.116821398239436</v>
      </c>
      <c r="C54">
        <f>VLOOKUP(G54,RFE!$A$1:$E$61,4,FALSE)</f>
        <v>-0.454916489657302</v>
      </c>
      <c r="D54" s="4">
        <f>VLOOKUP(G54,RFE!$A$1:$E$61,5,FALSE)</f>
        <v>0.0251557504741694</v>
      </c>
      <c r="E54" t="str">
        <f>VLOOKUP(G54,Desc!$A$1:$B$133,2,0)</f>
        <v>Plan to purchase/lease vehicle within next year</v>
      </c>
      <c r="F54">
        <v>0</v>
      </c>
      <c r="G54" t="str">
        <f>VLOOKUP(I54,Column!$A:$B,2,0)</f>
        <v>carbuy</v>
      </c>
      <c r="H54" s="5">
        <f t="shared" si="0"/>
        <v>0.0930448986708058</v>
      </c>
      <c r="I54">
        <v>6</v>
      </c>
      <c r="J54">
        <v>0.00936141743575174</v>
      </c>
      <c r="K54">
        <v>-0.0100616910662621</v>
      </c>
      <c r="L54">
        <v>-0.0356770466678715</v>
      </c>
      <c r="M54">
        <v>-0.0336074022245281</v>
      </c>
      <c r="N54">
        <v>0.087068158356101</v>
      </c>
      <c r="O54">
        <v>0.0105673042925624</v>
      </c>
      <c r="P54">
        <v>0.0432741090544043</v>
      </c>
      <c r="Q54">
        <v>-0.0411954821884298</v>
      </c>
      <c r="R54">
        <v>0.0218072785651922</v>
      </c>
      <c r="S54">
        <v>0.0930448986708058</v>
      </c>
    </row>
    <row r="55" ht="13.5" spans="1:19">
      <c r="A55">
        <f>VLOOKUP(G55,RFE!$A$1:$E$61,2,FALSE)</f>
        <v>1.53285427733505</v>
      </c>
      <c r="B55">
        <f>VLOOKUP(G55,RFE!$A$1:$E$61,3,FALSE)</f>
        <v>1.87088597478977</v>
      </c>
      <c r="C55">
        <f>VLOOKUP(G55,RFE!$A$1:$E$61,4,FALSE)</f>
        <v>0.204382770715599</v>
      </c>
      <c r="D55" s="4">
        <f>VLOOKUP(G55,RFE!$A$1:$E$61,5,FALSE)</f>
        <v>1.20270767428014</v>
      </c>
      <c r="E55" t="str">
        <f>VLOOKUP(G55,Desc!$A$1:$B$133,2,0)</f>
        <v>Secondary credit card</v>
      </c>
      <c r="F55">
        <v>0</v>
      </c>
      <c r="G55" t="str">
        <f>VLOOKUP(I55,Column!$A:$B,2,0)</f>
        <v>card2</v>
      </c>
      <c r="H55" s="5">
        <f t="shared" si="0"/>
        <v>-0.540389053222989</v>
      </c>
      <c r="I55">
        <v>8</v>
      </c>
      <c r="J55">
        <v>-0.0359259165832339</v>
      </c>
      <c r="K55">
        <v>-0.10034944245191</v>
      </c>
      <c r="L55">
        <v>0.00322632626236453</v>
      </c>
      <c r="M55">
        <v>0.0245030846470694</v>
      </c>
      <c r="N55">
        <v>0.0338961357993434</v>
      </c>
      <c r="O55">
        <v>-0.0989525584910634</v>
      </c>
      <c r="P55">
        <v>0.457328572481996</v>
      </c>
      <c r="Q55">
        <v>-0.0612562478596192</v>
      </c>
      <c r="R55">
        <v>-0.346253153293636</v>
      </c>
      <c r="S55">
        <v>-0.540389053222989</v>
      </c>
    </row>
    <row r="56" ht="13.5" hidden="1" spans="1:19">
      <c r="A56">
        <f>VLOOKUP(G56,RFE!$A$1:$E$61,2,FALSE)</f>
        <v>0.204380570311341</v>
      </c>
      <c r="B56">
        <f>VLOOKUP(G56,RFE!$A$1:$E$61,3,FALSE)</f>
        <v>-0.378361842059069</v>
      </c>
      <c r="C56">
        <f>VLOOKUP(G56,RFE!$A$1:$E$61,4,FALSE)</f>
        <v>-0.323056637582721</v>
      </c>
      <c r="D56" s="4">
        <f>VLOOKUP(G56,RFE!$A$1:$E$61,5,FALSE)</f>
        <v>-0.16567930311015</v>
      </c>
      <c r="E56" t="str">
        <f>VLOOKUP(G56,Desc!$A$1:$B$133,2,0)</f>
        <v>Benefit program for secondary credit card</v>
      </c>
      <c r="F56">
        <v>1</v>
      </c>
      <c r="G56" t="str">
        <f>VLOOKUP(I56,Column!$A:$B,2,0)</f>
        <v>card2benefit</v>
      </c>
      <c r="H56" s="5">
        <f t="shared" si="0"/>
        <v>-0.243697323679416</v>
      </c>
      <c r="I56">
        <v>9</v>
      </c>
      <c r="J56">
        <v>-0.0128639908892107</v>
      </c>
      <c r="K56">
        <v>-0.00235509058667139</v>
      </c>
      <c r="L56">
        <v>-0.0433430633189857</v>
      </c>
      <c r="M56">
        <v>0.0414434769658719</v>
      </c>
      <c r="N56">
        <v>-0.00387352500635987</v>
      </c>
      <c r="O56">
        <v>-0.0347207432882755</v>
      </c>
      <c r="P56">
        <v>-0.0473166969446039</v>
      </c>
      <c r="Q56">
        <v>-0.0247628834082052</v>
      </c>
      <c r="R56">
        <v>0.0760955387804925</v>
      </c>
      <c r="S56">
        <v>-0.243697323679416</v>
      </c>
    </row>
    <row r="57" ht="13.5" hidden="1" spans="1:19">
      <c r="A57">
        <f>VLOOKUP(G57,RFE!$A$1:$E$61,2,FALSE)</f>
        <v>1.05596627994192</v>
      </c>
      <c r="B57">
        <f>VLOOKUP(G57,RFE!$A$1:$E$61,3,FALSE)</f>
        <v>0.772416110747317</v>
      </c>
      <c r="C57">
        <f>VLOOKUP(G57,RFE!$A$1:$E$61,4,FALSE)</f>
        <v>-0.454916489657302</v>
      </c>
      <c r="D57" s="4">
        <f>VLOOKUP(G57,RFE!$A$1:$E$61,5,FALSE)</f>
        <v>0.457821967010648</v>
      </c>
      <c r="E57" t="str">
        <f>VLOOKUP(G57,Desc!$A$1:$B$133,2,0)</f>
        <v>Annual fee for secondary credit card</v>
      </c>
      <c r="F57">
        <v>1</v>
      </c>
      <c r="G57" t="str">
        <f>VLOOKUP(I57,Column!$A:$B,2,0)</f>
        <v>card2fee</v>
      </c>
      <c r="H57" s="5">
        <f t="shared" si="0"/>
        <v>-0.0919570703255759</v>
      </c>
      <c r="I57">
        <v>10</v>
      </c>
      <c r="J57">
        <v>0.0012037671625363</v>
      </c>
      <c r="K57">
        <v>-0.00936222148040244</v>
      </c>
      <c r="L57">
        <v>-0.010075918840788</v>
      </c>
      <c r="M57">
        <v>-0.0273791646441339</v>
      </c>
      <c r="N57">
        <v>-0.0224604680173026</v>
      </c>
      <c r="O57">
        <v>0.063202840223365</v>
      </c>
      <c r="P57">
        <v>0.0520163543313697</v>
      </c>
      <c r="Q57">
        <v>-0.00621171388373975</v>
      </c>
      <c r="R57">
        <v>-0.0741291826568825</v>
      </c>
      <c r="S57">
        <v>-0.0919570703255759</v>
      </c>
    </row>
    <row r="58" ht="13.5" hidden="1" spans="1:19">
      <c r="A58">
        <f>VLOOKUP(G58,RFE!$A$1:$E$61,2,FALSE)</f>
        <v>-0.0340634283852233</v>
      </c>
      <c r="B58">
        <f>VLOOKUP(G58,RFE!$A$1:$E$61,3,FALSE)</f>
        <v>-0.430669930822996</v>
      </c>
      <c r="C58">
        <f>VLOOKUP(G58,RFE!$A$1:$E$61,4,FALSE)</f>
        <v>-0.454916489657302</v>
      </c>
      <c r="D58" s="4">
        <f>VLOOKUP(G58,RFE!$A$1:$E$61,5,FALSE)</f>
        <v>-0.30654994962184</v>
      </c>
      <c r="E58" t="str">
        <f>VLOOKUP(G58,Desc!$A$1:$B$133,2,0)</f>
        <v>Annual fee for primary credit card</v>
      </c>
      <c r="F58">
        <v>1</v>
      </c>
      <c r="G58" t="str">
        <f>VLOOKUP(I58,Column!$A:$B,2,0)</f>
        <v>cardfee</v>
      </c>
      <c r="H58" s="5">
        <f t="shared" si="0"/>
        <v>0.282814551363138</v>
      </c>
      <c r="I58">
        <v>16</v>
      </c>
      <c r="J58">
        <v>-0.00270296031939443</v>
      </c>
      <c r="K58">
        <v>-0.0155611278046991</v>
      </c>
      <c r="L58">
        <v>0.00373637684546908</v>
      </c>
      <c r="M58">
        <v>0.00017144951771121</v>
      </c>
      <c r="N58">
        <v>0.0184030936752044</v>
      </c>
      <c r="O58">
        <v>0.0425860229683734</v>
      </c>
      <c r="P58">
        <v>0.0812997966293256</v>
      </c>
      <c r="Q58">
        <v>-0.07258353083989</v>
      </c>
      <c r="R58">
        <v>-0.206100885462718</v>
      </c>
      <c r="S58">
        <v>0.282814551363138</v>
      </c>
    </row>
    <row r="59" ht="13.5" spans="1:19">
      <c r="A59">
        <f>VLOOKUP(G59,RFE!$A$1:$E$61,2,FALSE)</f>
        <v>0.374697712237458</v>
      </c>
      <c r="B59">
        <f>VLOOKUP(G59,RFE!$A$1:$E$61,3,FALSE)</f>
        <v>-0.273745664531216</v>
      </c>
      <c r="C59">
        <f>VLOOKUP(G59,RFE!$A$1:$E$61,4,FALSE)</f>
        <v>-0.367009921607581</v>
      </c>
      <c r="D59" s="4">
        <f>VLOOKUP(G59,RFE!$A$1:$E$61,5,FALSE)</f>
        <v>-0.0886859579671131</v>
      </c>
      <c r="E59" t="str">
        <f>VLOOKUP(G59,Desc!$A$1:$B$133,2,0)</f>
        <v>Designation of primary credit card</v>
      </c>
      <c r="F59">
        <v>0</v>
      </c>
      <c r="G59" t="str">
        <f>VLOOKUP(I59,Column!$A:$B,2,0)</f>
        <v>cardtype</v>
      </c>
      <c r="H59" s="5">
        <f t="shared" si="0"/>
        <v>0.135708512143001</v>
      </c>
      <c r="I59">
        <v>21</v>
      </c>
      <c r="J59">
        <v>-0.00760730813070314</v>
      </c>
      <c r="K59">
        <v>-0.00809728381984829</v>
      </c>
      <c r="L59">
        <v>0.0173753837811884</v>
      </c>
      <c r="M59">
        <v>-0.00240753108651005</v>
      </c>
      <c r="N59">
        <v>-0.0209909031544694</v>
      </c>
      <c r="O59">
        <v>0.033511578322336</v>
      </c>
      <c r="P59">
        <v>-0.00762877260525941</v>
      </c>
      <c r="Q59">
        <v>0.0219200657791844</v>
      </c>
      <c r="R59">
        <v>-0.130477971889798</v>
      </c>
      <c r="S59">
        <v>0.135708512143001</v>
      </c>
    </row>
    <row r="60" ht="13.5" hidden="1" spans="1:19">
      <c r="A60">
        <f>VLOOKUP(G60,RFE!$A$1:$E$61,2,FALSE)</f>
        <v>0.0340634283852237</v>
      </c>
      <c r="B60">
        <f>VLOOKUP(G60,RFE!$A$1:$E$61,3,FALSE)</f>
        <v>-0.430669930822996</v>
      </c>
      <c r="C60">
        <f>VLOOKUP(G60,RFE!$A$1:$E$61,4,FALSE)</f>
        <v>-0.454916489657302</v>
      </c>
      <c r="D60" s="4">
        <f>VLOOKUP(G60,RFE!$A$1:$E$61,5,FALSE)</f>
        <v>-0.283840997365024</v>
      </c>
      <c r="E60" t="str">
        <f>VLOOKUP(G60,Desc!$A$1:$B$133,2,0)</f>
        <v>Political contributions</v>
      </c>
      <c r="F60">
        <v>1</v>
      </c>
      <c r="G60" t="str">
        <f>VLOOKUP(I60,Column!$A:$B,2,0)</f>
        <v>polcontrib</v>
      </c>
      <c r="H60" s="5">
        <f t="shared" si="0"/>
        <v>0.173092178789899</v>
      </c>
      <c r="I60">
        <v>45</v>
      </c>
      <c r="J60">
        <v>0.0167615020477602</v>
      </c>
      <c r="K60">
        <v>0.0382891171931242</v>
      </c>
      <c r="L60">
        <v>0.0409062653121406</v>
      </c>
      <c r="M60">
        <v>-0.00059385036326352</v>
      </c>
      <c r="N60">
        <v>0.00609339059405513</v>
      </c>
      <c r="O60">
        <v>0.00790195675106802</v>
      </c>
      <c r="P60">
        <v>-0.00449777258288986</v>
      </c>
      <c r="Q60">
        <v>0.0419971874146464</v>
      </c>
      <c r="R60">
        <v>0.152855620307773</v>
      </c>
      <c r="S60">
        <v>0.173092178789899</v>
      </c>
    </row>
    <row r="61" ht="13.5" hidden="1" spans="1:19">
      <c r="A61">
        <f>VLOOKUP(G61,RFE!$A$1:$E$61,2,FALSE)</f>
        <v>-0.953775994786258</v>
      </c>
      <c r="B61">
        <f>VLOOKUP(G61,RFE!$A$1:$E$61,3,FALSE)</f>
        <v>-0.587594197114776</v>
      </c>
      <c r="C61">
        <f>VLOOKUP(G61,RFE!$A$1:$E$61,4,FALSE)</f>
        <v>-0.410963205632442</v>
      </c>
      <c r="D61" s="4">
        <f>VLOOKUP(G61,RFE!$A$1:$E$61,5,FALSE)</f>
        <v>-0.650777799177825</v>
      </c>
      <c r="E61" t="str">
        <f>VLOOKUP(G61,Desc!$A$1:$B$133,2,0)</f>
        <v>Primary reason for being a customer here</v>
      </c>
      <c r="F61">
        <v>1</v>
      </c>
      <c r="G61" t="str">
        <f>VLOOKUP(I61,Column!$A:$B,2,0)</f>
        <v>reason</v>
      </c>
      <c r="H61" s="5">
        <f t="shared" si="0"/>
        <v>0.130524126085025</v>
      </c>
      <c r="I61">
        <v>48</v>
      </c>
      <c r="J61">
        <v>-0.0112798416747516</v>
      </c>
      <c r="K61">
        <v>0.000818573308888478</v>
      </c>
      <c r="L61">
        <v>-0.0112116160040202</v>
      </c>
      <c r="M61">
        <v>-0.00161904214353339</v>
      </c>
      <c r="N61">
        <v>-0.0110737030208943</v>
      </c>
      <c r="O61">
        <v>0.0527171175626641</v>
      </c>
      <c r="P61">
        <v>0.0719361582948009</v>
      </c>
      <c r="Q61">
        <v>0.104722854485775</v>
      </c>
      <c r="R61">
        <v>0.0503937409841446</v>
      </c>
      <c r="S61">
        <v>0.130524126085025</v>
      </c>
    </row>
    <row r="62" ht="13.5" spans="1:19">
      <c r="A62">
        <f>VLOOKUP(G62,RFE!$A$1:$E$61,2,FALSE)</f>
        <v>0.545014854163576</v>
      </c>
      <c r="B62">
        <f>VLOOKUP(G62,RFE!$A$1:$E$61,3,FALSE)</f>
        <v>-0.169129487003362</v>
      </c>
      <c r="C62">
        <f>VLOOKUP(G62,RFE!$A$1:$E$61,4,FALSE)</f>
        <v>-0.279103353557861</v>
      </c>
      <c r="D62" s="4">
        <f>VLOOKUP(G62,RFE!$A$1:$E$61,5,FALSE)</f>
        <v>0.0322606712007839</v>
      </c>
      <c r="E62" t="str">
        <f>VLOOKUP(G62,Desc!$A$1:$B$133,2,0)</f>
        <v>Geographic indicator</v>
      </c>
      <c r="F62">
        <v>0</v>
      </c>
      <c r="G62" t="str">
        <f>VLOOKUP(I62,Column!$A:$B,2,0)</f>
        <v>region</v>
      </c>
      <c r="H62" s="5">
        <f t="shared" si="0"/>
        <v>-0.493256525885618</v>
      </c>
      <c r="I62">
        <v>49</v>
      </c>
      <c r="J62">
        <v>0.00885009796579543</v>
      </c>
      <c r="K62">
        <v>0.0833849951257751</v>
      </c>
      <c r="L62">
        <v>-0.0183586764086187</v>
      </c>
      <c r="M62">
        <v>0.12256839740411</v>
      </c>
      <c r="N62">
        <v>0.0035079625486023</v>
      </c>
      <c r="O62">
        <v>-0.0157833146356658</v>
      </c>
      <c r="P62">
        <v>-0.313425188340986</v>
      </c>
      <c r="Q62">
        <v>-0.038520272241724</v>
      </c>
      <c r="R62">
        <v>0.387508468238337</v>
      </c>
      <c r="S62">
        <v>-0.493256525885618</v>
      </c>
    </row>
    <row r="63" ht="13.5" spans="1:19">
      <c r="A63">
        <f>VLOOKUP(G63,RFE!$A$1:$E$61,2,FALSE)</f>
        <v>0.613141710934023</v>
      </c>
      <c r="B63">
        <f>VLOOKUP(G63,RFE!$A$1:$E$61,3,FALSE)</f>
        <v>-0.169129487003362</v>
      </c>
      <c r="C63">
        <f>VLOOKUP(G63,RFE!$A$1:$E$61,4,FALSE)</f>
        <v>-0.323056637582721</v>
      </c>
      <c r="D63" s="4">
        <f>VLOOKUP(G63,RFE!$A$1:$E$61,5,FALSE)</f>
        <v>0.0403185287826462</v>
      </c>
      <c r="E63" t="str">
        <f>VLOOKUP(G63,Desc!$A$1:$B$133,2,0)</f>
        <v>Size of hometown</v>
      </c>
      <c r="F63">
        <v>0</v>
      </c>
      <c r="G63" t="str">
        <f>VLOOKUP(I63,Column!$A:$B,2,0)</f>
        <v>townsize</v>
      </c>
      <c r="H63" s="5">
        <f t="shared" si="0"/>
        <v>-0.483707828566793</v>
      </c>
      <c r="I63">
        <v>59</v>
      </c>
      <c r="J63">
        <v>-0.05301301947441</v>
      </c>
      <c r="K63">
        <v>0.0386835644927704</v>
      </c>
      <c r="L63">
        <v>-0.0141976924988681</v>
      </c>
      <c r="M63">
        <v>0.114109699220106</v>
      </c>
      <c r="N63">
        <v>-0.0152485936767826</v>
      </c>
      <c r="O63">
        <v>-0.00519987281374645</v>
      </c>
      <c r="P63">
        <v>-0.335431892946395</v>
      </c>
      <c r="Q63">
        <v>0.00272983704470018</v>
      </c>
      <c r="R63">
        <v>0.388521241604481</v>
      </c>
      <c r="S63">
        <v>-0.483707828566793</v>
      </c>
    </row>
  </sheetData>
  <autoFilter ref="A1:S63">
    <filterColumn colId="5">
      <customFilters>
        <customFilter operator="equal" val="0"/>
      </customFilters>
    </filterColumn>
    <extLst/>
  </autoFilter>
  <sortState ref="E2:S63">
    <sortCondition ref="J2:J63" sortBy="cellColor" dxfId="0"/>
    <sortCondition ref="K2:K63" sortBy="cellColor" dxfId="1"/>
    <sortCondition ref="L2:L63" sortBy="cellColor" dxfId="2"/>
    <sortCondition ref="M2:M63" sortBy="cellColor" dxfId="3"/>
    <sortCondition ref="N2:N63" sortBy="cellColor" dxfId="4"/>
    <sortCondition ref="O2:O63" sortBy="cellColor" dxfId="5"/>
    <sortCondition ref="P2:P63" sortBy="cellColor" dxfId="6"/>
    <sortCondition ref="Q2:Q63" sortBy="cellColor" dxfId="7"/>
    <sortCondition ref="R2:R63" sortBy="cellColor" dxfId="8"/>
    <sortCondition ref="S2:S63" sortBy="cellColor" dxfId="9"/>
  </sortState>
  <conditionalFormatting sqref="A2:A63">
    <cfRule type="colorScale" priority="2">
      <colorScale>
        <cfvo type="percentile" val="20"/>
        <cfvo type="percentile" val="50"/>
        <cfvo type="percentile" val="70"/>
        <color rgb="FFF8696B"/>
        <color rgb="FFFFEB84"/>
        <color rgb="FF63BE7B"/>
      </colorScale>
    </cfRule>
  </conditionalFormatting>
  <conditionalFormatting sqref="D$1:D$1048576">
    <cfRule type="colorScale" priority="3">
      <colorScale>
        <cfvo type="percentile" val="20"/>
        <cfvo type="percentile" val="50"/>
        <cfvo type="percentile" val="70"/>
        <color rgb="FFF8696B"/>
        <color rgb="FFFFEB84"/>
        <color rgb="FF63BE7B"/>
      </colorScale>
    </cfRule>
  </conditionalFormatting>
  <conditionalFormatting sqref="B2:C63">
    <cfRule type="colorScale" priority="1">
      <colorScale>
        <cfvo type="percentile" val="20"/>
        <cfvo type="percentile" val="50"/>
        <cfvo type="percentile" val="70"/>
        <color rgb="FFF8696B"/>
        <color rgb="FFFFEB84"/>
        <color rgb="FF63BE7B"/>
      </colorScale>
    </cfRule>
  </conditionalFormatting>
  <conditionalFormatting sqref="J2:S63">
    <cfRule type="cellIs" dxfId="10" priority="5" operator="equal">
      <formula>$H2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1" sqref="A$1:B$1048576"/>
    </sheetView>
  </sheetViews>
  <sheetFormatPr defaultColWidth="9" defaultRowHeight="12.75" outlineLevelCol="1"/>
  <sheetData>
    <row r="1" spans="1:2">
      <c r="A1">
        <v>0</v>
      </c>
      <c r="B1" t="s">
        <v>8</v>
      </c>
    </row>
    <row r="2" spans="1:2">
      <c r="A2">
        <v>1</v>
      </c>
      <c r="B2" t="s">
        <v>9</v>
      </c>
    </row>
    <row r="3" spans="1:2">
      <c r="A3">
        <v>2</v>
      </c>
      <c r="B3" t="s">
        <v>10</v>
      </c>
    </row>
    <row r="4" spans="1:2">
      <c r="A4">
        <v>3</v>
      </c>
      <c r="B4" t="s">
        <v>11</v>
      </c>
    </row>
    <row r="5" spans="1:2">
      <c r="A5">
        <v>4</v>
      </c>
      <c r="B5" t="s">
        <v>12</v>
      </c>
    </row>
    <row r="6" spans="1:2">
      <c r="A6">
        <v>5</v>
      </c>
      <c r="B6" t="s">
        <v>13</v>
      </c>
    </row>
    <row r="7" spans="1:2">
      <c r="A7">
        <v>6</v>
      </c>
      <c r="B7" t="s">
        <v>14</v>
      </c>
    </row>
    <row r="8" spans="1:2">
      <c r="A8">
        <v>7</v>
      </c>
      <c r="B8" t="s">
        <v>15</v>
      </c>
    </row>
    <row r="9" spans="1:2">
      <c r="A9">
        <v>8</v>
      </c>
      <c r="B9" t="s">
        <v>16</v>
      </c>
    </row>
    <row r="10" spans="1:2">
      <c r="A10">
        <v>9</v>
      </c>
      <c r="B10" t="s">
        <v>17</v>
      </c>
    </row>
    <row r="11" spans="1:2">
      <c r="A11">
        <v>10</v>
      </c>
      <c r="B11" t="s">
        <v>18</v>
      </c>
    </row>
    <row r="12" spans="1:2">
      <c r="A12">
        <v>11</v>
      </c>
      <c r="B12" t="s">
        <v>19</v>
      </c>
    </row>
    <row r="13" spans="1:2">
      <c r="A13">
        <v>12</v>
      </c>
      <c r="B13" t="s">
        <v>20</v>
      </c>
    </row>
    <row r="14" spans="1:2">
      <c r="A14">
        <v>13</v>
      </c>
      <c r="B14" t="s">
        <v>21</v>
      </c>
    </row>
    <row r="15" spans="1:2">
      <c r="A15">
        <v>14</v>
      </c>
      <c r="B15" t="s">
        <v>22</v>
      </c>
    </row>
    <row r="16" spans="1:2">
      <c r="A16">
        <v>15</v>
      </c>
      <c r="B16" t="s">
        <v>23</v>
      </c>
    </row>
    <row r="17" spans="1:2">
      <c r="A17">
        <v>16</v>
      </c>
      <c r="B17" t="s">
        <v>24</v>
      </c>
    </row>
    <row r="18" spans="1:2">
      <c r="A18">
        <v>17</v>
      </c>
      <c r="B18" t="s">
        <v>25</v>
      </c>
    </row>
    <row r="19" spans="1:2">
      <c r="A19">
        <v>18</v>
      </c>
      <c r="B19" t="s">
        <v>26</v>
      </c>
    </row>
    <row r="20" spans="1:2">
      <c r="A20">
        <v>19</v>
      </c>
      <c r="B20" t="s">
        <v>27</v>
      </c>
    </row>
    <row r="21" spans="1:2">
      <c r="A21">
        <v>20</v>
      </c>
      <c r="B21" t="s">
        <v>28</v>
      </c>
    </row>
    <row r="22" spans="1:2">
      <c r="A22">
        <v>21</v>
      </c>
      <c r="B22" t="s">
        <v>29</v>
      </c>
    </row>
    <row r="23" spans="1:2">
      <c r="A23">
        <v>22</v>
      </c>
      <c r="B23" t="s">
        <v>30</v>
      </c>
    </row>
    <row r="24" spans="1:2">
      <c r="A24">
        <v>23</v>
      </c>
      <c r="B24" t="s">
        <v>31</v>
      </c>
    </row>
    <row r="25" spans="1:2">
      <c r="A25">
        <v>24</v>
      </c>
      <c r="B25" t="s">
        <v>32</v>
      </c>
    </row>
    <row r="26" spans="1:2">
      <c r="A26">
        <v>25</v>
      </c>
      <c r="B26" t="s">
        <v>33</v>
      </c>
    </row>
    <row r="27" spans="1:2">
      <c r="A27">
        <v>26</v>
      </c>
      <c r="B27" t="s">
        <v>34</v>
      </c>
    </row>
    <row r="28" spans="1:2">
      <c r="A28">
        <v>27</v>
      </c>
      <c r="B28" t="s">
        <v>35</v>
      </c>
    </row>
    <row r="29" spans="1:2">
      <c r="A29">
        <v>28</v>
      </c>
      <c r="B29" t="s">
        <v>36</v>
      </c>
    </row>
    <row r="30" spans="1:2">
      <c r="A30">
        <v>29</v>
      </c>
      <c r="B30" t="s">
        <v>37</v>
      </c>
    </row>
    <row r="31" spans="1:2">
      <c r="A31">
        <v>30</v>
      </c>
      <c r="B31" t="s">
        <v>38</v>
      </c>
    </row>
    <row r="32" spans="1:2">
      <c r="A32">
        <v>31</v>
      </c>
      <c r="B32" t="s">
        <v>39</v>
      </c>
    </row>
    <row r="33" spans="1:2">
      <c r="A33">
        <v>32</v>
      </c>
      <c r="B33" t="s">
        <v>40</v>
      </c>
    </row>
    <row r="34" spans="1:2">
      <c r="A34">
        <v>33</v>
      </c>
      <c r="B34" t="s">
        <v>41</v>
      </c>
    </row>
    <row r="35" spans="1:2">
      <c r="A35">
        <v>34</v>
      </c>
      <c r="B35" t="s">
        <v>42</v>
      </c>
    </row>
    <row r="36" spans="1:2">
      <c r="A36">
        <v>35</v>
      </c>
      <c r="B36" t="s">
        <v>43</v>
      </c>
    </row>
    <row r="37" spans="1:2">
      <c r="A37">
        <v>36</v>
      </c>
      <c r="B37" t="s">
        <v>44</v>
      </c>
    </row>
    <row r="38" spans="1:2">
      <c r="A38">
        <v>37</v>
      </c>
      <c r="B38" t="s">
        <v>45</v>
      </c>
    </row>
    <row r="39" spans="1:2">
      <c r="A39">
        <v>38</v>
      </c>
      <c r="B39" t="s">
        <v>46</v>
      </c>
    </row>
    <row r="40" spans="1:2">
      <c r="A40">
        <v>39</v>
      </c>
      <c r="B40" t="s">
        <v>47</v>
      </c>
    </row>
    <row r="41" spans="1:2">
      <c r="A41">
        <v>40</v>
      </c>
      <c r="B41" t="s">
        <v>48</v>
      </c>
    </row>
    <row r="42" spans="1:2">
      <c r="A42">
        <v>41</v>
      </c>
      <c r="B42" t="s">
        <v>49</v>
      </c>
    </row>
    <row r="43" spans="1:2">
      <c r="A43">
        <v>42</v>
      </c>
      <c r="B43" t="s">
        <v>50</v>
      </c>
    </row>
    <row r="44" spans="1:2">
      <c r="A44">
        <v>43</v>
      </c>
      <c r="B44" t="s">
        <v>51</v>
      </c>
    </row>
    <row r="45" spans="1:2">
      <c r="A45">
        <v>44</v>
      </c>
      <c r="B45" t="s">
        <v>52</v>
      </c>
    </row>
    <row r="46" spans="1:2">
      <c r="A46">
        <v>45</v>
      </c>
      <c r="B46" t="s">
        <v>53</v>
      </c>
    </row>
    <row r="47" spans="1:2">
      <c r="A47">
        <v>46</v>
      </c>
      <c r="B47" t="s">
        <v>54</v>
      </c>
    </row>
    <row r="48" spans="1:2">
      <c r="A48">
        <v>47</v>
      </c>
      <c r="B48" t="s">
        <v>55</v>
      </c>
    </row>
    <row r="49" spans="1:2">
      <c r="A49">
        <v>48</v>
      </c>
      <c r="B49" t="s">
        <v>56</v>
      </c>
    </row>
    <row r="50" spans="1:2">
      <c r="A50">
        <v>49</v>
      </c>
      <c r="B50" t="s">
        <v>57</v>
      </c>
    </row>
    <row r="51" spans="1:2">
      <c r="A51">
        <v>50</v>
      </c>
      <c r="B51" t="s">
        <v>58</v>
      </c>
    </row>
    <row r="52" spans="1:2">
      <c r="A52">
        <v>51</v>
      </c>
      <c r="B52" t="s">
        <v>59</v>
      </c>
    </row>
    <row r="53" spans="1:2">
      <c r="A53">
        <v>52</v>
      </c>
      <c r="B53" t="s">
        <v>60</v>
      </c>
    </row>
    <row r="54" spans="1:2">
      <c r="A54">
        <v>53</v>
      </c>
      <c r="B54" t="s">
        <v>61</v>
      </c>
    </row>
    <row r="55" spans="1:2">
      <c r="A55">
        <v>54</v>
      </c>
      <c r="B55" t="s">
        <v>62</v>
      </c>
    </row>
    <row r="56" spans="1:2">
      <c r="A56">
        <v>55</v>
      </c>
      <c r="B56" t="s">
        <v>63</v>
      </c>
    </row>
    <row r="57" spans="1:2">
      <c r="A57">
        <v>56</v>
      </c>
      <c r="B57" t="s">
        <v>64</v>
      </c>
    </row>
    <row r="58" spans="1:2">
      <c r="A58">
        <v>57</v>
      </c>
      <c r="B58" t="s">
        <v>65</v>
      </c>
    </row>
    <row r="59" spans="1:2">
      <c r="A59">
        <v>58</v>
      </c>
      <c r="B59" t="s">
        <v>66</v>
      </c>
    </row>
    <row r="60" spans="1:2">
      <c r="A60">
        <v>59</v>
      </c>
      <c r="B60" t="s">
        <v>67</v>
      </c>
    </row>
    <row r="61" spans="1:2">
      <c r="A61">
        <v>60</v>
      </c>
      <c r="B61" t="s">
        <v>68</v>
      </c>
    </row>
    <row r="62" spans="1:2">
      <c r="A62">
        <v>61</v>
      </c>
      <c r="B62" t="s">
        <v>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3"/>
  <sheetViews>
    <sheetView zoomScale="85" zoomScaleNormal="85" workbookViewId="0">
      <selection activeCell="A1" sqref="A1"/>
    </sheetView>
  </sheetViews>
  <sheetFormatPr defaultColWidth="9" defaultRowHeight="12.75" outlineLevelCol="1"/>
  <sheetData>
    <row r="1" spans="1:2">
      <c r="A1" s="1" t="s">
        <v>70</v>
      </c>
      <c r="B1" s="1" t="s">
        <v>71</v>
      </c>
    </row>
    <row r="2" spans="1:2">
      <c r="A2" s="1" t="s">
        <v>72</v>
      </c>
      <c r="B2" s="1" t="s">
        <v>73</v>
      </c>
    </row>
    <row r="3" spans="1:2">
      <c r="A3" s="1" t="s">
        <v>57</v>
      </c>
      <c r="B3" s="1" t="s">
        <v>74</v>
      </c>
    </row>
    <row r="4" spans="1:2">
      <c r="A4" s="1" t="s">
        <v>67</v>
      </c>
      <c r="B4" s="1" t="s">
        <v>75</v>
      </c>
    </row>
    <row r="5" spans="1:2">
      <c r="A5" s="1" t="s">
        <v>41</v>
      </c>
      <c r="B5" s="1" t="s">
        <v>76</v>
      </c>
    </row>
    <row r="6" spans="1:2">
      <c r="A6" s="1" t="s">
        <v>11</v>
      </c>
      <c r="B6" s="1" t="s">
        <v>77</v>
      </c>
    </row>
    <row r="7" spans="1:2">
      <c r="A7" s="1" t="s">
        <v>78</v>
      </c>
      <c r="B7" s="1" t="s">
        <v>79</v>
      </c>
    </row>
    <row r="8" spans="1:2">
      <c r="A8" s="1" t="s">
        <v>80</v>
      </c>
      <c r="B8" s="1" t="s">
        <v>81</v>
      </c>
    </row>
    <row r="9" spans="1:2">
      <c r="A9" s="1" t="s">
        <v>38</v>
      </c>
      <c r="B9" s="1" t="s">
        <v>82</v>
      </c>
    </row>
    <row r="10" spans="1:2">
      <c r="A10" s="1" t="s">
        <v>83</v>
      </c>
      <c r="B10" s="1" t="s">
        <v>84</v>
      </c>
    </row>
    <row r="11" spans="1:2">
      <c r="A11" s="1" t="s">
        <v>85</v>
      </c>
      <c r="B11" s="1" t="s">
        <v>86</v>
      </c>
    </row>
    <row r="12" spans="1:2">
      <c r="A12" s="1" t="s">
        <v>87</v>
      </c>
      <c r="B12" s="1" t="s">
        <v>88</v>
      </c>
    </row>
    <row r="13" spans="1:2">
      <c r="A13" s="1" t="s">
        <v>39</v>
      </c>
      <c r="B13" s="1" t="s">
        <v>89</v>
      </c>
    </row>
    <row r="14" spans="1:2">
      <c r="A14" s="1" t="s">
        <v>90</v>
      </c>
      <c r="B14" s="1" t="s">
        <v>89</v>
      </c>
    </row>
    <row r="15" spans="1:2">
      <c r="A15" s="1" t="s">
        <v>62</v>
      </c>
      <c r="B15" s="1" t="s">
        <v>91</v>
      </c>
    </row>
    <row r="16" spans="1:2">
      <c r="A16" s="1" t="s">
        <v>45</v>
      </c>
      <c r="B16" s="1" t="s">
        <v>92</v>
      </c>
    </row>
    <row r="17" spans="1:2">
      <c r="A17" s="1" t="s">
        <v>93</v>
      </c>
      <c r="B17" s="1" t="s">
        <v>94</v>
      </c>
    </row>
    <row r="18" spans="1:2">
      <c r="A18" s="1" t="s">
        <v>95</v>
      </c>
      <c r="B18" s="1" t="s">
        <v>96</v>
      </c>
    </row>
    <row r="19" spans="1:2">
      <c r="A19" s="1" t="s">
        <v>35</v>
      </c>
      <c r="B19" s="1" t="s">
        <v>97</v>
      </c>
    </row>
    <row r="20" spans="1:2">
      <c r="A20" s="1" t="s">
        <v>34</v>
      </c>
      <c r="B20" s="1" t="s">
        <v>98</v>
      </c>
    </row>
    <row r="21" spans="1:2">
      <c r="A21" s="1" t="s">
        <v>99</v>
      </c>
      <c r="B21" s="1" t="s">
        <v>100</v>
      </c>
    </row>
    <row r="22" spans="1:2">
      <c r="A22" s="1" t="s">
        <v>51</v>
      </c>
      <c r="B22" s="1" t="s">
        <v>101</v>
      </c>
    </row>
    <row r="23" spans="1:2">
      <c r="A23" s="1" t="s">
        <v>102</v>
      </c>
      <c r="B23" s="1" t="s">
        <v>103</v>
      </c>
    </row>
    <row r="24" spans="1:2">
      <c r="A24" s="1" t="s">
        <v>36</v>
      </c>
      <c r="B24" s="1" t="s">
        <v>104</v>
      </c>
    </row>
    <row r="25" spans="1:2">
      <c r="A25" s="1" t="s">
        <v>46</v>
      </c>
      <c r="B25" s="1" t="s">
        <v>105</v>
      </c>
    </row>
    <row r="26" spans="1:2">
      <c r="A26" s="1" t="s">
        <v>49</v>
      </c>
      <c r="B26" s="1" t="s">
        <v>106</v>
      </c>
    </row>
    <row r="27" spans="1:2">
      <c r="A27" s="1" t="s">
        <v>63</v>
      </c>
      <c r="B27" s="1" t="s">
        <v>107</v>
      </c>
    </row>
    <row r="28" spans="1:2">
      <c r="A28" s="1" t="s">
        <v>108</v>
      </c>
      <c r="B28" s="1" t="s">
        <v>109</v>
      </c>
    </row>
    <row r="29" spans="1:2">
      <c r="A29" s="1" t="s">
        <v>58</v>
      </c>
      <c r="B29" s="1" t="s">
        <v>110</v>
      </c>
    </row>
    <row r="30" spans="1:2">
      <c r="A30" s="1" t="s">
        <v>52</v>
      </c>
      <c r="B30" s="1" t="s">
        <v>111</v>
      </c>
    </row>
    <row r="31" spans="1:2">
      <c r="A31" s="1" t="s">
        <v>112</v>
      </c>
      <c r="B31" s="1" t="s">
        <v>113</v>
      </c>
    </row>
    <row r="32" spans="1:2">
      <c r="A32" s="1" t="s">
        <v>114</v>
      </c>
      <c r="B32" s="1" t="s">
        <v>115</v>
      </c>
    </row>
    <row r="33" spans="1:2">
      <c r="A33" s="1" t="s">
        <v>116</v>
      </c>
      <c r="B33" s="1" t="s">
        <v>117</v>
      </c>
    </row>
    <row r="34" spans="1:2">
      <c r="A34" s="1" t="s">
        <v>118</v>
      </c>
      <c r="B34" s="1" t="s">
        <v>119</v>
      </c>
    </row>
    <row r="35" spans="1:2">
      <c r="A35" s="1" t="s">
        <v>120</v>
      </c>
      <c r="B35" s="1" t="s">
        <v>121</v>
      </c>
    </row>
    <row r="36" spans="1:2">
      <c r="A36" s="1" t="s">
        <v>122</v>
      </c>
      <c r="B36" s="1" t="s">
        <v>123</v>
      </c>
    </row>
    <row r="37" spans="1:2">
      <c r="A37" s="1" t="s">
        <v>124</v>
      </c>
      <c r="B37" s="1" t="s">
        <v>125</v>
      </c>
    </row>
    <row r="38" spans="1:2">
      <c r="A38" s="1" t="s">
        <v>42</v>
      </c>
      <c r="B38" s="1" t="s">
        <v>126</v>
      </c>
    </row>
    <row r="39" spans="1:2">
      <c r="A39" s="1" t="s">
        <v>43</v>
      </c>
      <c r="B39" s="1" t="s">
        <v>127</v>
      </c>
    </row>
    <row r="40" spans="1:2">
      <c r="A40" s="1" t="s">
        <v>10</v>
      </c>
      <c r="B40" s="1" t="s">
        <v>128</v>
      </c>
    </row>
    <row r="41" spans="1:2">
      <c r="A41" s="1" t="s">
        <v>129</v>
      </c>
      <c r="B41" s="1" t="s">
        <v>128</v>
      </c>
    </row>
    <row r="42" spans="1:2">
      <c r="A42" s="1" t="s">
        <v>31</v>
      </c>
      <c r="B42" s="1" t="s">
        <v>130</v>
      </c>
    </row>
    <row r="43" spans="1:2">
      <c r="A43" s="1" t="s">
        <v>30</v>
      </c>
      <c r="B43" s="1" t="s">
        <v>131</v>
      </c>
    </row>
    <row r="44" spans="1:2">
      <c r="A44" s="1" t="s">
        <v>132</v>
      </c>
      <c r="B44" s="1" t="s">
        <v>133</v>
      </c>
    </row>
    <row r="45" spans="1:2">
      <c r="A45" s="1" t="s">
        <v>32</v>
      </c>
      <c r="B45" s="1" t="s">
        <v>134</v>
      </c>
    </row>
    <row r="46" spans="1:2">
      <c r="A46" s="1" t="s">
        <v>135</v>
      </c>
      <c r="B46" s="1" t="s">
        <v>136</v>
      </c>
    </row>
    <row r="47" spans="1:2">
      <c r="A47" s="1" t="s">
        <v>13</v>
      </c>
      <c r="B47" s="1" t="s">
        <v>137</v>
      </c>
    </row>
    <row r="48" spans="1:2">
      <c r="A48" s="1" t="s">
        <v>14</v>
      </c>
      <c r="B48" s="1" t="s">
        <v>138</v>
      </c>
    </row>
    <row r="49" spans="1:2">
      <c r="A49" s="1" t="s">
        <v>139</v>
      </c>
      <c r="B49" s="1" t="s">
        <v>140</v>
      </c>
    </row>
    <row r="50" spans="1:2">
      <c r="A50" s="1" t="s">
        <v>141</v>
      </c>
      <c r="B50" s="1" t="s">
        <v>142</v>
      </c>
    </row>
    <row r="51" spans="1:2">
      <c r="A51" s="1" t="s">
        <v>143</v>
      </c>
      <c r="B51" s="1" t="s">
        <v>144</v>
      </c>
    </row>
    <row r="52" spans="1:2">
      <c r="A52" s="1" t="s">
        <v>145</v>
      </c>
      <c r="B52" s="1" t="s">
        <v>146</v>
      </c>
    </row>
    <row r="53" spans="1:2">
      <c r="A53" s="1" t="s">
        <v>147</v>
      </c>
      <c r="B53" s="1" t="s">
        <v>148</v>
      </c>
    </row>
    <row r="54" spans="1:2">
      <c r="A54" s="1" t="s">
        <v>149</v>
      </c>
      <c r="B54" s="1" t="s">
        <v>150</v>
      </c>
    </row>
    <row r="55" spans="1:2">
      <c r="A55" s="1" t="s">
        <v>151</v>
      </c>
      <c r="B55" s="1" t="s">
        <v>152</v>
      </c>
    </row>
    <row r="56" spans="1:2">
      <c r="A56" s="1" t="s">
        <v>153</v>
      </c>
      <c r="B56" s="1" t="s">
        <v>154</v>
      </c>
    </row>
    <row r="57" spans="1:2">
      <c r="A57" s="1" t="s">
        <v>155</v>
      </c>
      <c r="B57" s="1" t="s">
        <v>156</v>
      </c>
    </row>
    <row r="58" spans="1:2">
      <c r="A58" s="1" t="s">
        <v>157</v>
      </c>
      <c r="B58" s="1" t="s">
        <v>158</v>
      </c>
    </row>
    <row r="59" spans="1:2">
      <c r="A59" s="1" t="s">
        <v>159</v>
      </c>
      <c r="B59" s="1" t="s">
        <v>160</v>
      </c>
    </row>
    <row r="60" spans="1:2">
      <c r="A60" s="1" t="s">
        <v>161</v>
      </c>
      <c r="B60" s="1" t="s">
        <v>162</v>
      </c>
    </row>
    <row r="61" spans="1:2">
      <c r="A61" s="1" t="s">
        <v>163</v>
      </c>
      <c r="B61" s="1" t="s">
        <v>164</v>
      </c>
    </row>
    <row r="62" spans="1:2">
      <c r="A62" s="1" t="s">
        <v>56</v>
      </c>
      <c r="B62" s="1" t="s">
        <v>165</v>
      </c>
    </row>
    <row r="63" spans="1:2">
      <c r="A63" s="1" t="s">
        <v>55</v>
      </c>
      <c r="B63" s="1" t="s">
        <v>166</v>
      </c>
    </row>
    <row r="64" spans="1:2">
      <c r="A64" s="1" t="s">
        <v>54</v>
      </c>
      <c r="B64" s="1" t="s">
        <v>167</v>
      </c>
    </row>
    <row r="65" spans="1:2">
      <c r="A65" s="1" t="s">
        <v>53</v>
      </c>
      <c r="B65" s="1" t="s">
        <v>168</v>
      </c>
    </row>
    <row r="66" spans="1:2">
      <c r="A66" s="1" t="s">
        <v>68</v>
      </c>
      <c r="B66" s="1" t="s">
        <v>169</v>
      </c>
    </row>
    <row r="67" spans="1:2">
      <c r="A67" s="1" t="s">
        <v>15</v>
      </c>
      <c r="B67" s="1" t="s">
        <v>170</v>
      </c>
    </row>
    <row r="68" spans="1:2">
      <c r="A68" s="1" t="s">
        <v>29</v>
      </c>
      <c r="B68" s="1" t="s">
        <v>171</v>
      </c>
    </row>
    <row r="69" spans="1:2">
      <c r="A69" s="1" t="s">
        <v>23</v>
      </c>
      <c r="B69" s="1" t="s">
        <v>172</v>
      </c>
    </row>
    <row r="70" spans="1:2">
      <c r="A70" s="1" t="s">
        <v>24</v>
      </c>
      <c r="B70" s="1" t="s">
        <v>173</v>
      </c>
    </row>
    <row r="71" spans="1:2">
      <c r="A71" s="1" t="s">
        <v>28</v>
      </c>
      <c r="B71" s="1" t="s">
        <v>174</v>
      </c>
    </row>
    <row r="72" spans="1:2">
      <c r="A72" s="1" t="s">
        <v>175</v>
      </c>
      <c r="B72" s="1" t="s">
        <v>174</v>
      </c>
    </row>
    <row r="73" spans="1:2">
      <c r="A73" s="1" t="s">
        <v>16</v>
      </c>
      <c r="B73" s="1" t="s">
        <v>176</v>
      </c>
    </row>
    <row r="74" spans="1:2">
      <c r="A74" s="1" t="s">
        <v>22</v>
      </c>
      <c r="B74" s="1" t="s">
        <v>177</v>
      </c>
    </row>
    <row r="75" spans="1:2">
      <c r="A75" s="1" t="s">
        <v>17</v>
      </c>
      <c r="B75" s="1" t="s">
        <v>178</v>
      </c>
    </row>
    <row r="76" spans="1:2">
      <c r="A76" s="1" t="s">
        <v>18</v>
      </c>
      <c r="B76" s="1" t="s">
        <v>179</v>
      </c>
    </row>
    <row r="77" spans="1:2">
      <c r="A77" s="1" t="s">
        <v>21</v>
      </c>
      <c r="B77" s="1" t="s">
        <v>180</v>
      </c>
    </row>
    <row r="78" spans="1:2">
      <c r="A78" s="1" t="s">
        <v>181</v>
      </c>
      <c r="B78" s="1" t="s">
        <v>180</v>
      </c>
    </row>
    <row r="79" spans="1:2">
      <c r="A79" s="1" t="s">
        <v>25</v>
      </c>
      <c r="B79" s="1" t="s">
        <v>182</v>
      </c>
    </row>
    <row r="80" spans="1:2">
      <c r="A80" s="1" t="s">
        <v>26</v>
      </c>
      <c r="B80" s="1" t="s">
        <v>183</v>
      </c>
    </row>
    <row r="81" spans="1:2">
      <c r="A81" s="1" t="s">
        <v>19</v>
      </c>
      <c r="B81" s="1" t="s">
        <v>184</v>
      </c>
    </row>
    <row r="82" spans="1:2">
      <c r="A82" s="1" t="s">
        <v>20</v>
      </c>
      <c r="B82" s="1" t="s">
        <v>185</v>
      </c>
    </row>
    <row r="83" spans="1:2">
      <c r="A83" s="1" t="s">
        <v>9</v>
      </c>
      <c r="B83" s="1" t="s">
        <v>186</v>
      </c>
    </row>
    <row r="84" spans="1:2">
      <c r="A84" s="1" t="s">
        <v>12</v>
      </c>
      <c r="B84" s="1" t="s">
        <v>187</v>
      </c>
    </row>
    <row r="85" spans="1:2">
      <c r="A85" s="1" t="s">
        <v>65</v>
      </c>
      <c r="B85" s="1" t="s">
        <v>188</v>
      </c>
    </row>
    <row r="86" spans="1:2">
      <c r="A86" s="1" t="s">
        <v>33</v>
      </c>
      <c r="B86" s="1" t="s">
        <v>189</v>
      </c>
    </row>
    <row r="87" spans="1:2">
      <c r="A87" s="1" t="s">
        <v>190</v>
      </c>
      <c r="B87" s="1" t="s">
        <v>191</v>
      </c>
    </row>
    <row r="88" spans="1:2">
      <c r="A88" s="1" t="s">
        <v>192</v>
      </c>
      <c r="B88" s="1" t="s">
        <v>193</v>
      </c>
    </row>
    <row r="89" spans="1:2">
      <c r="A89" s="1" t="s">
        <v>47</v>
      </c>
      <c r="B89" s="1" t="s">
        <v>194</v>
      </c>
    </row>
    <row r="90" spans="1:2">
      <c r="A90" s="1" t="s">
        <v>195</v>
      </c>
      <c r="B90" s="1" t="s">
        <v>196</v>
      </c>
    </row>
    <row r="91" spans="1:2">
      <c r="A91" s="1" t="s">
        <v>197</v>
      </c>
      <c r="B91" s="1" t="s">
        <v>198</v>
      </c>
    </row>
    <row r="92" spans="1:2">
      <c r="A92" s="1" t="s">
        <v>199</v>
      </c>
      <c r="B92" s="1" t="s">
        <v>200</v>
      </c>
    </row>
    <row r="93" spans="1:2">
      <c r="A93" s="1" t="s">
        <v>201</v>
      </c>
      <c r="B93" s="1" t="s">
        <v>202</v>
      </c>
    </row>
    <row r="94" spans="1:2">
      <c r="A94" s="1" t="s">
        <v>66</v>
      </c>
      <c r="B94" s="1" t="s">
        <v>203</v>
      </c>
    </row>
    <row r="95" spans="1:2">
      <c r="A95" s="1" t="s">
        <v>204</v>
      </c>
      <c r="B95" s="1" t="s">
        <v>205</v>
      </c>
    </row>
    <row r="96" spans="1:2">
      <c r="A96" s="1" t="s">
        <v>206</v>
      </c>
      <c r="B96" s="1" t="s">
        <v>207</v>
      </c>
    </row>
    <row r="97" spans="1:2">
      <c r="A97" s="1" t="s">
        <v>208</v>
      </c>
      <c r="B97" s="1" t="s">
        <v>209</v>
      </c>
    </row>
    <row r="98" spans="1:2">
      <c r="A98" s="1" t="s">
        <v>210</v>
      </c>
      <c r="B98" s="1" t="s">
        <v>211</v>
      </c>
    </row>
    <row r="99" spans="1:2">
      <c r="A99" s="1" t="s">
        <v>40</v>
      </c>
      <c r="B99" s="1" t="s">
        <v>212</v>
      </c>
    </row>
    <row r="100" spans="1:2">
      <c r="A100" s="1" t="s">
        <v>213</v>
      </c>
      <c r="B100" s="1" t="s">
        <v>214</v>
      </c>
    </row>
    <row r="101" spans="1:2">
      <c r="A101" s="1" t="s">
        <v>215</v>
      </c>
      <c r="B101" s="1" t="s">
        <v>216</v>
      </c>
    </row>
    <row r="102" spans="1:2">
      <c r="A102" s="1" t="s">
        <v>217</v>
      </c>
      <c r="B102" s="1" t="s">
        <v>218</v>
      </c>
    </row>
    <row r="103" spans="1:2">
      <c r="A103" s="1" t="s">
        <v>219</v>
      </c>
      <c r="B103" s="1" t="s">
        <v>220</v>
      </c>
    </row>
    <row r="104" spans="1:2">
      <c r="A104" s="1" t="s">
        <v>27</v>
      </c>
      <c r="B104" s="1" t="s">
        <v>221</v>
      </c>
    </row>
    <row r="105" spans="1:2">
      <c r="A105" s="1" t="s">
        <v>222</v>
      </c>
      <c r="B105" s="1" t="s">
        <v>223</v>
      </c>
    </row>
    <row r="106" spans="1:2">
      <c r="A106" s="1" t="s">
        <v>224</v>
      </c>
      <c r="B106" s="1" t="s">
        <v>225</v>
      </c>
    </row>
    <row r="107" spans="1:2">
      <c r="A107" s="1" t="s">
        <v>226</v>
      </c>
      <c r="B107" s="1" t="s">
        <v>227</v>
      </c>
    </row>
    <row r="108" spans="1:2">
      <c r="A108" s="1" t="s">
        <v>228</v>
      </c>
      <c r="B108" s="1" t="s">
        <v>229</v>
      </c>
    </row>
    <row r="109" spans="1:2">
      <c r="A109" s="1" t="s">
        <v>69</v>
      </c>
      <c r="B109" s="1" t="s">
        <v>230</v>
      </c>
    </row>
    <row r="110" spans="1:2">
      <c r="A110" s="1" t="s">
        <v>231</v>
      </c>
      <c r="B110" s="1" t="s">
        <v>232</v>
      </c>
    </row>
    <row r="111" spans="1:2">
      <c r="A111" s="1" t="s">
        <v>233</v>
      </c>
      <c r="B111" s="1" t="s">
        <v>234</v>
      </c>
    </row>
    <row r="112" spans="1:2">
      <c r="A112" s="1" t="s">
        <v>235</v>
      </c>
      <c r="B112" s="1" t="s">
        <v>236</v>
      </c>
    </row>
    <row r="113" spans="1:2">
      <c r="A113" s="1" t="s">
        <v>237</v>
      </c>
      <c r="B113" s="1" t="s">
        <v>238</v>
      </c>
    </row>
    <row r="114" spans="1:2">
      <c r="A114" s="1" t="s">
        <v>239</v>
      </c>
      <c r="B114" s="1" t="s">
        <v>240</v>
      </c>
    </row>
    <row r="115" spans="1:2">
      <c r="A115" s="1" t="s">
        <v>241</v>
      </c>
      <c r="B115" s="1" t="s">
        <v>242</v>
      </c>
    </row>
    <row r="116" spans="1:2">
      <c r="A116" s="1" t="s">
        <v>243</v>
      </c>
      <c r="B116" s="1" t="s">
        <v>244</v>
      </c>
    </row>
    <row r="117" spans="1:2">
      <c r="A117" s="1" t="s">
        <v>245</v>
      </c>
      <c r="B117" s="1" t="s">
        <v>246</v>
      </c>
    </row>
    <row r="118" spans="1:2">
      <c r="A118" s="1" t="s">
        <v>247</v>
      </c>
      <c r="B118" s="1" t="s">
        <v>248</v>
      </c>
    </row>
    <row r="119" spans="1:2">
      <c r="A119" s="1" t="s">
        <v>37</v>
      </c>
      <c r="B119" s="1" t="s">
        <v>249</v>
      </c>
    </row>
    <row r="120" spans="1:2">
      <c r="A120" s="1" t="s">
        <v>250</v>
      </c>
      <c r="B120" s="1" t="s">
        <v>251</v>
      </c>
    </row>
    <row r="121" spans="1:2">
      <c r="A121" s="1" t="s">
        <v>44</v>
      </c>
      <c r="B121" s="1" t="s">
        <v>252</v>
      </c>
    </row>
    <row r="122" spans="1:2">
      <c r="A122" s="1" t="s">
        <v>253</v>
      </c>
      <c r="B122" s="1" t="s">
        <v>254</v>
      </c>
    </row>
    <row r="123" spans="1:2">
      <c r="A123" s="1" t="s">
        <v>255</v>
      </c>
      <c r="B123" s="1" t="s">
        <v>256</v>
      </c>
    </row>
    <row r="124" spans="1:2">
      <c r="A124" s="1" t="s">
        <v>257</v>
      </c>
      <c r="B124" s="1" t="s">
        <v>258</v>
      </c>
    </row>
    <row r="125" spans="1:2">
      <c r="A125" s="1" t="s">
        <v>259</v>
      </c>
      <c r="B125" s="1" t="s">
        <v>260</v>
      </c>
    </row>
    <row r="126" spans="1:2">
      <c r="A126" s="1" t="s">
        <v>261</v>
      </c>
      <c r="B126" s="1" t="s">
        <v>262</v>
      </c>
    </row>
    <row r="127" spans="1:2">
      <c r="A127" s="1" t="s">
        <v>263</v>
      </c>
      <c r="B127" s="1" t="s">
        <v>264</v>
      </c>
    </row>
    <row r="128" spans="1:2">
      <c r="A128" s="1" t="s">
        <v>265</v>
      </c>
      <c r="B128" s="1" t="s">
        <v>266</v>
      </c>
    </row>
    <row r="129" spans="1:2">
      <c r="A129" s="1" t="s">
        <v>267</v>
      </c>
      <c r="B129" s="1" t="s">
        <v>268</v>
      </c>
    </row>
    <row r="130" spans="1:2">
      <c r="A130" s="1" t="s">
        <v>50</v>
      </c>
      <c r="B130" s="1" t="s">
        <v>269</v>
      </c>
    </row>
    <row r="131" spans="1:2">
      <c r="A131" s="1" t="s">
        <v>59</v>
      </c>
      <c r="B131" s="1" t="s">
        <v>270</v>
      </c>
    </row>
    <row r="132" spans="1:2">
      <c r="A132" s="1" t="s">
        <v>60</v>
      </c>
      <c r="B132" s="1" t="s">
        <v>271</v>
      </c>
    </row>
    <row r="133" spans="1:2">
      <c r="A133" s="1" t="s">
        <v>61</v>
      </c>
      <c r="B133" s="1" t="s">
        <v>272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workbookViewId="0">
      <selection activeCell="A25" sqref="A25"/>
    </sheetView>
  </sheetViews>
  <sheetFormatPr defaultColWidth="9" defaultRowHeight="12.75" outlineLevelCol="4"/>
  <cols>
    <col min="1" max="1" width="19.125" customWidth="1"/>
    <col min="2" max="5" width="13.7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8</v>
      </c>
      <c r="B2" s="1">
        <v>0.953775994786258</v>
      </c>
      <c r="C2" s="1">
        <v>0.667799933219463</v>
      </c>
      <c r="D2" s="1">
        <v>-0.103290217458421</v>
      </c>
      <c r="E2" s="1">
        <v>0.5060952368491</v>
      </c>
    </row>
    <row r="3" spans="1:5">
      <c r="A3" s="1" t="s">
        <v>9</v>
      </c>
      <c r="B3" s="1">
        <v>-0.442824569007905</v>
      </c>
      <c r="C3" s="1">
        <v>-0.482978019586922</v>
      </c>
      <c r="D3" s="1">
        <v>-0.454916489657302</v>
      </c>
      <c r="E3" s="1">
        <v>-0.46023969275071</v>
      </c>
    </row>
    <row r="4" spans="1:5">
      <c r="A4" s="1" t="s">
        <v>10</v>
      </c>
      <c r="B4" s="1">
        <v>-1.36253713540894</v>
      </c>
      <c r="C4" s="1">
        <v>-0.587594197114776</v>
      </c>
      <c r="D4" s="1">
        <v>-0.147243501483281</v>
      </c>
      <c r="E4" s="1">
        <v>-0.699124944668999</v>
      </c>
    </row>
    <row r="5" spans="1:5">
      <c r="A5" s="1" t="s">
        <v>11</v>
      </c>
      <c r="B5" s="1">
        <v>-1.43066399217938</v>
      </c>
      <c r="C5" s="1">
        <v>-0.587594197114776</v>
      </c>
      <c r="D5" s="1">
        <v>-0.059336933433561</v>
      </c>
      <c r="E5" s="1">
        <v>-0.692531707575908</v>
      </c>
    </row>
    <row r="6" spans="1:5">
      <c r="A6" s="1" t="s">
        <v>12</v>
      </c>
      <c r="B6" s="1">
        <v>-1.29441027863849</v>
      </c>
      <c r="C6" s="1">
        <v>-0.587594197114776</v>
      </c>
      <c r="D6" s="1">
        <v>-0.410963205632442</v>
      </c>
      <c r="E6" s="1">
        <v>-0.764322560461903</v>
      </c>
    </row>
    <row r="7" spans="1:5">
      <c r="A7" s="1" t="s">
        <v>13</v>
      </c>
      <c r="B7" s="1">
        <v>0.136253713540894</v>
      </c>
      <c r="C7" s="1">
        <v>-0.378361842059069</v>
      </c>
      <c r="D7" s="1">
        <v>-0.454916489657302</v>
      </c>
      <c r="E7" s="1">
        <v>-0.232341539391825</v>
      </c>
    </row>
    <row r="8" spans="1:5">
      <c r="A8" s="1" t="s">
        <v>14</v>
      </c>
      <c r="B8" s="1">
        <v>0.647205139319246</v>
      </c>
      <c r="C8" s="1">
        <v>-0.116821398239436</v>
      </c>
      <c r="D8" s="1">
        <v>-0.454916489657302</v>
      </c>
      <c r="E8" s="1">
        <v>0.0251557504741694</v>
      </c>
    </row>
    <row r="9" spans="1:5">
      <c r="A9" s="1" t="s">
        <v>15</v>
      </c>
      <c r="B9" s="1">
        <v>1.63504456249072</v>
      </c>
      <c r="C9" s="1">
        <v>4.64321467927788</v>
      </c>
      <c r="D9" s="1">
        <v>3.58878564062982</v>
      </c>
      <c r="E9" s="1">
        <v>3.28901496079948</v>
      </c>
    </row>
    <row r="10" spans="1:5">
      <c r="A10" s="1" t="s">
        <v>16</v>
      </c>
      <c r="B10" s="1">
        <v>1.53285427733505</v>
      </c>
      <c r="C10" s="1">
        <v>1.87088597478977</v>
      </c>
      <c r="D10" s="1">
        <v>0.204382770715599</v>
      </c>
      <c r="E10" s="1">
        <v>1.20270767428014</v>
      </c>
    </row>
    <row r="11" spans="1:5">
      <c r="A11" s="1" t="s">
        <v>17</v>
      </c>
      <c r="B11" s="1">
        <v>0.204380570311341</v>
      </c>
      <c r="C11" s="1">
        <v>-0.378361842059069</v>
      </c>
      <c r="D11" s="1">
        <v>-0.323056637582721</v>
      </c>
      <c r="E11" s="1">
        <v>-0.16567930311015</v>
      </c>
    </row>
    <row r="12" spans="1:5">
      <c r="A12" s="1" t="s">
        <v>18</v>
      </c>
      <c r="B12" s="1">
        <v>1.05596627994192</v>
      </c>
      <c r="C12" s="1">
        <v>0.772416110747317</v>
      </c>
      <c r="D12" s="1">
        <v>-0.454916489657302</v>
      </c>
      <c r="E12" s="1">
        <v>0.457821967010648</v>
      </c>
    </row>
    <row r="13" spans="1:5">
      <c r="A13" s="1" t="s">
        <v>19</v>
      </c>
      <c r="B13" s="1">
        <v>1.6009811341055</v>
      </c>
      <c r="C13" s="1">
        <v>2.55089112872082</v>
      </c>
      <c r="D13" s="1">
        <v>3.58878564062982</v>
      </c>
      <c r="E13" s="1">
        <v>2.58021930115205</v>
      </c>
    </row>
    <row r="14" spans="1:5">
      <c r="A14" s="1" t="s">
        <v>21</v>
      </c>
      <c r="B14" s="1">
        <v>-0.851585709630587</v>
      </c>
      <c r="C14" s="1">
        <v>-0.535286108350849</v>
      </c>
      <c r="D14" s="1">
        <v>-0.279103353557861</v>
      </c>
      <c r="E14" s="1">
        <v>-0.555325057179766</v>
      </c>
    </row>
    <row r="15" spans="1:5">
      <c r="A15" s="1" t="s">
        <v>22</v>
      </c>
      <c r="B15" s="1">
        <v>-0.272507427081787</v>
      </c>
      <c r="C15" s="1">
        <v>-0.482978019586922</v>
      </c>
      <c r="D15" s="1">
        <v>-0.367009921607581</v>
      </c>
      <c r="E15" s="1">
        <v>-0.374165122758764</v>
      </c>
    </row>
    <row r="16" spans="1:5">
      <c r="A16" s="1" t="s">
        <v>23</v>
      </c>
      <c r="B16" s="1">
        <v>-0.306570855467011</v>
      </c>
      <c r="C16" s="1">
        <v>-0.482978019586922</v>
      </c>
      <c r="D16" s="1">
        <v>-0.367009921607581</v>
      </c>
      <c r="E16" s="1">
        <v>-0.385519598887172</v>
      </c>
    </row>
    <row r="17" spans="1:5">
      <c r="A17" s="1" t="s">
        <v>24</v>
      </c>
      <c r="B17" s="1">
        <v>-0.0340634283852233</v>
      </c>
      <c r="C17" s="1">
        <v>-0.430669930822996</v>
      </c>
      <c r="D17" s="1">
        <v>-0.454916489657302</v>
      </c>
      <c r="E17" s="1">
        <v>-0.30654994962184</v>
      </c>
    </row>
    <row r="18" spans="1:5">
      <c r="A18" s="1" t="s">
        <v>25</v>
      </c>
      <c r="B18" s="1">
        <v>1.46472742056461</v>
      </c>
      <c r="C18" s="1">
        <v>1.87088597478977</v>
      </c>
      <c r="D18" s="1">
        <v>3.45692578855524</v>
      </c>
      <c r="E18" s="1">
        <v>2.26417972796987</v>
      </c>
    </row>
    <row r="19" spans="1:5">
      <c r="A19" s="1" t="s">
        <v>27</v>
      </c>
      <c r="B19" s="1">
        <v>-1.6009811341055</v>
      </c>
      <c r="C19" s="1">
        <v>-0.587594197114776</v>
      </c>
      <c r="D19" s="1">
        <v>-0.059336933433561</v>
      </c>
      <c r="E19" s="1">
        <v>-0.749304088217947</v>
      </c>
    </row>
    <row r="20" spans="1:5">
      <c r="A20" s="1" t="s">
        <v>28</v>
      </c>
      <c r="B20" s="1">
        <v>-0.715331996089693</v>
      </c>
      <c r="C20" s="1">
        <v>-0.482978019586922</v>
      </c>
      <c r="D20" s="1">
        <v>-0.279103353557861</v>
      </c>
      <c r="E20" s="1">
        <v>-0.492471123078159</v>
      </c>
    </row>
    <row r="21" spans="1:5">
      <c r="A21" s="1" t="s">
        <v>29</v>
      </c>
      <c r="B21" s="1">
        <v>0.374697712237458</v>
      </c>
      <c r="C21" s="1">
        <v>-0.273745664531216</v>
      </c>
      <c r="D21" s="1">
        <v>-0.367009921607581</v>
      </c>
      <c r="E21" s="1">
        <v>-0.0886859579671131</v>
      </c>
    </row>
    <row r="22" spans="1:5">
      <c r="A22" s="1" t="s">
        <v>30</v>
      </c>
      <c r="B22" s="1">
        <v>1.0219028515567</v>
      </c>
      <c r="C22" s="1">
        <v>0.144719045580197</v>
      </c>
      <c r="D22" s="1">
        <v>-0.498869773682162</v>
      </c>
      <c r="E22" s="1">
        <v>0.22258404115158</v>
      </c>
    </row>
    <row r="23" spans="1:5">
      <c r="A23" s="1" t="s">
        <v>31</v>
      </c>
      <c r="B23" s="1">
        <v>-1.05596627994192</v>
      </c>
      <c r="C23" s="1">
        <v>-0.535286108350849</v>
      </c>
      <c r="D23" s="1">
        <v>-0.323056637582721</v>
      </c>
      <c r="E23" s="1">
        <v>-0.638103008625166</v>
      </c>
    </row>
    <row r="24" spans="1:5">
      <c r="A24" s="1" t="s">
        <v>32</v>
      </c>
      <c r="B24" s="1">
        <v>0.10219028515567</v>
      </c>
      <c r="C24" s="1">
        <v>-0.482978019586922</v>
      </c>
      <c r="D24" s="1">
        <v>0.4241491908399</v>
      </c>
      <c r="E24" s="1">
        <v>0.0144538188028826</v>
      </c>
    </row>
    <row r="25" spans="1:5">
      <c r="A25" s="1" t="s">
        <v>33</v>
      </c>
      <c r="B25" s="1">
        <v>0.306570855467011</v>
      </c>
      <c r="C25" s="1">
        <v>0.301643311871977</v>
      </c>
      <c r="D25" s="1">
        <v>-0.454916489657302</v>
      </c>
      <c r="E25" s="1">
        <v>0.0510992258938955</v>
      </c>
    </row>
    <row r="26" spans="1:5">
      <c r="A26" s="1" t="s">
        <v>34</v>
      </c>
      <c r="B26" s="1">
        <v>1.29441027863849</v>
      </c>
      <c r="C26" s="1">
        <v>-0.169129487003362</v>
      </c>
      <c r="D26" s="1">
        <v>0.4241491908399</v>
      </c>
      <c r="E26" s="1">
        <v>0.51647666082501</v>
      </c>
    </row>
    <row r="27" spans="1:5">
      <c r="A27" s="1" t="s">
        <v>35</v>
      </c>
      <c r="B27" s="1">
        <v>0.715331996089693</v>
      </c>
      <c r="C27" s="1">
        <v>-0.482978019586922</v>
      </c>
      <c r="D27" s="1">
        <v>0.160429486690739</v>
      </c>
      <c r="E27" s="1">
        <v>0.130927821064503</v>
      </c>
    </row>
    <row r="28" spans="1:5">
      <c r="A28" s="1" t="s">
        <v>36</v>
      </c>
      <c r="B28" s="1">
        <v>1.36253713540894</v>
      </c>
      <c r="C28" s="1">
        <v>0.24933522310805</v>
      </c>
      <c r="D28" s="1">
        <v>-0.454916489657302</v>
      </c>
      <c r="E28" s="1">
        <v>0.385651956286562</v>
      </c>
    </row>
    <row r="29" spans="1:5">
      <c r="A29" s="1" t="s">
        <v>37</v>
      </c>
      <c r="B29" s="1">
        <v>-0.647205139319246</v>
      </c>
      <c r="C29" s="1">
        <v>-0.430669930822996</v>
      </c>
      <c r="D29" s="1">
        <v>-0.454916489657302</v>
      </c>
      <c r="E29" s="1">
        <v>-0.510930519933181</v>
      </c>
    </row>
    <row r="30" spans="1:5">
      <c r="A30" s="1" t="s">
        <v>38</v>
      </c>
      <c r="B30" s="1">
        <v>-1.12409313671237</v>
      </c>
      <c r="C30" s="1">
        <v>-0.587594197114776</v>
      </c>
      <c r="D30" s="1">
        <v>0.0285696346161591</v>
      </c>
      <c r="E30" s="1">
        <v>-0.56103923307033</v>
      </c>
    </row>
    <row r="31" spans="1:5">
      <c r="A31" s="1" t="s">
        <v>39</v>
      </c>
      <c r="B31" s="1">
        <v>-1.22628342186804</v>
      </c>
      <c r="C31" s="1">
        <v>-0.587594197114776</v>
      </c>
      <c r="D31" s="1">
        <v>-0.147243501483281</v>
      </c>
      <c r="E31" s="1">
        <v>-0.653707040155367</v>
      </c>
    </row>
    <row r="32" spans="1:5">
      <c r="A32" s="1" t="s">
        <v>40</v>
      </c>
      <c r="B32" s="1">
        <v>-1.46472742056461</v>
      </c>
      <c r="C32" s="1">
        <v>-0.587594197114776</v>
      </c>
      <c r="D32" s="1">
        <v>-0.191196785508141</v>
      </c>
      <c r="E32" s="1">
        <v>-0.747839467729176</v>
      </c>
    </row>
    <row r="33" spans="1:5">
      <c r="A33" s="1" t="s">
        <v>41</v>
      </c>
      <c r="B33" s="1">
        <v>1.43066399217938</v>
      </c>
      <c r="C33" s="1">
        <v>1.34780508715051</v>
      </c>
      <c r="D33" s="1">
        <v>-0.454916489657302</v>
      </c>
      <c r="E33" s="1">
        <v>0.774517529890865</v>
      </c>
    </row>
    <row r="34" spans="1:5">
      <c r="A34" s="1" t="s">
        <v>42</v>
      </c>
      <c r="B34" s="1">
        <v>1.12409313671237</v>
      </c>
      <c r="C34" s="1">
        <v>-0.273745664531216</v>
      </c>
      <c r="D34" s="1">
        <v>-0.454916489657302</v>
      </c>
      <c r="E34" s="1">
        <v>0.131810327507952</v>
      </c>
    </row>
    <row r="35" spans="1:5">
      <c r="A35" s="1" t="s">
        <v>43</v>
      </c>
      <c r="B35" s="1">
        <v>0.476887997393129</v>
      </c>
      <c r="C35" s="1">
        <v>-0.0122052207115829</v>
      </c>
      <c r="D35" s="1">
        <v>-0.279103353557861</v>
      </c>
      <c r="E35" s="1">
        <v>0.0618598077078949</v>
      </c>
    </row>
    <row r="36" spans="1:5">
      <c r="A36" s="1" t="s">
        <v>44</v>
      </c>
      <c r="B36" s="1">
        <v>-1.19221999348282</v>
      </c>
      <c r="C36" s="1">
        <v>-0.587594197114776</v>
      </c>
      <c r="D36" s="1">
        <v>0.0285696346161591</v>
      </c>
      <c r="E36" s="1">
        <v>-0.583748185327146</v>
      </c>
    </row>
    <row r="37" spans="1:5">
      <c r="A37" s="1" t="s">
        <v>45</v>
      </c>
      <c r="B37" s="1">
        <v>-0.374697712237458</v>
      </c>
      <c r="C37" s="1">
        <v>-0.482978019586922</v>
      </c>
      <c r="D37" s="1">
        <v>3.89645862880385</v>
      </c>
      <c r="E37" s="1">
        <v>1.01292763232648</v>
      </c>
    </row>
    <row r="38" spans="1:5">
      <c r="A38" s="1" t="s">
        <v>46</v>
      </c>
      <c r="B38" s="1">
        <v>-0.545014854163575</v>
      </c>
      <c r="C38" s="1">
        <v>-0.482978019586922</v>
      </c>
      <c r="D38" s="1">
        <v>-0.323056637582721</v>
      </c>
      <c r="E38" s="1">
        <v>-0.450349837111073</v>
      </c>
    </row>
    <row r="39" spans="1:5">
      <c r="A39" s="1" t="s">
        <v>47</v>
      </c>
      <c r="B39" s="1">
        <v>-1.53285427733505</v>
      </c>
      <c r="C39" s="1">
        <v>-0.587594197114776</v>
      </c>
      <c r="D39" s="1">
        <v>-0.0153836494087009</v>
      </c>
      <c r="E39" s="1">
        <v>-0.711944041286178</v>
      </c>
    </row>
    <row r="40" spans="1:5">
      <c r="A40" s="1" t="s">
        <v>48</v>
      </c>
      <c r="B40" s="1">
        <v>0.78345885286014</v>
      </c>
      <c r="C40" s="1">
        <v>-0.326053753295142</v>
      </c>
      <c r="D40" s="1">
        <v>-0.323056637582721</v>
      </c>
      <c r="E40" s="1">
        <v>0.0447828206607586</v>
      </c>
    </row>
    <row r="41" spans="1:5">
      <c r="A41" s="1" t="s">
        <v>49</v>
      </c>
      <c r="B41" s="1">
        <v>-0.136253713540893</v>
      </c>
      <c r="C41" s="1">
        <v>1.19088082085873</v>
      </c>
      <c r="D41" s="1">
        <v>-0.498869773682162</v>
      </c>
      <c r="E41" s="1">
        <v>0.185252444545224</v>
      </c>
    </row>
    <row r="42" spans="1:5">
      <c r="A42" s="1" t="s">
        <v>50</v>
      </c>
      <c r="B42" s="1">
        <v>-0.885649138015811</v>
      </c>
      <c r="C42" s="1">
        <v>-0.587594197114776</v>
      </c>
      <c r="D42" s="1">
        <v>-0.454916489657302</v>
      </c>
      <c r="E42" s="1">
        <v>-0.642719941595963</v>
      </c>
    </row>
    <row r="43" spans="1:5">
      <c r="A43" s="1" t="s">
        <v>51</v>
      </c>
      <c r="B43" s="1">
        <v>0.851585709630587</v>
      </c>
      <c r="C43" s="1">
        <v>-0.378361842059069</v>
      </c>
      <c r="D43" s="1">
        <v>0.55600904291448</v>
      </c>
      <c r="E43" s="1">
        <v>0.343077636828666</v>
      </c>
    </row>
    <row r="44" spans="1:5">
      <c r="A44" s="1" t="s">
        <v>52</v>
      </c>
      <c r="B44" s="1">
        <v>-1.0219028515567</v>
      </c>
      <c r="C44" s="1">
        <v>-0.587594197114776</v>
      </c>
      <c r="D44" s="1">
        <v>-0.191196785508141</v>
      </c>
      <c r="E44" s="1">
        <v>-0.600231278059874</v>
      </c>
    </row>
    <row r="45" spans="1:5">
      <c r="A45" s="1" t="s">
        <v>53</v>
      </c>
      <c r="B45" s="1">
        <v>0.0340634283852237</v>
      </c>
      <c r="C45" s="1">
        <v>-0.430669930822996</v>
      </c>
      <c r="D45" s="1">
        <v>-0.454916489657302</v>
      </c>
      <c r="E45" s="1">
        <v>-0.283840997365024</v>
      </c>
    </row>
    <row r="46" spans="1:5">
      <c r="A46" s="1" t="s">
        <v>54</v>
      </c>
      <c r="B46" s="1">
        <v>0.442824569007905</v>
      </c>
      <c r="C46" s="1">
        <v>-0.169129487003362</v>
      </c>
      <c r="D46" s="1">
        <v>-0.454916489657302</v>
      </c>
      <c r="E46" s="1">
        <v>-0.060407135884253</v>
      </c>
    </row>
    <row r="47" spans="1:5">
      <c r="A47" s="1" t="s">
        <v>55</v>
      </c>
      <c r="B47" s="1">
        <v>-0.10219028515567</v>
      </c>
      <c r="C47" s="1">
        <v>-0.482978019586922</v>
      </c>
      <c r="D47" s="1">
        <v>-0.235150069533001</v>
      </c>
      <c r="E47" s="1">
        <v>-0.273439458091865</v>
      </c>
    </row>
    <row r="48" spans="1:5">
      <c r="A48" s="1" t="s">
        <v>56</v>
      </c>
      <c r="B48" s="1">
        <v>-0.953775994786258</v>
      </c>
      <c r="C48" s="1">
        <v>-0.587594197114776</v>
      </c>
      <c r="D48" s="1">
        <v>-0.410963205632442</v>
      </c>
      <c r="E48" s="1">
        <v>-0.650777799177825</v>
      </c>
    </row>
    <row r="49" spans="1:5">
      <c r="A49" s="1" t="s">
        <v>57</v>
      </c>
      <c r="B49" s="1">
        <v>0.545014854163576</v>
      </c>
      <c r="C49" s="1">
        <v>-0.169129487003362</v>
      </c>
      <c r="D49" s="1">
        <v>-0.279103353557861</v>
      </c>
      <c r="E49" s="1">
        <v>0.0322606712007839</v>
      </c>
    </row>
    <row r="50" spans="1:5">
      <c r="A50" s="1" t="s">
        <v>58</v>
      </c>
      <c r="B50" s="1">
        <v>-0.613141710934022</v>
      </c>
      <c r="C50" s="1">
        <v>-0.482978019586922</v>
      </c>
      <c r="D50" s="1">
        <v>-0.323056637582721</v>
      </c>
      <c r="E50" s="1">
        <v>-0.473058789367889</v>
      </c>
    </row>
    <row r="51" spans="1:5">
      <c r="A51" s="1" t="s">
        <v>59</v>
      </c>
      <c r="B51" s="1">
        <v>0.885649138015811</v>
      </c>
      <c r="C51" s="1">
        <v>0.0924109568162703</v>
      </c>
      <c r="D51" s="1">
        <v>-0.454916489657302</v>
      </c>
      <c r="E51" s="1">
        <v>0.174381201724926</v>
      </c>
    </row>
    <row r="52" spans="1:5">
      <c r="A52" s="1" t="s">
        <v>60</v>
      </c>
      <c r="B52" s="1">
        <v>0.272507427081788</v>
      </c>
      <c r="C52" s="1">
        <v>-0.0122052207115829</v>
      </c>
      <c r="D52" s="1">
        <v>-0.454916489657302</v>
      </c>
      <c r="E52" s="1">
        <v>-0.0648714277623656</v>
      </c>
    </row>
    <row r="53" spans="1:5">
      <c r="A53" s="1" t="s">
        <v>61</v>
      </c>
      <c r="B53" s="1">
        <v>1.19221999348282</v>
      </c>
      <c r="C53" s="1">
        <v>0.144719045580197</v>
      </c>
      <c r="D53" s="1">
        <v>-0.454916489657302</v>
      </c>
      <c r="E53" s="1">
        <v>0.294007516468572</v>
      </c>
    </row>
    <row r="54" spans="1:5">
      <c r="A54" s="1" t="s">
        <v>62</v>
      </c>
      <c r="B54" s="1">
        <v>1.70317141926117</v>
      </c>
      <c r="C54" s="1">
        <v>3.28320437141579</v>
      </c>
      <c r="D54" s="1">
        <v>-0.498869773682162</v>
      </c>
      <c r="E54" s="1">
        <v>1.49583533899827</v>
      </c>
    </row>
    <row r="55" spans="1:5">
      <c r="A55" s="1" t="s">
        <v>63</v>
      </c>
      <c r="B55" s="1">
        <v>-0.20438057031134</v>
      </c>
      <c r="C55" s="1">
        <v>-0.482978019586922</v>
      </c>
      <c r="D55" s="1">
        <v>-0.279103353557861</v>
      </c>
      <c r="E55" s="1">
        <v>-0.322153981152041</v>
      </c>
    </row>
    <row r="56" spans="1:5">
      <c r="A56" s="1" t="s">
        <v>64</v>
      </c>
      <c r="B56" s="1">
        <v>-0.476887997393129</v>
      </c>
      <c r="C56" s="1">
        <v>-0.0645133094755096</v>
      </c>
      <c r="D56" s="1">
        <v>-0.235150069533001</v>
      </c>
      <c r="E56" s="1">
        <v>-0.258850458800546</v>
      </c>
    </row>
    <row r="57" spans="1:5">
      <c r="A57" s="1" t="s">
        <v>65</v>
      </c>
      <c r="B57" s="1">
        <v>-0.78345885286014</v>
      </c>
      <c r="C57" s="1">
        <v>-0.535286108350849</v>
      </c>
      <c r="D57" s="1">
        <v>-0.147243501483281</v>
      </c>
      <c r="E57" s="1">
        <v>-0.48866282089809</v>
      </c>
    </row>
    <row r="58" spans="1:5">
      <c r="A58" s="1" t="s">
        <v>66</v>
      </c>
      <c r="B58" s="1">
        <v>-1.70317141926117</v>
      </c>
      <c r="C58" s="1">
        <v>-0.587594197114776</v>
      </c>
      <c r="D58" s="1">
        <v>-0.059336933433561</v>
      </c>
      <c r="E58" s="1">
        <v>-0.78336751660317</v>
      </c>
    </row>
    <row r="59" spans="1:5">
      <c r="A59" s="1" t="s">
        <v>67</v>
      </c>
      <c r="B59" s="1">
        <v>0.613141710934023</v>
      </c>
      <c r="C59" s="1">
        <v>-0.169129487003362</v>
      </c>
      <c r="D59" s="1">
        <v>-0.323056637582721</v>
      </c>
      <c r="E59" s="1">
        <v>0.0403185287826462</v>
      </c>
    </row>
    <row r="60" spans="1:5">
      <c r="A60" s="1" t="s">
        <v>68</v>
      </c>
      <c r="B60" s="1">
        <v>1.22628342186804</v>
      </c>
      <c r="C60" s="1">
        <v>0.197027134344123</v>
      </c>
      <c r="D60" s="1">
        <v>-0.454916489657302</v>
      </c>
      <c r="E60" s="1">
        <v>0.322798022184956</v>
      </c>
    </row>
    <row r="61" spans="1:5">
      <c r="A61" s="1" t="s">
        <v>69</v>
      </c>
      <c r="B61" s="1">
        <v>-1.63504456249072</v>
      </c>
      <c r="C61" s="1">
        <v>-0.587594197114776</v>
      </c>
      <c r="D61" s="1">
        <v>-0.279103353557861</v>
      </c>
      <c r="E61" s="1">
        <v>-0.833914037721122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Loadings_UF</vt:lpstr>
      <vt:lpstr>Column</vt:lpstr>
      <vt:lpstr>Desc</vt:lpstr>
      <vt:lpstr>RFE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created xsi:type="dcterms:W3CDTF">2019-02-17T12:40:00Z</dcterms:created>
  <dcterms:modified xsi:type="dcterms:W3CDTF">2019-02-17T23:31:59Z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