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Rohan\Documents\JUPYTER_ROHAN\JUPYTER\Jupyter\ROHAN_ALL\SM_&amp;_ML\"/>
    </mc:Choice>
  </mc:AlternateContent>
  <bookViews>
    <workbookView xWindow="0" yWindow="0" windowWidth="19890" windowHeight="7830" tabRatio="814" activeTab="2"/>
  </bookViews>
  <sheets>
    <sheet name="Factor_analyisi" sheetId="1" r:id="rId1"/>
    <sheet name="WOE_IV" sheetId="2" r:id="rId2"/>
    <sheet name="Gains_chart_&amp;_Rank_ordering" sheetId="3" r:id="rId3"/>
    <sheet name="Variable_reduction" sheetId="4" r:id="rId4"/>
    <sheet name="Outlier_Treatment" sheetId="5" r:id="rId5"/>
    <sheet name="clustering" sheetId="6" r:id="rId6"/>
  </sheets>
  <externalReferences>
    <externalReference r:id="rId7"/>
  </externalReferences>
  <calcPr calcId="152511"/>
</workbook>
</file>

<file path=xl/calcChain.xml><?xml version="1.0" encoding="utf-8"?>
<calcChain xmlns="http://schemas.openxmlformats.org/spreadsheetml/2006/main">
  <c r="I59" i="3" l="1"/>
  <c r="T14" i="6"/>
  <c r="S14" i="6"/>
  <c r="R14" i="6"/>
  <c r="Q14" i="6"/>
  <c r="P14" i="6"/>
  <c r="O14" i="6"/>
  <c r="N14" i="6"/>
  <c r="M14" i="6"/>
  <c r="L14" i="6"/>
  <c r="K14" i="6"/>
  <c r="J14" i="6"/>
  <c r="I14" i="6"/>
  <c r="H14" i="6"/>
  <c r="G14" i="6"/>
  <c r="F14" i="6"/>
  <c r="E14" i="6"/>
  <c r="D14" i="6"/>
  <c r="C14" i="6"/>
  <c r="B14" i="6"/>
  <c r="F67" i="3"/>
  <c r="E67" i="3"/>
  <c r="D67" i="3"/>
  <c r="H66" i="3"/>
  <c r="G66" i="3"/>
  <c r="E66" i="3"/>
  <c r="J66" i="3" s="1"/>
  <c r="H65" i="3"/>
  <c r="G65" i="3"/>
  <c r="E65" i="3"/>
  <c r="J65" i="3" s="1"/>
  <c r="H64" i="3"/>
  <c r="G64" i="3"/>
  <c r="E64" i="3"/>
  <c r="J64" i="3" s="1"/>
  <c r="H63" i="3"/>
  <c r="G63" i="3"/>
  <c r="E63" i="3"/>
  <c r="J63" i="3" s="1"/>
  <c r="H62" i="3"/>
  <c r="G62" i="3"/>
  <c r="E62" i="3"/>
  <c r="J62" i="3" s="1"/>
  <c r="H61" i="3"/>
  <c r="G61" i="3"/>
  <c r="E61" i="3"/>
  <c r="J61" i="3" s="1"/>
  <c r="H60" i="3"/>
  <c r="G60" i="3"/>
  <c r="E60" i="3"/>
  <c r="J60" i="3" s="1"/>
  <c r="H59" i="3"/>
  <c r="G59" i="3"/>
  <c r="E59" i="3"/>
  <c r="J59" i="3" s="1"/>
  <c r="H58" i="3"/>
  <c r="G58" i="3"/>
  <c r="E58" i="3"/>
  <c r="J58" i="3" s="1"/>
  <c r="H57" i="3"/>
  <c r="I57" i="3" s="1"/>
  <c r="G57" i="3"/>
  <c r="E57" i="3"/>
  <c r="J57" i="3" s="1"/>
  <c r="K57" i="3" s="1"/>
  <c r="K58" i="3" s="1"/>
  <c r="K59" i="3" s="1"/>
  <c r="K60" i="3" s="1"/>
  <c r="K61" i="3" s="1"/>
  <c r="K62" i="3" s="1"/>
  <c r="K63" i="3" s="1"/>
  <c r="K64" i="3" s="1"/>
  <c r="K65" i="3" s="1"/>
  <c r="K66" i="3" s="1"/>
  <c r="F52" i="3"/>
  <c r="D52" i="3"/>
  <c r="H51" i="3" s="1"/>
  <c r="G51" i="3"/>
  <c r="E51" i="3"/>
  <c r="G50" i="3"/>
  <c r="E50" i="3"/>
  <c r="G49" i="3"/>
  <c r="E49" i="3"/>
  <c r="G48" i="3"/>
  <c r="E48" i="3"/>
  <c r="N47" i="3"/>
  <c r="H47" i="3"/>
  <c r="G47" i="3"/>
  <c r="E47" i="3"/>
  <c r="H46" i="3"/>
  <c r="G46" i="3"/>
  <c r="E46" i="3"/>
  <c r="H45" i="3"/>
  <c r="G45" i="3"/>
  <c r="E45" i="3"/>
  <c r="H44" i="3"/>
  <c r="G44" i="3"/>
  <c r="E44" i="3"/>
  <c r="H43" i="3"/>
  <c r="G43" i="3"/>
  <c r="E43" i="3"/>
  <c r="H42" i="3"/>
  <c r="I42" i="3" s="1"/>
  <c r="G42" i="3"/>
  <c r="E42" i="3"/>
  <c r="D21" i="2"/>
  <c r="G19" i="2" s="1"/>
  <c r="C21" i="2"/>
  <c r="E22" i="2" s="1"/>
  <c r="G20" i="2"/>
  <c r="H20" i="2" s="1"/>
  <c r="F20" i="2"/>
  <c r="E20" i="2"/>
  <c r="E19" i="2"/>
  <c r="F18" i="2"/>
  <c r="E18" i="2"/>
  <c r="F17" i="2"/>
  <c r="E17" i="2"/>
  <c r="G16" i="2"/>
  <c r="H16" i="2" s="1"/>
  <c r="F16" i="2"/>
  <c r="E16" i="2"/>
  <c r="F15" i="2"/>
  <c r="E15" i="2"/>
  <c r="F14" i="2"/>
  <c r="E14" i="2"/>
  <c r="F13" i="2"/>
  <c r="E13" i="2"/>
  <c r="G12" i="2"/>
  <c r="H12" i="2" s="1"/>
  <c r="F12" i="2"/>
  <c r="I12" i="2" s="1"/>
  <c r="E12" i="2"/>
  <c r="F11" i="2"/>
  <c r="E11" i="2"/>
  <c r="E21" i="2" s="1"/>
  <c r="J51" i="3" l="1"/>
  <c r="I43" i="3"/>
  <c r="R42" i="3"/>
  <c r="J47" i="3"/>
  <c r="L57" i="3"/>
  <c r="I58" i="3"/>
  <c r="R57" i="3"/>
  <c r="I16" i="2"/>
  <c r="I20" i="2"/>
  <c r="G13" i="2"/>
  <c r="F53" i="3"/>
  <c r="N48" i="3" s="1"/>
  <c r="G14" i="2"/>
  <c r="G18" i="2"/>
  <c r="F19" i="2"/>
  <c r="H48" i="3"/>
  <c r="E52" i="3"/>
  <c r="J44" i="3" s="1"/>
  <c r="G17" i="2"/>
  <c r="G11" i="2"/>
  <c r="G15" i="2"/>
  <c r="H49" i="3"/>
  <c r="H50" i="3"/>
  <c r="R58" i="3" l="1"/>
  <c r="L58" i="3"/>
  <c r="H17" i="2"/>
  <c r="I17" i="2" s="1"/>
  <c r="J43" i="3"/>
  <c r="I44" i="3"/>
  <c r="R43" i="3"/>
  <c r="J49" i="3"/>
  <c r="H15" i="2"/>
  <c r="I15" i="2" s="1"/>
  <c r="I14" i="2"/>
  <c r="J46" i="3"/>
  <c r="H14" i="2"/>
  <c r="J50" i="3"/>
  <c r="J45" i="3"/>
  <c r="H11" i="2"/>
  <c r="I11" i="2" s="1"/>
  <c r="H19" i="2"/>
  <c r="I19" i="2"/>
  <c r="H13" i="2"/>
  <c r="I13" i="2" s="1"/>
  <c r="J42" i="3"/>
  <c r="K42" i="3" s="1"/>
  <c r="J48" i="3"/>
  <c r="H18" i="2"/>
  <c r="I18" i="2" s="1"/>
  <c r="L59" i="3" l="1"/>
  <c r="I60" i="3"/>
  <c r="R59" i="3"/>
  <c r="K43" i="3"/>
  <c r="L42" i="3"/>
  <c r="I45" i="3"/>
  <c r="R44" i="3"/>
  <c r="K44" i="3" l="1"/>
  <c r="L43" i="3"/>
  <c r="I46" i="3"/>
  <c r="R45" i="3"/>
  <c r="I61" i="3"/>
  <c r="R60" i="3"/>
  <c r="L60" i="3"/>
  <c r="K45" i="3" l="1"/>
  <c r="L44" i="3"/>
  <c r="I47" i="3"/>
  <c r="R46" i="3"/>
  <c r="L61" i="3"/>
  <c r="I62" i="3"/>
  <c r="R61" i="3"/>
  <c r="I63" i="3" l="1"/>
  <c r="R62" i="3"/>
  <c r="L62" i="3"/>
  <c r="K46" i="3"/>
  <c r="L45" i="3"/>
  <c r="I48" i="3"/>
  <c r="R47" i="3"/>
  <c r="R48" i="3" l="1"/>
  <c r="I49" i="3"/>
  <c r="K47" i="3"/>
  <c r="L46" i="3"/>
  <c r="I64" i="3"/>
  <c r="R63" i="3"/>
  <c r="L63" i="3"/>
  <c r="K48" i="3" l="1"/>
  <c r="L47" i="3"/>
  <c r="R49" i="3"/>
  <c r="I50" i="3"/>
  <c r="I65" i="3"/>
  <c r="R64" i="3"/>
  <c r="L64" i="3"/>
  <c r="R50" i="3" l="1"/>
  <c r="I51" i="3"/>
  <c r="K49" i="3"/>
  <c r="L48" i="3"/>
  <c r="L65" i="3"/>
  <c r="I66" i="3"/>
  <c r="R65" i="3"/>
  <c r="L66" i="3" l="1"/>
  <c r="L67" i="3" s="1"/>
  <c r="R66" i="3"/>
  <c r="K50" i="3"/>
  <c r="L49" i="3"/>
  <c r="R51" i="3"/>
  <c r="K51" i="3" l="1"/>
  <c r="L51" i="3" s="1"/>
  <c r="L52" i="3" s="1"/>
  <c r="L50" i="3"/>
</calcChain>
</file>

<file path=xl/sharedStrings.xml><?xml version="1.0" encoding="utf-8"?>
<sst xmlns="http://schemas.openxmlformats.org/spreadsheetml/2006/main" count="275" uniqueCount="228">
  <si>
    <t>Factor Analysis for Continuous Variables</t>
  </si>
  <si>
    <t>Rotated Factor Pattern</t>
  </si>
  <si>
    <t>Factor1</t>
  </si>
  <si>
    <t>Factor2</t>
  </si>
  <si>
    <t>Factor3</t>
  </si>
  <si>
    <t>Factor4</t>
  </si>
  <si>
    <t>Factor5</t>
  </si>
  <si>
    <t>Factor6</t>
  </si>
  <si>
    <t>Factor7</t>
  </si>
  <si>
    <t>Factor8</t>
  </si>
  <si>
    <t>Factor9</t>
  </si>
  <si>
    <t>Factor10</t>
  </si>
  <si>
    <t>Factor11</t>
  </si>
  <si>
    <t>Factor12</t>
  </si>
  <si>
    <t>Factor13</t>
  </si>
  <si>
    <t>filter</t>
  </si>
  <si>
    <t>Var1</t>
  </si>
  <si>
    <t>Var2</t>
  </si>
  <si>
    <t>Var3</t>
  </si>
  <si>
    <t>Var4</t>
  </si>
  <si>
    <t>Var5</t>
  </si>
  <si>
    <t>Var6</t>
  </si>
  <si>
    <t>Var7</t>
  </si>
  <si>
    <t>Var8</t>
  </si>
  <si>
    <t>Var9</t>
  </si>
  <si>
    <t>Var10</t>
  </si>
  <si>
    <t>Var11</t>
  </si>
  <si>
    <t>Var12</t>
  </si>
  <si>
    <t>Var13</t>
  </si>
  <si>
    <t>Var14</t>
  </si>
  <si>
    <t>Var15</t>
  </si>
  <si>
    <t>Var16</t>
  </si>
  <si>
    <t>Var17</t>
  </si>
  <si>
    <t>Var18</t>
  </si>
  <si>
    <t>Var19</t>
  </si>
  <si>
    <t>Var20</t>
  </si>
  <si>
    <t>Var21</t>
  </si>
  <si>
    <t>Var22</t>
  </si>
  <si>
    <t>Var23</t>
  </si>
  <si>
    <t>Var24</t>
  </si>
  <si>
    <t>Var25</t>
  </si>
  <si>
    <t>Var26</t>
  </si>
  <si>
    <t>Var27</t>
  </si>
  <si>
    <t>Var28</t>
  </si>
  <si>
    <t>Var29</t>
  </si>
  <si>
    <t>Var30</t>
  </si>
  <si>
    <t>Var31</t>
  </si>
  <si>
    <t>Var32</t>
  </si>
  <si>
    <t>Var33</t>
  </si>
  <si>
    <t>Var34</t>
  </si>
  <si>
    <t>Var35</t>
  </si>
  <si>
    <t>Var36</t>
  </si>
  <si>
    <t>Var37</t>
  </si>
  <si>
    <t>Var38</t>
  </si>
  <si>
    <r>
      <rPr>
        <b/>
        <sz val="11"/>
        <color theme="1"/>
        <rFont val="Calibri"/>
        <charset val="134"/>
        <scheme val="minor"/>
      </rPr>
      <t>* Deciling</t>
    </r>
    <r>
      <rPr>
        <sz val="11"/>
        <color theme="1"/>
        <rFont val="Calibri"/>
        <charset val="134"/>
        <scheme val="minor"/>
      </rPr>
      <t xml:space="preserve">
* Here Deciling is done based on a var interval chosen manually &amp; thus the intervals are not the same size.
* The purpose is to check the importance of an variable(Income)</t>
    </r>
  </si>
  <si>
    <t>Why Deciling/Binning of continuos vars?
WOE &amp; IV are the charecterstics we calc for each var &amp; these char represent if we can convert a continuos var to a categorical var</t>
  </si>
  <si>
    <t>Income(IV)</t>
  </si>
  <si>
    <t>Decile</t>
  </si>
  <si>
    <t>defaulters(y =1)</t>
  </si>
  <si>
    <t>Non Defaulters(Y=0)</t>
  </si>
  <si>
    <t>Total</t>
  </si>
  <si>
    <t>Default PERCENT</t>
  </si>
  <si>
    <t>NON defaultPERCENT</t>
  </si>
  <si>
    <t>WOE</t>
  </si>
  <si>
    <t>IV</t>
  </si>
  <si>
    <t>50-100</t>
  </si>
  <si>
    <t>100-150</t>
  </si>
  <si>
    <t>IV Range</t>
  </si>
  <si>
    <t>Category</t>
  </si>
  <si>
    <t>150-200</t>
  </si>
  <si>
    <t>IV --&gt; (0.3,0.5)</t>
  </si>
  <si>
    <t>Good differentiator</t>
  </si>
  <si>
    <t>200-250</t>
  </si>
  <si>
    <t>IV &gt; 0.5</t>
  </si>
  <si>
    <t>suspecious</t>
  </si>
  <si>
    <t>250-300</t>
  </si>
  <si>
    <t>IV &lt; 0.3</t>
  </si>
  <si>
    <t>Medium differen</t>
  </si>
  <si>
    <t>300-350</t>
  </si>
  <si>
    <t>350-400</t>
  </si>
  <si>
    <t>400-450</t>
  </si>
  <si>
    <t>450-500</t>
  </si>
  <si>
    <t>500-550</t>
  </si>
  <si>
    <t>Both Red &amp; Green values denote the Importance of bins for an independent variable in differentiating the defaulters to Non defaulters which in a way tells us the importance of using the binning on an continuos var. ie Dividing a cont. var in bins imparts any info. in segregating the Y=0 to Y =1</t>
  </si>
  <si>
    <t>Information value tells us about the information a var carries in differentitating Events to NonEvent
Information value for a var is sum of IV's for all categories in the var</t>
  </si>
  <si>
    <r>
      <rPr>
        <b/>
        <sz val="11"/>
        <color theme="1"/>
        <rFont val="Calibri"/>
        <charset val="134"/>
        <scheme val="minor"/>
      </rPr>
      <t>* Deciling</t>
    </r>
    <r>
      <rPr>
        <sz val="11"/>
        <color theme="1"/>
        <rFont val="Calibri"/>
        <charset val="134"/>
        <scheme val="minor"/>
      </rPr>
      <t xml:space="preserve">
* Here Deciling is done based on the probab of taget var  &amp; thus the intervals are the same size.
* The purpose is to check the Rank Ordering for testing set based on model made on Training set.</t>
    </r>
  </si>
  <si>
    <r>
      <rPr>
        <b/>
        <sz val="11"/>
        <color theme="1"/>
        <rFont val="Calibri"/>
        <charset val="134"/>
        <scheme val="minor"/>
      </rPr>
      <t>How deciles are made</t>
    </r>
    <r>
      <rPr>
        <sz val="11"/>
        <color theme="1"/>
        <rFont val="Calibri"/>
        <charset val="134"/>
        <scheme val="minor"/>
      </rPr>
      <t xml:space="preserve"> :- lower/higher(extreme) prob. will come in initial deciles. Thus if we are predicting if someone is defaulters then people with low proab would be non defaulters</t>
    </r>
  </si>
  <si>
    <t>The charts below serves 2 purposes</t>
  </si>
  <si>
    <r>
      <t xml:space="preserve">Rank Ordering - Also see the Rank ordering in Lin reg table below these two - 
</t>
    </r>
    <r>
      <rPr>
        <sz val="11"/>
        <color theme="1"/>
        <rFont val="Calibri"/>
        <charset val="134"/>
        <scheme val="minor"/>
      </rPr>
      <t>1. Based on this we can calc how much of our predicted customers are to default and how many not.
2. The deciling here is done on basis of probabilities calc(calc for Ypred)</t>
    </r>
    <r>
      <rPr>
        <b/>
        <sz val="11"/>
        <color theme="1"/>
        <rFont val="Calibri"/>
        <charset val="134"/>
        <scheme val="minor"/>
      </rPr>
      <t>{train['Deciles']=pd.qcut(train['y_pred_train'],10, labels=False)</t>
    </r>
    <r>
      <rPr>
        <sz val="11"/>
        <color theme="1"/>
        <rFont val="Calibri"/>
        <charset val="134"/>
        <scheme val="minor"/>
      </rPr>
      <t>} by log reg model &amp; based on the order of probab we have created the deciles
3. Ex:- Decile 1 will have values with the highest probab (0.9-0.8), that is - customer has high chances of defaulting
4. Now based on these probab we calc deciles
5. Now top table is the training set getting predicted &amp; bottm is testing predicted.
6. In top table its evident that the Default % should decrease as we go down the deciles and similarly the Non Default % should go up ,since in top table - model(deciles) is made on training set and label% (Y=0 or Y=1) % [decile y=0/total y=0] is also based on the training set BUT for testing set the model would have never seen the testing values and would be predicting the probab and on those probab we will make deciles and will match it to the labels(y=0 or y=1) thus there's a chance that for testing set deciles order might not indicate the actual label order[as can be seen in Val sample]</t>
    </r>
    <r>
      <rPr>
        <b/>
        <sz val="11"/>
        <color theme="1"/>
        <rFont val="Calibri"/>
        <charset val="134"/>
        <scheme val="minor"/>
      </rPr>
      <t xml:space="preserve">
</t>
    </r>
  </si>
  <si>
    <r>
      <rPr>
        <b/>
        <sz val="11"/>
        <color theme="1"/>
        <rFont val="Calibri"/>
        <charset val="134"/>
        <scheme val="minor"/>
      </rPr>
      <t xml:space="preserve">Gains Chart
</t>
    </r>
    <r>
      <rPr>
        <sz val="11"/>
        <color theme="1"/>
        <rFont val="Calibri"/>
        <charset val="134"/>
        <scheme val="minor"/>
      </rPr>
      <t>1. Gains Chart can be used to see(based on deciles) how my model can help me know what top deciles should I target to remove out the top 75-80% defaulters.
2. Here as can be seen my model helps me to predict that top 3 deciles can be removed thereby removing the 75% of defaulters by only removing 30% of population based on deciles built by my model unlike a random model that assumes the same proportion of defaulters in each deciles</t>
    </r>
  </si>
  <si>
    <t>KS</t>
  </si>
  <si>
    <t>1.KS charect can also be used for selecting the cuttoff for labelling a value as 0/1 based on probab. Default is p&gt;0.5 --&gt;1 else 0
2. By looking @ KS(Cum Event - Cum Non Event), we can select the max value for KS and corresponding to that values Decile we can calc the avg probab of decile and we can use as a cuttoff to label obs as 0/1.
3. Max KS indicate that differnce b/w Event% - Non Event% is max which is let's say here,
                                      ---&gt; If I have to drop some decile of customers to minimize defaulters, I would drop first 4 decile coz my overall result (Defaulters(Desired) - Non Defaulters(Loss))                      
                                      ----&gt;  would be max for this.</t>
  </si>
  <si>
    <t>Dev Sample(Training)</t>
  </si>
  <si>
    <t>MIN SCORE</t>
  </si>
  <si>
    <t>MAX SCORE</t>
  </si>
  <si>
    <t>defaulters</t>
  </si>
  <si>
    <t>Non Defaulters</t>
  </si>
  <si>
    <t>default  RATE</t>
  </si>
  <si>
    <t>CUMU. Default PERCENT</t>
  </si>
  <si>
    <t>CUMU. NON default PERCENT</t>
  </si>
  <si>
    <t>Random Model</t>
  </si>
  <si>
    <t>Lift</t>
  </si>
  <si>
    <t>Baseline</t>
  </si>
  <si>
    <t>since the deciles are made on training dataset and we are checking the labels (Y=0 or Y=1) % [decile y=0/total y=0] of the training set only but this need not neccessarily be the s ame for testing s</t>
  </si>
  <si>
    <t>Val Sample(Testing)</t>
  </si>
  <si>
    <t>Default RATE</t>
  </si>
  <si>
    <t>Rank Ordering in Linear Reg Model</t>
  </si>
  <si>
    <t>Deciles</t>
  </si>
  <si>
    <t>ln_sales_in_thousands</t>
  </si>
  <si>
    <t>y_pred_train</t>
  </si>
  <si>
    <t>&gt;Here it can be seen that the order of y_pred in always increasing as we go down on the deciles and it should be coz we have made deciles using {train['Deciles']=pd.qcut(train['y_pred_train'],10, labels=False)} but actual values are not in the same order.
&gt; What this means is that model has predicted a lower value for Decile 7 values.</t>
  </si>
  <si>
    <t>Variable reduction</t>
  </si>
  <si>
    <t>Dimension reduction</t>
  </si>
  <si>
    <t>Business logic</t>
  </si>
  <si>
    <t>If the variable having lots of missings (&gt;25% of observations missing) - drop it</t>
  </si>
  <si>
    <t>if the variables having less variance (CV&lt;0.1), drop it</t>
  </si>
  <si>
    <t>Statistical tests - correlation, anova, chisquare</t>
  </si>
  <si>
    <t>PCA - Principle component analysis - factor analysis</t>
  </si>
  <si>
    <t>F-regression - Regression problems</t>
  </si>
  <si>
    <t>Univariate regression</t>
  </si>
  <si>
    <t>Y &amp; one X each time</t>
  </si>
  <si>
    <t>Kbest technique</t>
  </si>
  <si>
    <t>RFE - Recursive feature elimination (stepwise regression)</t>
  </si>
  <si>
    <t>Decision Trees &amp; RF</t>
  </si>
  <si>
    <t>WOE - Binomial classification problems</t>
  </si>
  <si>
    <t>Clipping</t>
  </si>
  <si>
    <t>&gt; Here we can clip values(outliers) by calculting the clip_low = [min - bottom1%] and clip_upper= [max-top99%] value.
&gt; Basically both clips should have minimum values and if the values are far high wrt [25% - 5%/20] then we'd have to clip them</t>
  </si>
  <si>
    <t>BoxPlots</t>
  </si>
  <si>
    <t>&gt; we can also use box plot for all var to see which has a lot of outliers &amp; in case we have too many var then at first we can calc coeff of var (SD/Mean) and then for the top 5-10 cov value var we can plot box plots to see if they actually contains too many outliers</t>
  </si>
  <si>
    <t>The MEANS Procedure</t>
  </si>
  <si>
    <t>Variable</t>
  </si>
  <si>
    <t>Label</t>
  </si>
  <si>
    <t>Mean</t>
  </si>
  <si>
    <t>N Miss</t>
  </si>
  <si>
    <t>N</t>
  </si>
  <si>
    <t>Std Dev</t>
  </si>
  <si>
    <t>Variance</t>
  </si>
  <si>
    <t>Minimum</t>
  </si>
  <si>
    <t>Maximum</t>
  </si>
  <si>
    <t>1st Pctl</t>
  </si>
  <si>
    <t>5th Pctl</t>
  </si>
  <si>
    <t>95th Pctl</t>
  </si>
  <si>
    <t>99th Pctl</t>
  </si>
  <si>
    <t>var1</t>
  </si>
  <si>
    <t>age</t>
  </si>
  <si>
    <t>var2</t>
  </si>
  <si>
    <t>ed</t>
  </si>
  <si>
    <t>var3</t>
  </si>
  <si>
    <t>income</t>
  </si>
  <si>
    <t>var4</t>
  </si>
  <si>
    <t>debtinc</t>
  </si>
  <si>
    <t>var5</t>
  </si>
  <si>
    <t>creddebt</t>
  </si>
  <si>
    <t>var6</t>
  </si>
  <si>
    <t>lncreddebt</t>
  </si>
  <si>
    <t>var7</t>
  </si>
  <si>
    <t>othdebt</t>
  </si>
  <si>
    <t>var8</t>
  </si>
  <si>
    <t>lnothdebt</t>
  </si>
  <si>
    <t>var9</t>
  </si>
  <si>
    <t>spoused</t>
  </si>
  <si>
    <t>var10</t>
  </si>
  <si>
    <t>reside</t>
  </si>
  <si>
    <t>var11</t>
  </si>
  <si>
    <t>pets</t>
  </si>
  <si>
    <t>var12</t>
  </si>
  <si>
    <t>pets_cats</t>
  </si>
  <si>
    <t>var13</t>
  </si>
  <si>
    <t>pets_dogs</t>
  </si>
  <si>
    <t>var14</t>
  </si>
  <si>
    <t>pets_birds</t>
  </si>
  <si>
    <t>var15</t>
  </si>
  <si>
    <t>pets_reptiles</t>
  </si>
  <si>
    <t>var16</t>
  </si>
  <si>
    <t>pets_small</t>
  </si>
  <si>
    <t>var17</t>
  </si>
  <si>
    <t>pets_saltfish</t>
  </si>
  <si>
    <t>var18</t>
  </si>
  <si>
    <t>pets_freshfish</t>
  </si>
  <si>
    <t>var19</t>
  </si>
  <si>
    <t>carbought</t>
  </si>
  <si>
    <t>var20</t>
  </si>
  <si>
    <t>carvalue</t>
  </si>
  <si>
    <t>var21</t>
  </si>
  <si>
    <t>commutetime</t>
  </si>
  <si>
    <t>var22</t>
  </si>
  <si>
    <t>carditems</t>
  </si>
  <si>
    <t>var23</t>
  </si>
  <si>
    <t>card2items</t>
  </si>
  <si>
    <t>var24</t>
  </si>
  <si>
    <t>tenure</t>
  </si>
  <si>
    <t>var25</t>
  </si>
  <si>
    <t>longmon</t>
  </si>
  <si>
    <t>var26</t>
  </si>
  <si>
    <t>lnlongmon</t>
  </si>
  <si>
    <t>var27</t>
  </si>
  <si>
    <t>longten</t>
  </si>
  <si>
    <t>var28</t>
  </si>
  <si>
    <t>lnlongten</t>
  </si>
  <si>
    <t>var29</t>
  </si>
  <si>
    <t>tollmon</t>
  </si>
  <si>
    <t>var30</t>
  </si>
  <si>
    <t>tollten</t>
  </si>
  <si>
    <t>var31</t>
  </si>
  <si>
    <t>equipmon</t>
  </si>
  <si>
    <t>var32</t>
  </si>
  <si>
    <t>equipten</t>
  </si>
  <si>
    <t>var33</t>
  </si>
  <si>
    <t>cardmon</t>
  </si>
  <si>
    <t>var34</t>
  </si>
  <si>
    <t>cardten</t>
  </si>
  <si>
    <t>var35</t>
  </si>
  <si>
    <t>wiremon</t>
  </si>
  <si>
    <t>var36</t>
  </si>
  <si>
    <t>wireten</t>
  </si>
  <si>
    <t>var37</t>
  </si>
  <si>
    <t>hourstv</t>
  </si>
  <si>
    <t>var38</t>
  </si>
  <si>
    <t>PROFILING 
How to select optimum no of clusters!!</t>
  </si>
  <si>
    <t>&lt;120%</t>
  </si>
  <si>
    <t>Average</t>
  </si>
  <si>
    <t>&gt;80%</t>
  </si>
  <si>
    <t>clus_3</t>
  </si>
  <si>
    <t>clus_4</t>
  </si>
  <si>
    <t>clus_5</t>
  </si>
  <si>
    <t>clus_6</t>
  </si>
  <si>
    <t>All</t>
  </si>
  <si>
    <t>N%</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</si>
</sst>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Calibri"/>
      <charset val="134"/>
      <scheme val="minor"/>
    </font>
    <font>
      <b/>
      <sz val="14"/>
      <color theme="1"/>
      <name val="Calibri"/>
      <charset val="134"/>
      <scheme val="minor"/>
    </font>
    <font>
      <b/>
      <sz val="11"/>
      <color theme="1"/>
      <name val="Calibri"/>
      <charset val="134"/>
      <scheme val="minor"/>
    </font>
    <font>
      <b/>
      <sz val="9"/>
      <color rgb="FF000000"/>
      <name val="Arial"/>
      <charset val="134"/>
    </font>
    <font>
      <sz val="9"/>
      <color rgb="FF000000"/>
      <name val="Arial"/>
      <charset val="134"/>
    </font>
    <font>
      <b/>
      <i/>
      <sz val="9"/>
      <color rgb="FF000000"/>
      <name val="Arial"/>
      <charset val="134"/>
    </font>
    <font>
      <b/>
      <sz val="9"/>
      <color rgb="FFFF0000"/>
      <name val="Arial"/>
      <charset val="134"/>
    </font>
    <font>
      <sz val="11"/>
      <color theme="1"/>
      <name val="Calibri"/>
      <charset val="134"/>
      <scheme val="minor"/>
    </font>
  </fonts>
  <fills count="24">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00"/>
        <bgColor indexed="64"/>
      </patternFill>
    </fill>
    <fill>
      <patternFill patternType="solid">
        <fgColor rgb="FF92D050"/>
        <bgColor indexed="64"/>
      </patternFill>
    </fill>
    <fill>
      <patternFill patternType="solid">
        <fgColor theme="4" tint="0.79995117038483843"/>
        <bgColor indexed="64"/>
      </patternFill>
    </fill>
    <fill>
      <patternFill patternType="solid">
        <fgColor rgb="FFFFFFCC"/>
        <bgColor indexed="64"/>
      </patternFill>
    </fill>
    <fill>
      <patternFill patternType="solid">
        <fgColor rgb="FFF5F5F5"/>
        <bgColor indexed="64"/>
      </patternFill>
    </fill>
    <fill>
      <patternFill patternType="solid">
        <fgColor rgb="FFFFFFFF"/>
        <bgColor indexed="64"/>
      </patternFill>
    </fill>
    <fill>
      <patternFill patternType="solid">
        <fgColor rgb="FFF18A25"/>
        <bgColor indexed="64"/>
      </patternFill>
    </fill>
    <fill>
      <patternFill patternType="solid">
        <fgColor theme="0" tint="-0.14996795556505021"/>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6" tint="0.39994506668294322"/>
        <bgColor indexed="64"/>
      </patternFill>
    </fill>
    <fill>
      <patternFill patternType="solid">
        <fgColor theme="9" tint="0.39994506668294322"/>
        <bgColor indexed="64"/>
      </patternFill>
    </fill>
    <fill>
      <patternFill patternType="solid">
        <fgColor theme="8" tint="0.39994506668294322"/>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2" tint="-0.499984740745262"/>
        <bgColor indexed="64"/>
      </patternFill>
    </fill>
  </fills>
  <borders count="25">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top style="medium">
        <color auto="1"/>
      </top>
      <bottom/>
      <diagonal/>
    </border>
    <border>
      <left style="medium">
        <color auto="1"/>
      </left>
      <right style="medium">
        <color auto="1"/>
      </right>
      <top/>
      <bottom style="medium">
        <color auto="1"/>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diagonal/>
    </border>
    <border>
      <left/>
      <right style="medium">
        <color auto="1"/>
      </right>
      <top style="medium">
        <color auto="1"/>
      </top>
      <bottom/>
      <diagonal/>
    </border>
    <border>
      <left/>
      <right style="medium">
        <color auto="1"/>
      </right>
      <top/>
      <bottom style="medium">
        <color auto="1"/>
      </bottom>
      <diagonal/>
    </border>
    <border>
      <left/>
      <right style="medium">
        <color auto="1"/>
      </right>
      <top/>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style="thin">
        <color auto="1"/>
      </top>
      <bottom/>
      <diagonal/>
    </border>
  </borders>
  <cellStyleXfs count="2">
    <xf numFmtId="0" fontId="0" fillId="0" borderId="0">
      <alignment vertical="center"/>
    </xf>
    <xf numFmtId="9" fontId="7" fillId="0" borderId="0" applyFont="0" applyFill="0" applyBorder="0" applyAlignment="0" applyProtection="0">
      <alignment vertical="center"/>
    </xf>
  </cellStyleXfs>
  <cellXfs count="128">
    <xf numFmtId="0" fontId="0" fillId="0" borderId="0" xfId="0">
      <alignment vertical="center"/>
    </xf>
    <xf numFmtId="0" fontId="0" fillId="0" borderId="0" xfId="0" applyFont="1" applyFill="1" applyAlignment="1"/>
    <xf numFmtId="0" fontId="0" fillId="3" borderId="4" xfId="0" applyFont="1" applyFill="1" applyBorder="1" applyAlignment="1">
      <alignment horizontal="center" vertical="center"/>
    </xf>
    <xf numFmtId="0" fontId="0" fillId="4" borderId="5" xfId="0" applyFont="1" applyFill="1" applyBorder="1" applyAlignment="1">
      <alignment horizontal="center" vertical="center"/>
    </xf>
    <xf numFmtId="0" fontId="0" fillId="4" borderId="1" xfId="0" applyFont="1" applyFill="1" applyBorder="1" applyAlignment="1">
      <alignment horizontal="center" vertical="center"/>
    </xf>
    <xf numFmtId="0" fontId="0" fillId="4" borderId="6" xfId="0" applyFont="1" applyFill="1" applyBorder="1" applyAlignment="1">
      <alignment horizontal="center" vertical="center"/>
    </xf>
    <xf numFmtId="0" fontId="0" fillId="5" borderId="7" xfId="0" applyFont="1" applyFill="1" applyBorder="1" applyAlignment="1">
      <alignment horizontal="center" vertical="center"/>
    </xf>
    <xf numFmtId="0" fontId="0" fillId="6" borderId="5" xfId="0" applyFont="1" applyFill="1" applyBorder="1" applyAlignment="1"/>
    <xf numFmtId="0" fontId="0" fillId="6" borderId="4" xfId="0" applyFont="1" applyFill="1" applyBorder="1" applyAlignment="1"/>
    <xf numFmtId="0" fontId="0" fillId="6" borderId="9" xfId="0" applyFont="1" applyFill="1" applyBorder="1" applyAlignment="1">
      <alignment horizontal="center" vertical="center"/>
    </xf>
    <xf numFmtId="0" fontId="0" fillId="6" borderId="4" xfId="0" applyFont="1" applyFill="1" applyBorder="1" applyAlignment="1">
      <alignment horizontal="center" vertical="center"/>
    </xf>
    <xf numFmtId="0" fontId="0" fillId="6" borderId="10" xfId="0" applyFont="1" applyFill="1" applyBorder="1" applyAlignment="1">
      <alignment horizontal="center" vertical="center"/>
    </xf>
    <xf numFmtId="0" fontId="0" fillId="6" borderId="7" xfId="0" applyFont="1" applyFill="1" applyBorder="1" applyAlignment="1"/>
    <xf numFmtId="9" fontId="0" fillId="6" borderId="3" xfId="1" applyFont="1" applyFill="1" applyBorder="1" applyAlignment="1">
      <alignment horizontal="center" vertical="center"/>
    </xf>
    <xf numFmtId="9" fontId="0" fillId="6" borderId="7" xfId="1" applyFont="1" applyFill="1" applyBorder="1" applyAlignment="1">
      <alignment horizontal="center" vertical="center"/>
    </xf>
    <xf numFmtId="9" fontId="0" fillId="6" borderId="8" xfId="1" applyFont="1" applyFill="1" applyBorder="1" applyAlignment="1">
      <alignment horizontal="center" vertical="center"/>
    </xf>
    <xf numFmtId="0" fontId="0" fillId="6" borderId="11" xfId="0" applyFont="1" applyFill="1" applyBorder="1" applyAlignment="1"/>
    <xf numFmtId="0" fontId="0" fillId="0" borderId="2" xfId="0" applyNumberFormat="1" applyFont="1" applyFill="1" applyBorder="1" applyAlignment="1">
      <alignment horizontal="center" vertical="center"/>
    </xf>
    <xf numFmtId="0" fontId="0" fillId="0" borderId="11"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0" fillId="0" borderId="3" xfId="0" applyNumberFormat="1" applyFont="1" applyFill="1" applyBorder="1" applyAlignment="1">
      <alignment horizontal="center" vertical="center"/>
    </xf>
    <xf numFmtId="0" fontId="0" fillId="0" borderId="7" xfId="0" applyNumberFormat="1" applyFont="1" applyFill="1" applyBorder="1" applyAlignment="1">
      <alignment horizontal="center" vertical="center"/>
    </xf>
    <xf numFmtId="0" fontId="0" fillId="0" borderId="8" xfId="0" applyNumberFormat="1" applyFont="1" applyFill="1" applyBorder="1" applyAlignment="1">
      <alignment horizontal="center" vertical="center"/>
    </xf>
    <xf numFmtId="0" fontId="0" fillId="4" borderId="12" xfId="0" applyFont="1" applyFill="1" applyBorder="1" applyAlignment="1">
      <alignment horizontal="center" vertical="center"/>
    </xf>
    <xf numFmtId="0" fontId="0" fillId="6" borderId="15" xfId="0" applyFont="1" applyFill="1" applyBorder="1" applyAlignment="1">
      <alignment horizontal="center" vertical="center"/>
    </xf>
    <xf numFmtId="9" fontId="0" fillId="6" borderId="13" xfId="1" applyFont="1" applyFill="1" applyBorder="1" applyAlignment="1">
      <alignment horizontal="center" vertical="center"/>
    </xf>
    <xf numFmtId="0" fontId="0" fillId="0" borderId="14" xfId="0" applyNumberFormat="1" applyFont="1" applyFill="1" applyBorder="1" applyAlignment="1">
      <alignment horizontal="center" vertical="center"/>
    </xf>
    <xf numFmtId="0" fontId="0" fillId="0" borderId="13" xfId="0" applyNumberFormat="1" applyFont="1" applyFill="1" applyBorder="1" applyAlignment="1">
      <alignment horizontal="center" vertical="center"/>
    </xf>
    <xf numFmtId="0" fontId="2" fillId="0" borderId="0" xfId="0" applyFont="1" applyFill="1" applyAlignment="1"/>
    <xf numFmtId="0" fontId="2" fillId="3" borderId="0" xfId="0" applyFont="1" applyFill="1" applyAlignment="1"/>
    <xf numFmtId="0" fontId="2" fillId="0" borderId="0" xfId="0" applyFont="1" applyFill="1" applyAlignment="1">
      <alignment horizontal="left" wrapText="1"/>
    </xf>
    <xf numFmtId="0" fontId="2" fillId="4" borderId="16" xfId="0" applyFont="1" applyFill="1" applyBorder="1" applyAlignment="1"/>
    <xf numFmtId="0" fontId="2" fillId="4" borderId="17" xfId="0" applyFont="1" applyFill="1" applyBorder="1" applyAlignment="1"/>
    <xf numFmtId="0" fontId="2" fillId="4" borderId="18" xfId="0" applyFont="1" applyFill="1" applyBorder="1" applyAlignment="1"/>
    <xf numFmtId="0" fontId="0" fillId="0" borderId="19" xfId="0" applyFont="1" applyFill="1" applyBorder="1" applyAlignment="1"/>
    <xf numFmtId="0" fontId="0" fillId="0" borderId="20" xfId="0" applyFont="1" applyFill="1" applyBorder="1" applyAlignment="1"/>
    <xf numFmtId="0" fontId="2" fillId="7" borderId="17" xfId="0" applyFont="1" applyFill="1" applyBorder="1" applyAlignment="1"/>
    <xf numFmtId="0" fontId="0" fillId="0" borderId="0" xfId="0" applyFont="1" applyFill="1" applyAlignment="1">
      <alignment wrapText="1"/>
    </xf>
    <xf numFmtId="0" fontId="2" fillId="7" borderId="21" xfId="0" applyFont="1" applyFill="1" applyBorder="1" applyAlignment="1"/>
    <xf numFmtId="0" fontId="0" fillId="0" borderId="22" xfId="0" applyFont="1" applyFill="1" applyBorder="1" applyAlignment="1"/>
    <xf numFmtId="0" fontId="0" fillId="0" borderId="23" xfId="0" applyFont="1" applyFill="1" applyBorder="1" applyAlignment="1"/>
    <xf numFmtId="0" fontId="2" fillId="0" borderId="0" xfId="0" applyFont="1" applyFill="1" applyAlignment="1">
      <alignment horizontal="left" vertical="top" wrapText="1"/>
    </xf>
    <xf numFmtId="0" fontId="3" fillId="9" borderId="19" xfId="0" applyFont="1" applyFill="1" applyBorder="1" applyAlignment="1">
      <alignment horizontal="center" vertical="center" wrapText="1"/>
    </xf>
    <xf numFmtId="0" fontId="4" fillId="10" borderId="19" xfId="0" applyFont="1" applyFill="1" applyBorder="1" applyAlignment="1">
      <alignment horizontal="center" vertical="top" wrapText="1"/>
    </xf>
    <xf numFmtId="0" fontId="4" fillId="10" borderId="19" xfId="0" applyFont="1" applyFill="1" applyBorder="1" applyAlignment="1">
      <alignment vertical="top" wrapText="1"/>
    </xf>
    <xf numFmtId="0" fontId="4" fillId="11" borderId="0" xfId="0" applyFont="1" applyFill="1" applyAlignment="1">
      <alignment horizontal="right" vertical="center" wrapText="1"/>
    </xf>
    <xf numFmtId="0" fontId="4" fillId="12" borderId="0" xfId="0" applyFont="1" applyFill="1" applyAlignment="1">
      <alignment horizontal="right" vertical="center" wrapText="1"/>
    </xf>
    <xf numFmtId="0" fontId="4" fillId="0" borderId="19" xfId="0" applyFont="1" applyFill="1" applyBorder="1" applyAlignment="1">
      <alignment vertical="top" wrapText="1"/>
    </xf>
    <xf numFmtId="0" fontId="5" fillId="0" borderId="19" xfId="0" applyFont="1" applyFill="1" applyBorder="1" applyAlignment="1">
      <alignment vertical="top" wrapText="1"/>
    </xf>
    <xf numFmtId="3" fontId="5" fillId="0" borderId="19" xfId="0" applyNumberFormat="1" applyFont="1" applyFill="1" applyBorder="1" applyAlignment="1">
      <alignment vertical="top" wrapText="1"/>
    </xf>
    <xf numFmtId="0" fontId="6" fillId="11" borderId="0" xfId="0" applyFont="1" applyFill="1" applyAlignment="1">
      <alignment horizontal="right" vertical="center" wrapText="1"/>
    </xf>
    <xf numFmtId="0" fontId="6" fillId="12" borderId="0" xfId="0" applyFont="1" applyFill="1" applyAlignment="1">
      <alignment horizontal="right" vertical="center" wrapText="1"/>
    </xf>
    <xf numFmtId="3" fontId="4" fillId="10" borderId="19" xfId="0" applyNumberFormat="1" applyFont="1" applyFill="1" applyBorder="1" applyAlignment="1">
      <alignment vertical="top" wrapText="1"/>
    </xf>
    <xf numFmtId="3" fontId="4" fillId="0" borderId="19" xfId="0" applyNumberFormat="1" applyFont="1" applyFill="1" applyBorder="1" applyAlignment="1">
      <alignment vertical="top" wrapText="1"/>
    </xf>
    <xf numFmtId="10" fontId="4" fillId="0" borderId="19" xfId="0" applyNumberFormat="1" applyFont="1" applyFill="1" applyBorder="1" applyAlignment="1">
      <alignment vertical="top" wrapText="1"/>
    </xf>
    <xf numFmtId="10" fontId="0" fillId="0" borderId="19" xfId="1" applyNumberFormat="1" applyFont="1" applyBorder="1" applyAlignment="1"/>
    <xf numFmtId="10" fontId="4" fillId="7" borderId="19" xfId="0" applyNumberFormat="1" applyFont="1" applyFill="1" applyBorder="1" applyAlignment="1">
      <alignment vertical="top" wrapText="1"/>
    </xf>
    <xf numFmtId="9" fontId="0" fillId="0" borderId="0" xfId="1" applyFont="1" applyAlignment="1"/>
    <xf numFmtId="3" fontId="4" fillId="13" borderId="19" xfId="0" applyNumberFormat="1" applyFont="1" applyFill="1" applyBorder="1" applyAlignment="1">
      <alignment vertical="top" wrapText="1"/>
    </xf>
    <xf numFmtId="10" fontId="4" fillId="13" borderId="19" xfId="0" applyNumberFormat="1" applyFont="1" applyFill="1" applyBorder="1" applyAlignment="1">
      <alignment vertical="top" wrapText="1"/>
    </xf>
    <xf numFmtId="0" fontId="2" fillId="0" borderId="0" xfId="0" applyFont="1" applyFill="1" applyAlignment="1">
      <alignment wrapText="1"/>
    </xf>
    <xf numFmtId="0" fontId="3" fillId="8" borderId="0" xfId="0" applyFont="1" applyFill="1" applyBorder="1" applyAlignment="1">
      <alignment horizontal="center" vertical="top" wrapText="1"/>
    </xf>
    <xf numFmtId="0" fontId="3" fillId="9" borderId="0" xfId="0" applyFont="1" applyFill="1" applyBorder="1" applyAlignment="1">
      <alignment horizontal="center" vertical="center" wrapText="1"/>
    </xf>
    <xf numFmtId="0" fontId="4" fillId="0" borderId="0" xfId="0" applyFont="1" applyFill="1" applyBorder="1" applyAlignment="1">
      <alignment vertical="top" wrapText="1"/>
    </xf>
    <xf numFmtId="0" fontId="4" fillId="7" borderId="0" xfId="0" applyFont="1" applyFill="1" applyBorder="1" applyAlignment="1">
      <alignment vertical="top" wrapText="1"/>
    </xf>
    <xf numFmtId="10" fontId="4" fillId="7" borderId="0" xfId="0" applyNumberFormat="1" applyFont="1" applyFill="1" applyBorder="1" applyAlignment="1">
      <alignment vertical="top" wrapText="1"/>
    </xf>
    <xf numFmtId="9" fontId="0" fillId="0" borderId="19" xfId="1" applyFont="1" applyBorder="1" applyAlignment="1"/>
    <xf numFmtId="0" fontId="2" fillId="9" borderId="19" xfId="0" applyFont="1" applyFill="1" applyBorder="1" applyAlignment="1">
      <alignment vertical="center"/>
    </xf>
    <xf numFmtId="2" fontId="0" fillId="9" borderId="19" xfId="0" applyNumberFormat="1" applyFont="1" applyFill="1" applyBorder="1" applyAlignment="1"/>
    <xf numFmtId="2" fontId="0" fillId="0" borderId="19" xfId="0" applyNumberFormat="1" applyFont="1" applyFill="1" applyBorder="1" applyAlignment="1"/>
    <xf numFmtId="0" fontId="2" fillId="0" borderId="19" xfId="0" applyFont="1" applyFill="1" applyBorder="1" applyAlignment="1">
      <alignment horizontal="center" wrapText="1"/>
    </xf>
    <xf numFmtId="0" fontId="0" fillId="0" borderId="19" xfId="0" applyFont="1" applyFill="1" applyBorder="1" applyAlignment="1">
      <alignment wrapText="1"/>
    </xf>
    <xf numFmtId="0" fontId="0" fillId="7" borderId="19" xfId="0" applyFont="1" applyFill="1" applyBorder="1" applyAlignment="1">
      <alignment wrapText="1"/>
    </xf>
    <xf numFmtId="0" fontId="0" fillId="0" borderId="0" xfId="0" applyFont="1" applyFill="1" applyAlignment="1">
      <alignment vertical="top"/>
    </xf>
    <xf numFmtId="0" fontId="4" fillId="0" borderId="19" xfId="0" applyNumberFormat="1" applyFont="1" applyFill="1" applyBorder="1" applyAlignment="1">
      <alignment vertical="top" wrapText="1"/>
    </xf>
    <xf numFmtId="0" fontId="3" fillId="3" borderId="19" xfId="0" applyFont="1" applyFill="1" applyBorder="1" applyAlignment="1">
      <alignment horizontal="center" vertical="center"/>
    </xf>
    <xf numFmtId="0" fontId="3" fillId="0" borderId="19" xfId="0" applyFont="1" applyFill="1" applyBorder="1" applyAlignment="1">
      <alignment horizontal="center" vertical="center"/>
    </xf>
    <xf numFmtId="0" fontId="2" fillId="14" borderId="0" xfId="0" applyFont="1" applyFill="1" applyAlignment="1"/>
    <xf numFmtId="0" fontId="0" fillId="14" borderId="0" xfId="0" applyFont="1" applyFill="1" applyAlignment="1"/>
    <xf numFmtId="0" fontId="2" fillId="7" borderId="0" xfId="0" applyFont="1" applyFill="1" applyAlignment="1"/>
    <xf numFmtId="0" fontId="0" fillId="7" borderId="0" xfId="0" applyFont="1" applyFill="1" applyAlignment="1"/>
    <xf numFmtId="0" fontId="0" fillId="15" borderId="0" xfId="0" applyFont="1" applyFill="1" applyAlignment="1"/>
    <xf numFmtId="0" fontId="0" fillId="16" borderId="0" xfId="0" applyFont="1" applyFill="1" applyAlignment="1"/>
    <xf numFmtId="0" fontId="0" fillId="17" borderId="0" xfId="0" applyFont="1" applyFill="1" applyAlignment="1"/>
    <xf numFmtId="0" fontId="0" fillId="18" borderId="0" xfId="0" applyFont="1" applyFill="1" applyAlignment="1"/>
    <xf numFmtId="0" fontId="0" fillId="19" borderId="0" xfId="0" applyFont="1" applyFill="1" applyAlignment="1"/>
    <xf numFmtId="0" fontId="0" fillId="20" borderId="0" xfId="0" applyFont="1" applyFill="1" applyAlignment="1"/>
    <xf numFmtId="0" fontId="0" fillId="21" borderId="0" xfId="0" applyFont="1" applyFill="1" applyAlignment="1"/>
    <xf numFmtId="0" fontId="0" fillId="2" borderId="0" xfId="0" applyFont="1" applyFill="1" applyAlignment="1"/>
    <xf numFmtId="0" fontId="0" fillId="22" borderId="0" xfId="0" applyFont="1" applyFill="1" applyAlignment="1"/>
    <xf numFmtId="0" fontId="0" fillId="8" borderId="0" xfId="0" applyFont="1" applyFill="1" applyAlignment="1"/>
    <xf numFmtId="0" fontId="0" fillId="23" borderId="0" xfId="0" applyFont="1" applyFill="1" applyAlignment="1"/>
    <xf numFmtId="0" fontId="0" fillId="4" borderId="0" xfId="0" applyFont="1" applyFill="1" applyAlignment="1"/>
    <xf numFmtId="0" fontId="2" fillId="0" borderId="0" xfId="0" applyFont="1" applyFill="1" applyAlignment="1">
      <alignment horizontal="center"/>
    </xf>
    <xf numFmtId="0" fontId="0" fillId="0" borderId="19" xfId="0" applyFont="1" applyFill="1" applyBorder="1" applyAlignment="1">
      <alignment horizontal="center" wrapText="1"/>
    </xf>
    <xf numFmtId="0" fontId="0" fillId="0" borderId="19" xfId="0" applyFont="1" applyFill="1" applyBorder="1" applyAlignment="1">
      <alignment horizontal="center"/>
    </xf>
    <xf numFmtId="0" fontId="2" fillId="3" borderId="19" xfId="0" applyFont="1" applyFill="1" applyBorder="1" applyAlignment="1">
      <alignment horizontal="center" vertical="center" wrapText="1"/>
    </xf>
    <xf numFmtId="0" fontId="2" fillId="3" borderId="19" xfId="0" applyFont="1" applyFill="1" applyBorder="1" applyAlignment="1">
      <alignment horizontal="center" vertical="center"/>
    </xf>
    <xf numFmtId="0" fontId="2" fillId="0" borderId="19" xfId="0" applyFont="1" applyFill="1" applyBorder="1" applyAlignment="1">
      <alignment horizontal="left" vertical="top" wrapText="1"/>
    </xf>
    <xf numFmtId="0" fontId="0" fillId="0" borderId="19" xfId="0" applyFont="1" applyFill="1" applyBorder="1" applyAlignment="1">
      <alignment horizontal="left" vertical="top"/>
    </xf>
    <xf numFmtId="0" fontId="0" fillId="3" borderId="0" xfId="0" applyFont="1" applyFill="1" applyAlignment="1">
      <alignment horizontal="center"/>
    </xf>
    <xf numFmtId="0" fontId="3" fillId="8" borderId="19" xfId="0" applyFont="1" applyFill="1" applyBorder="1" applyAlignment="1">
      <alignment horizontal="center" vertical="top" wrapText="1"/>
    </xf>
    <xf numFmtId="0" fontId="2" fillId="0" borderId="24" xfId="0" applyFont="1" applyFill="1" applyBorder="1" applyAlignment="1">
      <alignment horizontal="left" vertical="top" wrapText="1"/>
    </xf>
    <xf numFmtId="0" fontId="2" fillId="0" borderId="0" xfId="0" applyFont="1" applyFill="1" applyAlignment="1">
      <alignment horizontal="left" vertical="top" wrapText="1"/>
    </xf>
    <xf numFmtId="0" fontId="2" fillId="3" borderId="0" xfId="0" applyFont="1" applyFill="1" applyAlignment="1">
      <alignment horizontal="center" vertical="center"/>
    </xf>
    <xf numFmtId="0" fontId="0" fillId="0" borderId="19" xfId="0" applyFont="1" applyFill="1" applyBorder="1" applyAlignment="1">
      <alignment horizontal="left" vertical="top" wrapText="1"/>
    </xf>
    <xf numFmtId="0" fontId="0" fillId="0" borderId="0" xfId="0" applyFont="1" applyFill="1" applyAlignment="1">
      <alignment horizontal="left" vertical="top" wrapText="1"/>
    </xf>
    <xf numFmtId="0" fontId="2" fillId="0" borderId="0" xfId="0" applyFont="1" applyFill="1" applyAlignment="1">
      <alignment horizontal="left"/>
    </xf>
    <xf numFmtId="0" fontId="2" fillId="3" borderId="0" xfId="0" applyFont="1" applyFill="1" applyAlignment="1">
      <alignment horizontal="center"/>
    </xf>
    <xf numFmtId="0" fontId="0" fillId="0" borderId="0" xfId="0" applyFont="1" applyFill="1" applyAlignment="1">
      <alignment horizontal="left" wrapText="1"/>
    </xf>
    <xf numFmtId="0" fontId="2" fillId="0" borderId="0" xfId="0" applyFont="1" applyFill="1" applyAlignment="1">
      <alignment horizontal="left" wrapText="1"/>
    </xf>
    <xf numFmtId="0" fontId="0" fillId="4" borderId="1" xfId="0" applyFont="1" applyFill="1" applyBorder="1" applyAlignment="1">
      <alignment horizontal="center" vertical="center"/>
    </xf>
    <xf numFmtId="0" fontId="0" fillId="4" borderId="6" xfId="0" applyFont="1" applyFill="1" applyBorder="1" applyAlignment="1">
      <alignment horizontal="center" vertical="center"/>
    </xf>
    <xf numFmtId="0" fontId="0" fillId="4" borderId="12" xfId="0" applyFont="1" applyFill="1" applyBorder="1" applyAlignment="1">
      <alignment horizontal="center" vertical="center"/>
    </xf>
    <xf numFmtId="0" fontId="0" fillId="4" borderId="3" xfId="0" applyFont="1" applyFill="1" applyBorder="1" applyAlignment="1">
      <alignment horizontal="center" vertical="center"/>
    </xf>
    <xf numFmtId="0" fontId="0" fillId="4" borderId="8" xfId="0" applyFont="1" applyFill="1" applyBorder="1" applyAlignment="1">
      <alignment horizontal="center" vertical="center"/>
    </xf>
    <xf numFmtId="0" fontId="0" fillId="4" borderId="13" xfId="0" applyFont="1" applyFill="1" applyBorder="1" applyAlignment="1">
      <alignment horizontal="center" vertical="center"/>
    </xf>
    <xf numFmtId="0" fontId="0" fillId="4" borderId="5" xfId="0" applyFont="1" applyFill="1" applyBorder="1" applyAlignment="1">
      <alignment horizontal="center" vertical="center"/>
    </xf>
    <xf numFmtId="0" fontId="0" fillId="4" borderId="7"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6"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13" xfId="0" applyFont="1" applyFill="1" applyBorder="1" applyAlignment="1">
      <alignment horizontal="center" vertical="center"/>
    </xf>
  </cellXfs>
  <cellStyles count="2">
    <cellStyle name="Normal" xfId="0" builtinId="0"/>
    <cellStyle name="Percent" xfId="1" builtinId="5"/>
  </cellStyles>
  <dxfs count="4">
    <dxf>
      <fill>
        <patternFill patternType="solid">
          <bgColor theme="9" tint="0.39997558519241921"/>
        </patternFill>
      </fill>
    </dxf>
    <dxf>
      <fill>
        <patternFill patternType="solid">
          <bgColor theme="5" tint="0.59999389629810485"/>
        </patternFill>
      </fill>
    </dxf>
    <dxf>
      <fill>
        <patternFill patternType="solid">
          <bgColor theme="9" tint="0.39997558519241921"/>
        </patternFill>
      </fill>
    </dxf>
    <dxf>
      <font>
        <color rgb="FF9C0006"/>
      </font>
      <fill>
        <patternFill patternType="solid">
          <bgColor rgb="FFFFC7CE"/>
        </patternFill>
      </fill>
    </dxf>
  </dxfs>
  <tableStyles count="0" defaultTableStyle="TableStyleMedium2" defaultPivotStyle="PivotStyleLight16"/>
  <colors>
    <mruColors>
      <color rgb="FFF18A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100" b="0" i="0" u="sng" strike="noStrike" kern="1200" baseline="0">
                <a:solidFill>
                  <a:schemeClr val="tx1"/>
                </a:solidFill>
                <a:latin typeface="+mn-lt"/>
                <a:ea typeface="+mn-ea"/>
                <a:cs typeface="+mn-cs"/>
              </a:defRPr>
            </a:pPr>
            <a:r>
              <a:rPr lang="en-US" sz="1100" b="0" u="sng"/>
              <a:t>Gains</a:t>
            </a:r>
            <a:r>
              <a:rPr lang="en-US" sz="1100" b="0" u="sng" baseline="0"/>
              <a:t> Chart</a:t>
            </a:r>
            <a:endParaRPr lang="en-US" sz="1100" b="0" u="sng"/>
          </a:p>
        </c:rich>
      </c:tx>
      <c:layout/>
      <c:overlay val="0"/>
    </c:title>
    <c:autoTitleDeleted val="0"/>
    <c:plotArea>
      <c:layout>
        <c:manualLayout>
          <c:layoutTarget val="inner"/>
          <c:xMode val="edge"/>
          <c:yMode val="edge"/>
          <c:x val="0.21243590005794699"/>
          <c:y val="0.14171167570729701"/>
          <c:w val="0.75639526877322205"/>
          <c:h val="0.56102633590415296"/>
        </c:manualLayout>
      </c:layout>
      <c:lineChart>
        <c:grouping val="standard"/>
        <c:varyColors val="0"/>
        <c:ser>
          <c:idx val="1"/>
          <c:order val="0"/>
          <c:tx>
            <c:v>Dev Sample</c:v>
          </c:tx>
          <c:spPr>
            <a:ln w="6350" cap="rnd" cmpd="sng" algn="ctr">
              <a:solidFill>
                <a:schemeClr val="tx2"/>
              </a:solidFill>
              <a:prstDash val="solid"/>
              <a:round/>
            </a:ln>
          </c:spPr>
          <c:marker>
            <c:symbol val="none"/>
          </c:marker>
          <c:cat>
            <c:numRef>
              <c:f>'[1]Gains Tables - Binary Classi(2)'!$A$3:$A$13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'[1]Gains Tables - Binary Classi(2)'!$I$3:$I$13</c:f>
              <c:numCache>
                <c:formatCode>General</c:formatCode>
                <c:ptCount val="11"/>
                <c:pt idx="0">
                  <c:v>0</c:v>
                </c:pt>
                <c:pt idx="1">
                  <c:v>0.27205882352941202</c:v>
                </c:pt>
                <c:pt idx="2">
                  <c:v>0.48529411764705899</c:v>
                </c:pt>
                <c:pt idx="3">
                  <c:v>0.63235294117647101</c:v>
                </c:pt>
                <c:pt idx="4">
                  <c:v>0.77205882352941202</c:v>
                </c:pt>
                <c:pt idx="5">
                  <c:v>0.88235294117647101</c:v>
                </c:pt>
                <c:pt idx="6">
                  <c:v>0.92647058823529405</c:v>
                </c:pt>
                <c:pt idx="7">
                  <c:v>0.96323529411764697</c:v>
                </c:pt>
                <c:pt idx="8">
                  <c:v>0.98529411764705899</c:v>
                </c:pt>
                <c:pt idx="9">
                  <c:v>1</c:v>
                </c:pt>
                <c:pt idx="10">
                  <c:v>1</c:v>
                </c:pt>
              </c:numCache>
            </c:numRef>
          </c:val>
          <c:smooth val="0"/>
        </c:ser>
        <c:ser>
          <c:idx val="0"/>
          <c:order val="1"/>
          <c:tx>
            <c:v>Val Sample</c:v>
          </c:tx>
          <c:spPr>
            <a:ln w="6350" cap="rnd" cmpd="sng" algn="ctr">
              <a:solidFill>
                <a:srgbClr val="FFFF00"/>
              </a:solidFill>
              <a:prstDash val="solid"/>
              <a:round/>
            </a:ln>
          </c:spPr>
          <c:marker>
            <c:symbol val="none"/>
          </c:marker>
          <c:val>
            <c:numRef>
              <c:f>'[1]Gains Tables - Binary Classi(2)'!$I$18:$I$28</c:f>
              <c:numCache>
                <c:formatCode>General</c:formatCode>
                <c:ptCount val="11"/>
                <c:pt idx="0">
                  <c:v>0</c:v>
                </c:pt>
                <c:pt idx="1">
                  <c:v>0.38</c:v>
                </c:pt>
                <c:pt idx="2">
                  <c:v>0.62</c:v>
                </c:pt>
                <c:pt idx="3">
                  <c:v>0.72</c:v>
                </c:pt>
                <c:pt idx="4">
                  <c:v>0.84</c:v>
                </c:pt>
                <c:pt idx="5">
                  <c:v>0.92</c:v>
                </c:pt>
                <c:pt idx="6">
                  <c:v>0.94</c:v>
                </c:pt>
                <c:pt idx="7">
                  <c:v>0.98</c:v>
                </c:pt>
                <c:pt idx="8">
                  <c:v>1</c:v>
                </c:pt>
                <c:pt idx="9">
                  <c:v>1</c:v>
                </c:pt>
                <c:pt idx="10">
                  <c:v>1</c:v>
                </c:pt>
              </c:numCache>
            </c:numRef>
          </c:val>
          <c:smooth val="0"/>
        </c:ser>
        <c:ser>
          <c:idx val="2"/>
          <c:order val="2"/>
          <c:tx>
            <c:strRef>
              <c:f>'[1]Gains Tables - Binary Classi(2)'!$Q$2</c:f>
              <c:strCache>
                <c:ptCount val="1"/>
                <c:pt idx="0">
                  <c:v>Random Model</c:v>
                </c:pt>
              </c:strCache>
            </c:strRef>
          </c:tx>
          <c:spPr>
            <a:ln w="6350" cap="rnd" cmpd="sng" algn="ctr">
              <a:solidFill>
                <a:srgbClr val="C00000"/>
              </a:solidFill>
              <a:prstDash val="dash"/>
              <a:round/>
            </a:ln>
          </c:spPr>
          <c:marker>
            <c:symbol val="none"/>
          </c:marker>
          <c:cat>
            <c:numRef>
              <c:f>'[1]Gains Tables - Binary Classi(2)'!$A$3:$A$13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'[1]Gains Tables - Binary Classi(2)'!$Q$3:$Q$13</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val>
          <c:smooth val="0"/>
        </c:ser>
        <c:dLbls>
          <c:showLegendKey val="0"/>
          <c:showVal val="0"/>
          <c:showCatName val="0"/>
          <c:showSerName val="0"/>
          <c:showPercent val="0"/>
          <c:showBubbleSize val="0"/>
        </c:dLbls>
        <c:smooth val="0"/>
        <c:axId val="-1841070544"/>
        <c:axId val="-1841074352"/>
      </c:lineChart>
      <c:catAx>
        <c:axId val="-1841070544"/>
        <c:scaling>
          <c:orientation val="minMax"/>
        </c:scaling>
        <c:delete val="0"/>
        <c:axPos val="b"/>
        <c:majorGridlines>
          <c:spPr>
            <a:ln w="9525" cap="flat" cmpd="sng" algn="ctr">
              <a:solidFill>
                <a:schemeClr val="bg1">
                  <a:lumMod val="95000"/>
                </a:schemeClr>
              </a:solidFill>
              <a:prstDash val="solid"/>
              <a:round/>
            </a:ln>
          </c:spPr>
        </c:majorGridlines>
        <c:title>
          <c:tx>
            <c:rich>
              <a:bodyPr rot="0" spcFirstLastPara="0" vertOverflow="ellipsis" vert="horz" wrap="square" anchor="ctr" anchorCtr="1"/>
              <a:lstStyle/>
              <a:p>
                <a:pPr>
                  <a:defRPr lang="en-US" sz="1000" b="0" i="0" u="none" strike="noStrike" kern="1200" baseline="0">
                    <a:solidFill>
                      <a:srgbClr val="0070C0"/>
                    </a:solidFill>
                    <a:latin typeface="+mn-lt"/>
                    <a:ea typeface="+mn-ea"/>
                    <a:cs typeface="+mn-cs"/>
                  </a:defRPr>
                </a:pPr>
                <a:r>
                  <a:rPr lang="en-US" b="0">
                    <a:solidFill>
                      <a:srgbClr val="0070C0"/>
                    </a:solidFill>
                  </a:rPr>
                  <a:t>Decile</a:t>
                </a:r>
              </a:p>
            </c:rich>
          </c:tx>
          <c:layout/>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41074352"/>
        <c:crosses val="autoZero"/>
        <c:auto val="1"/>
        <c:lblAlgn val="ctr"/>
        <c:lblOffset val="100"/>
        <c:noMultiLvlLbl val="0"/>
      </c:catAx>
      <c:valAx>
        <c:axId val="-1841074352"/>
        <c:scaling>
          <c:orientation val="minMax"/>
        </c:scaling>
        <c:delete val="0"/>
        <c:axPos val="l"/>
        <c:majorGridlines>
          <c:spPr>
            <a:ln w="9525" cap="flat" cmpd="sng" algn="ctr">
              <a:solidFill>
                <a:schemeClr val="bg1">
                  <a:lumMod val="95000"/>
                </a:schemeClr>
              </a:solidFill>
              <a:prstDash val="solid"/>
              <a:round/>
            </a:ln>
          </c:spPr>
        </c:majorGridlines>
        <c:title>
          <c:tx>
            <c:rich>
              <a:bodyPr rot="-5400000" spcFirstLastPara="0" vertOverflow="ellipsis" vert="horz" wrap="square" anchor="ctr" anchorCtr="1"/>
              <a:lstStyle/>
              <a:p>
                <a:pPr>
                  <a:defRPr lang="en-US" sz="1000" b="0" i="0" u="none" strike="noStrike" kern="1200" baseline="0">
                    <a:solidFill>
                      <a:srgbClr val="0070C0"/>
                    </a:solidFill>
                    <a:latin typeface="+mn-lt"/>
                    <a:ea typeface="+mn-ea"/>
                    <a:cs typeface="+mn-cs"/>
                  </a:defRPr>
                </a:pPr>
                <a:r>
                  <a:rPr lang="en-US" b="0">
                    <a:solidFill>
                      <a:srgbClr val="0070C0"/>
                    </a:solidFill>
                  </a:rPr>
                  <a:t>Proportion</a:t>
                </a:r>
                <a:r>
                  <a:rPr lang="en-US" b="0" baseline="0">
                    <a:solidFill>
                      <a:srgbClr val="0070C0"/>
                    </a:solidFill>
                  </a:rPr>
                  <a:t> of Churners</a:t>
                </a:r>
                <a:endParaRPr lang="en-US" b="0">
                  <a:solidFill>
                    <a:srgbClr val="0070C0"/>
                  </a:solidFill>
                </a:endParaRPr>
              </a:p>
            </c:rich>
          </c:tx>
          <c:layout/>
          <c:overlay val="0"/>
        </c:title>
        <c:numFmt formatCode="0%" sourceLinked="0"/>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41070544"/>
        <c:crosses val="autoZero"/>
        <c:crossBetween val="between"/>
      </c:valAx>
      <c:spPr>
        <a:solidFill>
          <a:schemeClr val="bg2">
            <a:lumMod val="90000"/>
          </a:schemeClr>
        </a:solidFill>
      </c:spPr>
    </c:plotArea>
    <c:legend>
      <c:legendPos val="b"/>
      <c:layout/>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noFill/>
      <a:prstDash val="solid"/>
      <a:round/>
    </a:ln>
  </c:spPr>
  <c:txPr>
    <a:bodyPr/>
    <a:lstStyle/>
    <a:p>
      <a:pPr>
        <a:defRPr lang="en-US"/>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rtl="0">
              <a:defRPr lang="en-US" sz="1100" b="0" i="0" u="sng" strike="noStrike" kern="1200" baseline="0">
                <a:solidFill>
                  <a:sysClr val="windowText" lastClr="000000"/>
                </a:solidFill>
                <a:latin typeface="+mn-lt"/>
                <a:ea typeface="+mn-ea"/>
                <a:cs typeface="+mn-cs"/>
              </a:defRPr>
            </a:pPr>
            <a:r>
              <a:rPr lang="en-US" sz="1100" b="0" i="0" u="sng" strike="noStrike" kern="1200" baseline="0">
                <a:solidFill>
                  <a:sysClr val="windowText" lastClr="000000"/>
                </a:solidFill>
                <a:latin typeface="+mn-lt"/>
                <a:ea typeface="+mn-ea"/>
                <a:cs typeface="+mn-cs"/>
              </a:rPr>
              <a:t>Lift Chart</a:t>
            </a:r>
          </a:p>
        </c:rich>
      </c:tx>
      <c:layout/>
      <c:overlay val="0"/>
    </c:title>
    <c:autoTitleDeleted val="0"/>
    <c:plotArea>
      <c:layout>
        <c:manualLayout>
          <c:layoutTarget val="inner"/>
          <c:xMode val="edge"/>
          <c:yMode val="edge"/>
          <c:x val="0.15723168808174501"/>
          <c:y val="0.132094998541849"/>
          <c:w val="0.80793062387391601"/>
          <c:h val="0.54225867599883404"/>
        </c:manualLayout>
      </c:layout>
      <c:lineChart>
        <c:grouping val="standard"/>
        <c:varyColors val="0"/>
        <c:ser>
          <c:idx val="0"/>
          <c:order val="0"/>
          <c:tx>
            <c:v>Dev Sample</c:v>
          </c:tx>
          <c:spPr>
            <a:ln w="6350" cap="rnd" cmpd="sng" algn="ctr">
              <a:solidFill>
                <a:schemeClr val="tx2"/>
              </a:solidFill>
              <a:prstDash val="solid"/>
              <a:round/>
            </a:ln>
          </c:spPr>
          <c:marker>
            <c:symbol val="none"/>
          </c:marker>
          <c:cat>
            <c:numRef>
              <c:f>'[1]Gains Tables - Binary Classi(2)'!$A$19:$A$28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'[1]Gains Tables - Binary Classi(2)'!$R$4:$R$13</c:f>
              <c:numCache>
                <c:formatCode>General</c:formatCode>
                <c:ptCount val="10"/>
                <c:pt idx="0">
                  <c:v>2.72058823529412</c:v>
                </c:pt>
                <c:pt idx="1">
                  <c:v>2.4264705882352899</c:v>
                </c:pt>
                <c:pt idx="2">
                  <c:v>2.1078431372548998</c:v>
                </c:pt>
                <c:pt idx="3">
                  <c:v>1.9301470588235301</c:v>
                </c:pt>
                <c:pt idx="4">
                  <c:v>1.76470588235294</c:v>
                </c:pt>
                <c:pt idx="5">
                  <c:v>1.54411764705882</c:v>
                </c:pt>
                <c:pt idx="6">
                  <c:v>1.3760504201680701</c:v>
                </c:pt>
                <c:pt idx="7">
                  <c:v>1.23161764705882</c:v>
                </c:pt>
                <c:pt idx="8">
                  <c:v>1.1111111111111101</c:v>
                </c:pt>
                <c:pt idx="9">
                  <c:v>1</c:v>
                </c:pt>
              </c:numCache>
            </c:numRef>
          </c:val>
          <c:smooth val="0"/>
        </c:ser>
        <c:ser>
          <c:idx val="2"/>
          <c:order val="1"/>
          <c:tx>
            <c:v>Val Sample</c:v>
          </c:tx>
          <c:spPr>
            <a:ln w="6350" cap="rnd" cmpd="sng" algn="ctr">
              <a:solidFill>
                <a:srgbClr val="FFFF00"/>
              </a:solidFill>
              <a:prstDash val="solid"/>
              <a:round/>
            </a:ln>
          </c:spPr>
          <c:marker>
            <c:symbol val="none"/>
          </c:marker>
          <c:val>
            <c:numRef>
              <c:f>'[1]Gains Tables - Binary Classi(2)'!$R$19:$R$28</c:f>
              <c:numCache>
                <c:formatCode>General</c:formatCode>
                <c:ptCount val="10"/>
                <c:pt idx="0">
                  <c:v>3.8</c:v>
                </c:pt>
                <c:pt idx="1">
                  <c:v>3.1</c:v>
                </c:pt>
                <c:pt idx="2">
                  <c:v>2.4</c:v>
                </c:pt>
                <c:pt idx="3">
                  <c:v>2.1</c:v>
                </c:pt>
                <c:pt idx="4">
                  <c:v>1.84</c:v>
                </c:pt>
                <c:pt idx="5">
                  <c:v>1.56666666666667</c:v>
                </c:pt>
                <c:pt idx="6">
                  <c:v>1.4</c:v>
                </c:pt>
                <c:pt idx="7">
                  <c:v>1.25</c:v>
                </c:pt>
                <c:pt idx="8">
                  <c:v>1.1111111111111101</c:v>
                </c:pt>
                <c:pt idx="9">
                  <c:v>1</c:v>
                </c:pt>
              </c:numCache>
            </c:numRef>
          </c:val>
          <c:smooth val="0"/>
        </c:ser>
        <c:ser>
          <c:idx val="1"/>
          <c:order val="2"/>
          <c:tx>
            <c:v>Baseline</c:v>
          </c:tx>
          <c:spPr>
            <a:ln w="9525" cap="rnd" cmpd="sng" algn="ctr">
              <a:solidFill>
                <a:srgbClr val="C00000"/>
              </a:solidFill>
              <a:prstDash val="dash"/>
              <a:round/>
            </a:ln>
          </c:spPr>
          <c:marker>
            <c:symbol val="none"/>
          </c:marker>
          <c:cat>
            <c:numRef>
              <c:f>'[1]Gains Tables - Binary Classi(2)'!$A$19:$A$28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'[1]Gains Tables - Binary Classi(2)'!$S$4:$S$13</c:f>
              <c:numCache>
                <c:formatCode>General</c:formatCode>
                <c:ptCount val="10"/>
                <c:pt idx="0">
                  <c:v>1</c:v>
                </c:pt>
                <c:pt idx="1">
                  <c:v>1</c:v>
                </c:pt>
                <c:pt idx="2">
                  <c:v>1</c:v>
                </c:pt>
                <c:pt idx="3">
                  <c:v>1</c:v>
                </c:pt>
                <c:pt idx="4">
                  <c:v>1</c:v>
                </c:pt>
                <c:pt idx="5">
                  <c:v>1</c:v>
                </c:pt>
                <c:pt idx="6">
                  <c:v>1</c:v>
                </c:pt>
                <c:pt idx="7">
                  <c:v>1</c:v>
                </c:pt>
                <c:pt idx="8">
                  <c:v>1</c:v>
                </c:pt>
                <c:pt idx="9">
                  <c:v>1</c:v>
                </c:pt>
              </c:numCache>
            </c:numRef>
          </c:val>
          <c:smooth val="0"/>
        </c:ser>
        <c:dLbls>
          <c:showLegendKey val="0"/>
          <c:showVal val="0"/>
          <c:showCatName val="0"/>
          <c:showSerName val="0"/>
          <c:showPercent val="0"/>
          <c:showBubbleSize val="0"/>
        </c:dLbls>
        <c:smooth val="0"/>
        <c:axId val="-1841075440"/>
        <c:axId val="-1841066192"/>
      </c:lineChart>
      <c:catAx>
        <c:axId val="-1841075440"/>
        <c:scaling>
          <c:orientation val="minMax"/>
        </c:scaling>
        <c:delete val="0"/>
        <c:axPos val="b"/>
        <c:majorGridlines>
          <c:spPr>
            <a:ln w="9525" cap="flat" cmpd="sng" algn="ctr">
              <a:solidFill>
                <a:schemeClr val="bg1">
                  <a:lumMod val="95000"/>
                </a:schemeClr>
              </a:solidFill>
              <a:prstDash val="solid"/>
              <a:round/>
            </a:ln>
          </c:spPr>
        </c:majorGridlines>
        <c:title>
          <c:tx>
            <c:rich>
              <a:bodyPr rot="0" spcFirstLastPara="0" vertOverflow="ellipsis" vert="horz" wrap="square" anchor="ctr" anchorCtr="1"/>
              <a:lstStyle/>
              <a:p>
                <a:pPr>
                  <a:defRPr lang="en-US" sz="1000" b="0" i="0" u="none" strike="noStrike" kern="1200" baseline="0">
                    <a:solidFill>
                      <a:srgbClr val="0070C0"/>
                    </a:solidFill>
                    <a:latin typeface="+mn-lt"/>
                    <a:ea typeface="+mn-ea"/>
                    <a:cs typeface="+mn-cs"/>
                  </a:defRPr>
                </a:pPr>
                <a:r>
                  <a:rPr lang="en-US" b="0">
                    <a:solidFill>
                      <a:srgbClr val="0070C0"/>
                    </a:solidFill>
                  </a:rPr>
                  <a:t>Decile</a:t>
                </a:r>
              </a:p>
            </c:rich>
          </c:tx>
          <c:layout/>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41066192"/>
        <c:crosses val="autoZero"/>
        <c:auto val="1"/>
        <c:lblAlgn val="ctr"/>
        <c:lblOffset val="100"/>
        <c:noMultiLvlLbl val="0"/>
      </c:catAx>
      <c:valAx>
        <c:axId val="-1841066192"/>
        <c:scaling>
          <c:orientation val="minMax"/>
        </c:scaling>
        <c:delete val="0"/>
        <c:axPos val="l"/>
        <c:majorGridlines>
          <c:spPr>
            <a:ln w="9525" cap="flat" cmpd="sng" algn="ctr">
              <a:solidFill>
                <a:schemeClr val="bg1">
                  <a:lumMod val="95000"/>
                </a:schemeClr>
              </a:solidFill>
              <a:prstDash val="solid"/>
              <a:round/>
            </a:ln>
          </c:spPr>
        </c:majorGridlines>
        <c:title>
          <c:tx>
            <c:rich>
              <a:bodyPr rot="-5400000" spcFirstLastPara="0" vertOverflow="ellipsis" vert="horz" wrap="square" anchor="ctr" anchorCtr="1"/>
              <a:lstStyle/>
              <a:p>
                <a:pPr>
                  <a:defRPr lang="en-US" sz="1000" b="0" i="0" u="none" strike="noStrike" kern="1200" baseline="0">
                    <a:solidFill>
                      <a:srgbClr val="0070C0"/>
                    </a:solidFill>
                    <a:latin typeface="+mn-lt"/>
                    <a:ea typeface="+mn-ea"/>
                    <a:cs typeface="+mn-cs"/>
                  </a:defRPr>
                </a:pPr>
                <a:r>
                  <a:rPr lang="en-US" b="0">
                    <a:solidFill>
                      <a:srgbClr val="0070C0"/>
                    </a:solidFill>
                  </a:rPr>
                  <a:t>Lift</a:t>
                </a:r>
              </a:p>
            </c:rich>
          </c:tx>
          <c:layout/>
          <c:overlay val="0"/>
        </c:title>
        <c:numFmt formatCode="0.0" sourceLinked="0"/>
        <c:majorTickMark val="out"/>
        <c:minorTickMark val="none"/>
        <c:tickLblPos val="nextTo"/>
        <c:spPr>
          <a:ln w="9525" cap="flat" cmpd="sng" algn="ctr">
            <a:solidFill>
              <a:schemeClr val="bg1">
                <a:lumMod val="95000"/>
              </a:schemeClr>
            </a:solidFill>
            <a:prstDash val="solid"/>
            <a:round/>
          </a:ln>
        </c:spPr>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41075440"/>
        <c:crosses val="autoZero"/>
        <c:crossBetween val="between"/>
      </c:valAx>
      <c:spPr>
        <a:solidFill>
          <a:schemeClr val="bg2">
            <a:lumMod val="90000"/>
          </a:schemeClr>
        </a:solidFill>
      </c:spPr>
    </c:plotArea>
    <c:legend>
      <c:legendPos val="b"/>
      <c:layout/>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spPr>
    <a:ln w="9525" cap="flat" cmpd="sng" algn="ctr">
      <a:noFill/>
      <a:prstDash val="solid"/>
      <a:round/>
    </a:ln>
  </c:spPr>
  <c:txPr>
    <a:bodyPr/>
    <a:lstStyle/>
    <a:p>
      <a:pPr>
        <a:defRPr lang="en-US"/>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rtl="0">
              <a:defRPr lang="en-US" sz="1100" b="0" i="0" u="sng" strike="noStrike" kern="1200" baseline="0">
                <a:solidFill>
                  <a:sysClr val="windowText" lastClr="000000"/>
                </a:solidFill>
                <a:latin typeface="+mn-lt"/>
                <a:ea typeface="+mn-ea"/>
                <a:cs typeface="+mn-cs"/>
              </a:defRPr>
            </a:pPr>
            <a:r>
              <a:rPr lang="en-US" sz="1100" b="0" i="0" u="sng" strike="noStrike" kern="1200" baseline="0">
                <a:solidFill>
                  <a:sysClr val="windowText" lastClr="000000"/>
                </a:solidFill>
                <a:latin typeface="+mn-lt"/>
                <a:ea typeface="+mn-ea"/>
                <a:cs typeface="+mn-cs"/>
              </a:rPr>
              <a:t> Bad Rate- Dev and Val Comparison </a:t>
            </a:r>
          </a:p>
        </c:rich>
      </c:tx>
      <c:layout/>
      <c:overlay val="0"/>
    </c:title>
    <c:autoTitleDeleted val="0"/>
    <c:plotArea>
      <c:layout/>
      <c:barChart>
        <c:barDir val="col"/>
        <c:grouping val="clustered"/>
        <c:varyColors val="0"/>
        <c:ser>
          <c:idx val="0"/>
          <c:order val="0"/>
          <c:tx>
            <c:v>Dev Sample</c:v>
          </c:tx>
          <c:spPr>
            <a:solidFill>
              <a:schemeClr val="tx2"/>
            </a:solidFill>
            <a:ln>
              <a:solidFill>
                <a:schemeClr val="bg1">
                  <a:lumMod val="95000"/>
                </a:schemeClr>
              </a:solidFill>
            </a:ln>
          </c:spPr>
          <c:invertIfNegative val="0"/>
          <c:cat>
            <c:numRef>
              <c:f>'[1]Gains Tables - Binary Classi(2)'!$P$19:$P$28</c:f>
              <c:numCache>
                <c:formatCode>General</c:formatCode>
                <c:ptCount val="10"/>
              </c:numCache>
            </c:numRef>
          </c:cat>
          <c:val>
            <c:numRef>
              <c:f>'[1]Gains Tables - Binary Classi(2)'!$G$4:$G$13</c:f>
              <c:numCache>
                <c:formatCode>General</c:formatCode>
                <c:ptCount val="10"/>
                <c:pt idx="0">
                  <c:v>0.75510204081632604</c:v>
                </c:pt>
                <c:pt idx="1">
                  <c:v>0.59183673469387799</c:v>
                </c:pt>
                <c:pt idx="2">
                  <c:v>0.40816326530612201</c:v>
                </c:pt>
                <c:pt idx="3">
                  <c:v>0.38775510204081598</c:v>
                </c:pt>
                <c:pt idx="4">
                  <c:v>0.30612244897959201</c:v>
                </c:pt>
                <c:pt idx="5">
                  <c:v>0.122448979591837</c:v>
                </c:pt>
                <c:pt idx="6">
                  <c:v>0.102040816326531</c:v>
                </c:pt>
                <c:pt idx="7">
                  <c:v>6.1224489795918401E-2</c:v>
                </c:pt>
                <c:pt idx="8">
                  <c:v>4.08163265306122E-2</c:v>
                </c:pt>
                <c:pt idx="9">
                  <c:v>0</c:v>
                </c:pt>
              </c:numCache>
            </c:numRef>
          </c:val>
        </c:ser>
        <c:ser>
          <c:idx val="1"/>
          <c:order val="1"/>
          <c:tx>
            <c:v>Val Sample</c:v>
          </c:tx>
          <c:spPr>
            <a:solidFill>
              <a:srgbClr val="FFFF00"/>
            </a:solidFill>
            <a:ln>
              <a:solidFill>
                <a:schemeClr val="bg1"/>
              </a:solidFill>
            </a:ln>
          </c:spPr>
          <c:invertIfNegative val="0"/>
          <c:cat>
            <c:numRef>
              <c:f>'[1]Gains Tables - Binary Classi(2)'!$P$19:$P$28</c:f>
              <c:numCache>
                <c:formatCode>General</c:formatCode>
                <c:ptCount val="10"/>
              </c:numCache>
            </c:numRef>
          </c:cat>
          <c:val>
            <c:numRef>
              <c:f>'[1]Gains Tables - Binary Classi(2)'!$G$19:$G$28</c:f>
              <c:numCache>
                <c:formatCode>General</c:formatCode>
                <c:ptCount val="10"/>
                <c:pt idx="0">
                  <c:v>0.90476190476190499</c:v>
                </c:pt>
                <c:pt idx="1">
                  <c:v>0.57142857142857095</c:v>
                </c:pt>
                <c:pt idx="2">
                  <c:v>0.238095238095238</c:v>
                </c:pt>
                <c:pt idx="3">
                  <c:v>0.28571428571428598</c:v>
                </c:pt>
                <c:pt idx="4">
                  <c:v>0.19047619047618999</c:v>
                </c:pt>
                <c:pt idx="5">
                  <c:v>4.7619047619047603E-2</c:v>
                </c:pt>
                <c:pt idx="6">
                  <c:v>9.5238095238095205E-2</c:v>
                </c:pt>
                <c:pt idx="7">
                  <c:v>4.7619047619047603E-2</c:v>
                </c:pt>
                <c:pt idx="8">
                  <c:v>0</c:v>
                </c:pt>
                <c:pt idx="9">
                  <c:v>0</c:v>
                </c:pt>
              </c:numCache>
            </c:numRef>
          </c:val>
        </c:ser>
        <c:dLbls>
          <c:showLegendKey val="0"/>
          <c:showVal val="0"/>
          <c:showCatName val="0"/>
          <c:showSerName val="0"/>
          <c:showPercent val="0"/>
          <c:showBubbleSize val="0"/>
        </c:dLbls>
        <c:gapWidth val="150"/>
        <c:axId val="-1841071632"/>
        <c:axId val="-1841068912"/>
      </c:barChart>
      <c:lineChart>
        <c:grouping val="standard"/>
        <c:varyColors val="0"/>
        <c:ser>
          <c:idx val="2"/>
          <c:order val="2"/>
          <c:tx>
            <c:v>Avg. Std Portfolio Churn Rate</c:v>
          </c:tx>
          <c:spPr>
            <a:ln w="6350" cap="rnd" cmpd="sng" algn="ctr">
              <a:solidFill>
                <a:srgbClr val="C00000"/>
              </a:solidFill>
              <a:prstDash val="dash"/>
              <a:round/>
            </a:ln>
          </c:spPr>
          <c:marker>
            <c:symbol val="none"/>
          </c:marker>
          <c:cat>
            <c:strLit>
              <c:ptCount val="1"/>
              <c:pt idx="0">
                <c:v>Std Portfolio Churn Rate</c:v>
              </c:pt>
            </c:strLit>
          </c:cat>
          <c:val>
            <c:numRef>
              <c:f>'[1]Gains Tables - Binary Classi(2)'!$P$19:$P$28</c:f>
              <c:numCache>
                <c:formatCode>General</c:formatCode>
                <c:ptCount val="10"/>
              </c:numCache>
            </c:numRef>
          </c:val>
          <c:smooth val="0"/>
        </c:ser>
        <c:dLbls>
          <c:showLegendKey val="0"/>
          <c:showVal val="0"/>
          <c:showCatName val="0"/>
          <c:showSerName val="0"/>
          <c:showPercent val="0"/>
          <c:showBubbleSize val="0"/>
        </c:dLbls>
        <c:marker val="1"/>
        <c:smooth val="0"/>
        <c:axId val="-1841071632"/>
        <c:axId val="-1841068912"/>
      </c:lineChart>
      <c:catAx>
        <c:axId val="-1841071632"/>
        <c:scaling>
          <c:orientation val="minMax"/>
        </c:scaling>
        <c:delete val="1"/>
        <c:axPos val="b"/>
        <c:majorGridlines>
          <c:spPr>
            <a:ln w="9525" cap="flat" cmpd="sng" algn="ctr">
              <a:solidFill>
                <a:schemeClr val="bg1">
                  <a:lumMod val="95000"/>
                </a:schemeClr>
              </a:solidFill>
              <a:prstDash val="solid"/>
              <a:round/>
            </a:ln>
          </c:spPr>
        </c:majorGridlines>
        <c:title>
          <c:tx>
            <c:rich>
              <a:bodyPr rot="0" spcFirstLastPara="0" vertOverflow="ellipsis" vert="horz" wrap="square" anchor="ctr" anchorCtr="1"/>
              <a:lstStyle/>
              <a:p>
                <a:pPr algn="ctr" rtl="0">
                  <a:defRPr lang="en-US" sz="1000" b="0" i="0" u="none" strike="noStrike" kern="1200" baseline="0">
                    <a:solidFill>
                      <a:srgbClr val="0070C0"/>
                    </a:solidFill>
                    <a:latin typeface="+mn-lt"/>
                    <a:ea typeface="+mn-ea"/>
                    <a:cs typeface="+mn-cs"/>
                  </a:defRPr>
                </a:pPr>
                <a:r>
                  <a:rPr lang="en-US" sz="1000" b="0" i="0" u="none" strike="noStrike" kern="1200" baseline="0">
                    <a:solidFill>
                      <a:srgbClr val="0070C0"/>
                    </a:solidFill>
                    <a:latin typeface="+mn-lt"/>
                    <a:ea typeface="+mn-ea"/>
                    <a:cs typeface="+mn-cs"/>
                  </a:rPr>
                  <a:t>Decile</a:t>
                </a:r>
              </a:p>
            </c:rich>
          </c:tx>
          <c:layout/>
          <c:overlay val="0"/>
        </c:title>
        <c:numFmt formatCode="General" sourceLinked="1"/>
        <c:majorTickMark val="out"/>
        <c:minorTickMark val="none"/>
        <c:tickLblPos val="none"/>
        <c:crossAx val="-1841068912"/>
        <c:crosses val="autoZero"/>
        <c:auto val="1"/>
        <c:lblAlgn val="ctr"/>
        <c:lblOffset val="100"/>
        <c:noMultiLvlLbl val="0"/>
      </c:catAx>
      <c:valAx>
        <c:axId val="-1841068912"/>
        <c:scaling>
          <c:orientation val="minMax"/>
        </c:scaling>
        <c:delete val="0"/>
        <c:axPos val="l"/>
        <c:majorGridlines>
          <c:spPr>
            <a:ln w="9525" cap="flat" cmpd="sng" algn="ctr">
              <a:solidFill>
                <a:schemeClr val="bg1">
                  <a:lumMod val="95000"/>
                </a:schemeClr>
              </a:solidFill>
              <a:prstDash val="solid"/>
              <a:round/>
            </a:ln>
          </c:spPr>
        </c:majorGridlines>
        <c:title>
          <c:tx>
            <c:rich>
              <a:bodyPr rot="-5400000" spcFirstLastPara="0" vertOverflow="ellipsis" vert="horz" wrap="square" anchor="ctr" anchorCtr="1"/>
              <a:lstStyle/>
              <a:p>
                <a:pPr algn="ctr" rtl="0">
                  <a:defRPr lang="en-US" sz="1000" b="0" i="0" u="none" strike="noStrike" kern="1200" baseline="0">
                    <a:solidFill>
                      <a:srgbClr val="0070C0"/>
                    </a:solidFill>
                    <a:latin typeface="+mn-lt"/>
                    <a:ea typeface="+mn-ea"/>
                    <a:cs typeface="+mn-cs"/>
                  </a:defRPr>
                </a:pPr>
                <a:r>
                  <a:rPr lang="en-US" sz="1000" b="0" i="0" u="none" strike="noStrike" kern="1200" baseline="0">
                    <a:solidFill>
                      <a:srgbClr val="0070C0"/>
                    </a:solidFill>
                    <a:latin typeface="+mn-lt"/>
                    <a:ea typeface="+mn-ea"/>
                    <a:cs typeface="+mn-cs"/>
                  </a:rPr>
                  <a:t>Churn Rate</a:t>
                </a:r>
              </a:p>
            </c:rich>
          </c:tx>
          <c:layout/>
          <c:overlay val="0"/>
        </c:title>
        <c:numFmt formatCode="0%" sourceLinked="0"/>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41071632"/>
        <c:crosses val="autoZero"/>
        <c:crossBetween val="between"/>
      </c:valAx>
      <c:spPr>
        <a:solidFill>
          <a:schemeClr val="bg2">
            <a:lumMod val="90000"/>
          </a:schemeClr>
        </a:solidFill>
      </c:spPr>
    </c:plotArea>
    <c:legend>
      <c:legendPos val="b"/>
      <c:legendEntry>
        <c:idx val="2"/>
        <c:delete val="1"/>
      </c:legendEntry>
      <c:layout/>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spPr>
    <a:ln w="9525" cap="flat" cmpd="sng" algn="ctr">
      <a:noFill/>
      <a:prstDash val="solid"/>
      <a:round/>
    </a:ln>
  </c:spPr>
  <c:txPr>
    <a:bodyPr/>
    <a:lstStyle/>
    <a:p>
      <a:pPr>
        <a:defRPr lang="en-US"/>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142875</xdr:colOff>
      <xdr:row>41</xdr:row>
      <xdr:rowOff>28576</xdr:rowOff>
    </xdr:from>
    <xdr:to>
      <xdr:col>12</xdr:col>
      <xdr:colOff>400050</xdr:colOff>
      <xdr:row>43</xdr:row>
      <xdr:rowOff>152400</xdr:rowOff>
    </xdr:to>
    <xdr:sp macro="" textlink="">
      <xdr:nvSpPr>
        <xdr:cNvPr id="2" name="Right Brace 1"/>
        <xdr:cNvSpPr/>
      </xdr:nvSpPr>
      <xdr:spPr>
        <a:xfrm>
          <a:off x="13151485" y="7115175"/>
          <a:ext cx="257175" cy="4476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p>
      </xdr:txBody>
    </xdr:sp>
    <xdr:clientData/>
  </xdr:twoCellAnchor>
  <xdr:twoCellAnchor>
    <xdr:from>
      <xdr:col>12</xdr:col>
      <xdr:colOff>419100</xdr:colOff>
      <xdr:row>39</xdr:row>
      <xdr:rowOff>190500</xdr:rowOff>
    </xdr:from>
    <xdr:to>
      <xdr:col>15</xdr:col>
      <xdr:colOff>533400</xdr:colOff>
      <xdr:row>43</xdr:row>
      <xdr:rowOff>123825</xdr:rowOff>
    </xdr:to>
    <xdr:sp macro="" textlink="">
      <xdr:nvSpPr>
        <xdr:cNvPr id="3" name="Rounded Rectangle 2"/>
        <xdr:cNvSpPr/>
      </xdr:nvSpPr>
      <xdr:spPr>
        <a:xfrm>
          <a:off x="13427710" y="6829425"/>
          <a:ext cx="2171700" cy="704850"/>
        </a:xfrm>
        <a:prstGeom prst="roundRect">
          <a:avLst/>
        </a:prstGeom>
        <a:ln w="12700">
          <a:prstDash val="dash"/>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The</a:t>
          </a:r>
          <a:r>
            <a:rPr lang="en-US" sz="1100" baseline="0"/>
            <a:t> model is able to capture ~52% of Churners in the top 4 deciles.</a:t>
          </a:r>
          <a:endParaRPr lang="en-US" sz="1100"/>
        </a:p>
      </xdr:txBody>
    </xdr:sp>
    <xdr:clientData/>
  </xdr:twoCellAnchor>
  <xdr:twoCellAnchor>
    <xdr:from>
      <xdr:col>0</xdr:col>
      <xdr:colOff>371475</xdr:colOff>
      <xdr:row>72</xdr:row>
      <xdr:rowOff>46990</xdr:rowOff>
    </xdr:from>
    <xdr:to>
      <xdr:col>6</xdr:col>
      <xdr:colOff>561975</xdr:colOff>
      <xdr:row>88</xdr:row>
      <xdr:rowOff>3810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267890</xdr:colOff>
      <xdr:row>72</xdr:row>
      <xdr:rowOff>143269</xdr:rowOff>
    </xdr:from>
    <xdr:to>
      <xdr:col>21</xdr:col>
      <xdr:colOff>565547</xdr:colOff>
      <xdr:row>87</xdr:row>
      <xdr:rowOff>167083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138905</xdr:colOff>
      <xdr:row>68</xdr:row>
      <xdr:rowOff>167083</xdr:rowOff>
    </xdr:from>
    <xdr:to>
      <xdr:col>20</xdr:col>
      <xdr:colOff>317500</xdr:colOff>
      <xdr:row>72</xdr:row>
      <xdr:rowOff>26192</xdr:rowOff>
    </xdr:to>
    <xdr:sp macro="" textlink="">
      <xdr:nvSpPr>
        <xdr:cNvPr id="6" name="Rounded Rectangle 5"/>
        <xdr:cNvSpPr/>
      </xdr:nvSpPr>
      <xdr:spPr>
        <a:xfrm>
          <a:off x="14518640" y="11772900"/>
          <a:ext cx="4662805" cy="511810"/>
        </a:xfrm>
        <a:prstGeom prst="roundRect">
          <a:avLst/>
        </a:prstGeom>
        <a:ln w="12700">
          <a:prstDash val="dash"/>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The</a:t>
          </a:r>
          <a:r>
            <a:rPr lang="en-US" sz="1100" baseline="0"/>
            <a:t> model yields a lift of </a:t>
          </a:r>
          <a:r>
            <a:rPr lang="en-US" sz="1100" b="1" baseline="0"/>
            <a:t>1.5 </a:t>
          </a:r>
          <a:r>
            <a:rPr lang="en-US" sz="1100" b="0" baseline="0"/>
            <a:t>on both the development and validation samples</a:t>
          </a:r>
          <a:endParaRPr lang="en-US" sz="1100" b="0"/>
        </a:p>
      </xdr:txBody>
    </xdr:sp>
    <xdr:clientData/>
  </xdr:twoCellAnchor>
  <xdr:twoCellAnchor>
    <xdr:from>
      <xdr:col>6</xdr:col>
      <xdr:colOff>631031</xdr:colOff>
      <xdr:row>70</xdr:row>
      <xdr:rowOff>101797</xdr:rowOff>
    </xdr:from>
    <xdr:to>
      <xdr:col>10</xdr:col>
      <xdr:colOff>148829</xdr:colOff>
      <xdr:row>86</xdr:row>
      <xdr:rowOff>29764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419100</xdr:colOff>
      <xdr:row>6</xdr:row>
      <xdr:rowOff>38100</xdr:rowOff>
    </xdr:from>
    <xdr:to>
      <xdr:col>7</xdr:col>
      <xdr:colOff>236220</xdr:colOff>
      <xdr:row>8</xdr:row>
      <xdr:rowOff>114300</xdr:rowOff>
    </xdr:to>
    <xdr:sp macro="" textlink="">
      <xdr:nvSpPr>
        <xdr:cNvPr id="2" name="&quot;No&quot; Symbol 1"/>
        <xdr:cNvSpPr/>
      </xdr:nvSpPr>
      <xdr:spPr>
        <a:xfrm>
          <a:off x="6536690" y="1028700"/>
          <a:ext cx="502920" cy="400050"/>
        </a:xfrm>
        <a:prstGeom prst="noSmoking">
          <a:avLst/>
        </a:prstGeom>
        <a:solidFill>
          <a:srgbClr val="FF0000"/>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solidFill>
              <a:schemeClr val="tx1"/>
            </a:solidFill>
          </a:endParaRPr>
        </a:p>
      </xdr:txBody>
    </xdr:sp>
    <xdr:clientData/>
  </xdr:twoCellAnchor>
  <xdr:twoCellAnchor>
    <xdr:from>
      <xdr:col>3</xdr:col>
      <xdr:colOff>114300</xdr:colOff>
      <xdr:row>6</xdr:row>
      <xdr:rowOff>22860</xdr:rowOff>
    </xdr:from>
    <xdr:to>
      <xdr:col>3</xdr:col>
      <xdr:colOff>541020</xdr:colOff>
      <xdr:row>8</xdr:row>
      <xdr:rowOff>99060</xdr:rowOff>
    </xdr:to>
    <xdr:sp macro="" textlink="">
      <xdr:nvSpPr>
        <xdr:cNvPr id="3" name="&quot;No&quot; Symbol 2"/>
        <xdr:cNvSpPr/>
      </xdr:nvSpPr>
      <xdr:spPr>
        <a:xfrm>
          <a:off x="4174490" y="1013460"/>
          <a:ext cx="426720" cy="400050"/>
        </a:xfrm>
        <a:prstGeom prst="noSmoking">
          <a:avLst/>
        </a:prstGeom>
        <a:solidFill>
          <a:srgbClr val="FF0000"/>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solidFill>
              <a:schemeClr val="tx1"/>
            </a:solidFill>
          </a:endParaRPr>
        </a:p>
      </xdr:txBody>
    </xdr:sp>
    <xdr:clientData/>
  </xdr:twoCellAnchor>
  <xdr:twoCellAnchor>
    <xdr:from>
      <xdr:col>16</xdr:col>
      <xdr:colOff>381000</xdr:colOff>
      <xdr:row>6</xdr:row>
      <xdr:rowOff>7620</xdr:rowOff>
    </xdr:from>
    <xdr:to>
      <xdr:col>17</xdr:col>
      <xdr:colOff>198120</xdr:colOff>
      <xdr:row>8</xdr:row>
      <xdr:rowOff>83820</xdr:rowOff>
    </xdr:to>
    <xdr:sp macro="" textlink="">
      <xdr:nvSpPr>
        <xdr:cNvPr id="4" name="&quot;No&quot; Symbol 3"/>
        <xdr:cNvSpPr/>
      </xdr:nvSpPr>
      <xdr:spPr>
        <a:xfrm>
          <a:off x="13356590" y="998220"/>
          <a:ext cx="502920" cy="400050"/>
        </a:xfrm>
        <a:prstGeom prst="noSmoking">
          <a:avLst/>
        </a:prstGeom>
        <a:solidFill>
          <a:srgbClr val="FF0000"/>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solidFill>
              <a:schemeClr val="tx1"/>
            </a:solidFill>
          </a:endParaRPr>
        </a:p>
      </xdr:txBody>
    </xdr:sp>
    <xdr:clientData/>
  </xdr:twoCellAnchor>
  <xdr:twoCellAnchor>
    <xdr:from>
      <xdr:col>11</xdr:col>
      <xdr:colOff>167640</xdr:colOff>
      <xdr:row>6</xdr:row>
      <xdr:rowOff>76200</xdr:rowOff>
    </xdr:from>
    <xdr:to>
      <xdr:col>11</xdr:col>
      <xdr:colOff>586740</xdr:colOff>
      <xdr:row>8</xdr:row>
      <xdr:rowOff>83820</xdr:rowOff>
    </xdr:to>
    <xdr:sp macro="" textlink="">
      <xdr:nvSpPr>
        <xdr:cNvPr id="5" name="5-Point Star 4"/>
        <xdr:cNvSpPr/>
      </xdr:nvSpPr>
      <xdr:spPr>
        <a:xfrm>
          <a:off x="9714230" y="1066800"/>
          <a:ext cx="419100" cy="331470"/>
        </a:xfrm>
        <a:prstGeom prst="star5">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10</xdr:col>
      <xdr:colOff>175260</xdr:colOff>
      <xdr:row>6</xdr:row>
      <xdr:rowOff>91440</xdr:rowOff>
    </xdr:from>
    <xdr:to>
      <xdr:col>10</xdr:col>
      <xdr:colOff>594360</xdr:colOff>
      <xdr:row>8</xdr:row>
      <xdr:rowOff>99060</xdr:rowOff>
    </xdr:to>
    <xdr:sp macro="" textlink="">
      <xdr:nvSpPr>
        <xdr:cNvPr id="6" name="5-Point Star 5"/>
        <xdr:cNvSpPr/>
      </xdr:nvSpPr>
      <xdr:spPr>
        <a:xfrm>
          <a:off x="9036050" y="1082040"/>
          <a:ext cx="419100" cy="331470"/>
        </a:xfrm>
        <a:prstGeom prst="star5">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12</xdr:col>
      <xdr:colOff>137160</xdr:colOff>
      <xdr:row>6</xdr:row>
      <xdr:rowOff>83820</xdr:rowOff>
    </xdr:from>
    <xdr:to>
      <xdr:col>12</xdr:col>
      <xdr:colOff>556260</xdr:colOff>
      <xdr:row>8</xdr:row>
      <xdr:rowOff>91440</xdr:rowOff>
    </xdr:to>
    <xdr:sp macro="" textlink="">
      <xdr:nvSpPr>
        <xdr:cNvPr id="7" name="5-Point Star 6"/>
        <xdr:cNvSpPr/>
      </xdr:nvSpPr>
      <xdr:spPr>
        <a:xfrm>
          <a:off x="10369550" y="1074420"/>
          <a:ext cx="419100" cy="331470"/>
        </a:xfrm>
        <a:prstGeom prst="star5">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rohan/Documents/ROHAN_DA/ALABS/___STATS___%20-%20%20cls%2010%20onwards/Class_28%20k_best,ETC/Class-28%20(Follow-up)%20files/Sample%20output%20Templates/Supervised%20Learning%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ctations"/>
      <sheetName val="fa"/>
      <sheetName val="outlier continuous"/>
      <sheetName val="correlation"/>
      <sheetName val="Variable Reduction Steps"/>
      <sheetName val="Split the data into train-Test"/>
      <sheetName val="Model Output"/>
      <sheetName val="Decile Analysis"/>
      <sheetName val="Drivers"/>
      <sheetName val="Implementation Tool"/>
      <sheetName val="Corr model - Final VIF"/>
      <sheetName val="Gains Tables - Binary Classi(2)"/>
      <sheetName val="WOE_IV_Rank Ordering"/>
    </sheetNames>
    <sheetDataSet>
      <sheetData sheetId="0"/>
      <sheetData sheetId="1"/>
      <sheetData sheetId="2"/>
      <sheetData sheetId="3"/>
      <sheetData sheetId="4"/>
      <sheetData sheetId="5"/>
      <sheetData sheetId="6"/>
      <sheetData sheetId="7"/>
      <sheetData sheetId="8"/>
      <sheetData sheetId="9"/>
      <sheetData sheetId="10"/>
      <sheetData sheetId="11">
        <row r="2">
          <cell r="Q2" t="str">
            <v>Random Model</v>
          </cell>
        </row>
        <row r="3">
          <cell r="A3">
            <v>0</v>
          </cell>
          <cell r="I3">
            <v>0</v>
          </cell>
          <cell r="Q3">
            <v>0</v>
          </cell>
        </row>
        <row r="4">
          <cell r="A4">
            <v>1</v>
          </cell>
          <cell r="G4">
            <v>0.75510204081632604</v>
          </cell>
          <cell r="I4">
            <v>0.27205882352941202</v>
          </cell>
          <cell r="Q4">
            <v>0.1</v>
          </cell>
          <cell r="R4">
            <v>2.72058823529412</v>
          </cell>
          <cell r="S4">
            <v>1</v>
          </cell>
        </row>
        <row r="5">
          <cell r="A5">
            <v>2</v>
          </cell>
          <cell r="G5">
            <v>0.59183673469387799</v>
          </cell>
          <cell r="I5">
            <v>0.48529411764705899</v>
          </cell>
          <cell r="Q5">
            <v>0.2</v>
          </cell>
          <cell r="R5">
            <v>2.4264705882352899</v>
          </cell>
          <cell r="S5">
            <v>1</v>
          </cell>
        </row>
        <row r="6">
          <cell r="A6">
            <v>3</v>
          </cell>
          <cell r="G6">
            <v>0.40816326530612201</v>
          </cell>
          <cell r="I6">
            <v>0.63235294117647101</v>
          </cell>
          <cell r="Q6">
            <v>0.3</v>
          </cell>
          <cell r="R6">
            <v>2.1078431372548998</v>
          </cell>
          <cell r="S6">
            <v>1</v>
          </cell>
        </row>
        <row r="7">
          <cell r="A7">
            <v>4</v>
          </cell>
          <cell r="G7">
            <v>0.38775510204081598</v>
          </cell>
          <cell r="I7">
            <v>0.77205882352941202</v>
          </cell>
          <cell r="Q7">
            <v>0.4</v>
          </cell>
          <cell r="R7">
            <v>1.9301470588235301</v>
          </cell>
          <cell r="S7">
            <v>1</v>
          </cell>
        </row>
        <row r="8">
          <cell r="A8">
            <v>5</v>
          </cell>
          <cell r="G8">
            <v>0.30612244897959201</v>
          </cell>
          <cell r="I8">
            <v>0.88235294117647101</v>
          </cell>
          <cell r="Q8">
            <v>0.5</v>
          </cell>
          <cell r="R8">
            <v>1.76470588235294</v>
          </cell>
          <cell r="S8">
            <v>1</v>
          </cell>
        </row>
        <row r="9">
          <cell r="A9">
            <v>6</v>
          </cell>
          <cell r="G9">
            <v>0.122448979591837</v>
          </cell>
          <cell r="I9">
            <v>0.92647058823529405</v>
          </cell>
          <cell r="Q9">
            <v>0.6</v>
          </cell>
          <cell r="R9">
            <v>1.54411764705882</v>
          </cell>
          <cell r="S9">
            <v>1</v>
          </cell>
        </row>
        <row r="10">
          <cell r="A10">
            <v>7</v>
          </cell>
          <cell r="G10">
            <v>0.102040816326531</v>
          </cell>
          <cell r="I10">
            <v>0.96323529411764697</v>
          </cell>
          <cell r="Q10">
            <v>0.7</v>
          </cell>
          <cell r="R10">
            <v>1.3760504201680701</v>
          </cell>
          <cell r="S10">
            <v>1</v>
          </cell>
        </row>
        <row r="11">
          <cell r="A11">
            <v>8</v>
          </cell>
          <cell r="G11">
            <v>6.1224489795918401E-2</v>
          </cell>
          <cell r="I11">
            <v>0.98529411764705899</v>
          </cell>
          <cell r="Q11">
            <v>0.8</v>
          </cell>
          <cell r="R11">
            <v>1.23161764705882</v>
          </cell>
          <cell r="S11">
            <v>1</v>
          </cell>
        </row>
        <row r="12">
          <cell r="A12">
            <v>9</v>
          </cell>
          <cell r="G12">
            <v>4.08163265306122E-2</v>
          </cell>
          <cell r="I12">
            <v>1</v>
          </cell>
          <cell r="Q12">
            <v>0.9</v>
          </cell>
          <cell r="R12">
            <v>1.1111111111111101</v>
          </cell>
          <cell r="S12">
            <v>1</v>
          </cell>
        </row>
        <row r="13">
          <cell r="A13">
            <v>10</v>
          </cell>
          <cell r="G13">
            <v>0</v>
          </cell>
          <cell r="I13">
            <v>1</v>
          </cell>
          <cell r="Q13">
            <v>1</v>
          </cell>
          <cell r="R13">
            <v>1</v>
          </cell>
          <cell r="S13">
            <v>1</v>
          </cell>
        </row>
        <row r="18">
          <cell r="I18">
            <v>0</v>
          </cell>
        </row>
        <row r="19">
          <cell r="A19">
            <v>1</v>
          </cell>
          <cell r="G19">
            <v>0.90476190476190499</v>
          </cell>
          <cell r="I19">
            <v>0.38</v>
          </cell>
          <cell r="R19">
            <v>3.8</v>
          </cell>
        </row>
        <row r="20">
          <cell r="A20">
            <v>2</v>
          </cell>
          <cell r="G20">
            <v>0.57142857142857095</v>
          </cell>
          <cell r="I20">
            <v>0.62</v>
          </cell>
          <cell r="R20">
            <v>3.1</v>
          </cell>
        </row>
        <row r="21">
          <cell r="A21">
            <v>3</v>
          </cell>
          <cell r="G21">
            <v>0.238095238095238</v>
          </cell>
          <cell r="I21">
            <v>0.72</v>
          </cell>
          <cell r="R21">
            <v>2.4</v>
          </cell>
        </row>
        <row r="22">
          <cell r="A22">
            <v>4</v>
          </cell>
          <cell r="G22">
            <v>0.28571428571428598</v>
          </cell>
          <cell r="I22">
            <v>0.84</v>
          </cell>
          <cell r="R22">
            <v>2.1</v>
          </cell>
        </row>
        <row r="23">
          <cell r="A23">
            <v>5</v>
          </cell>
          <cell r="G23">
            <v>0.19047619047618999</v>
          </cell>
          <cell r="I23">
            <v>0.92</v>
          </cell>
          <cell r="R23">
            <v>1.84</v>
          </cell>
        </row>
        <row r="24">
          <cell r="A24">
            <v>6</v>
          </cell>
          <cell r="G24">
            <v>4.7619047619047603E-2</v>
          </cell>
          <cell r="I24">
            <v>0.94</v>
          </cell>
          <cell r="R24">
            <v>1.56666666666667</v>
          </cell>
        </row>
        <row r="25">
          <cell r="A25">
            <v>7</v>
          </cell>
          <cell r="G25">
            <v>9.5238095238095205E-2</v>
          </cell>
          <cell r="I25">
            <v>0.98</v>
          </cell>
          <cell r="R25">
            <v>1.4</v>
          </cell>
        </row>
        <row r="26">
          <cell r="A26">
            <v>8</v>
          </cell>
          <cell r="G26">
            <v>4.7619047619047603E-2</v>
          </cell>
          <cell r="I26">
            <v>1</v>
          </cell>
          <cell r="R26">
            <v>1.25</v>
          </cell>
        </row>
        <row r="27">
          <cell r="A27">
            <v>9</v>
          </cell>
          <cell r="G27">
            <v>0</v>
          </cell>
          <cell r="I27">
            <v>1</v>
          </cell>
          <cell r="R27">
            <v>1.1111111111111101</v>
          </cell>
        </row>
        <row r="28">
          <cell r="A28">
            <v>10</v>
          </cell>
          <cell r="G28">
            <v>0</v>
          </cell>
          <cell r="I28">
            <v>1</v>
          </cell>
          <cell r="R28">
            <v>1</v>
          </cell>
        </row>
      </sheetData>
      <sheetData sheetId="1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43"/>
  <sheetViews>
    <sheetView workbookViewId="0">
      <selection activeCell="G15" sqref="G15"/>
    </sheetView>
  </sheetViews>
  <sheetFormatPr defaultColWidth="9" defaultRowHeight="15"/>
  <cols>
    <col min="1" max="1" width="9" style="1"/>
    <col min="2" max="2" width="16.85546875" style="28" customWidth="1"/>
    <col min="3" max="16384" width="9" style="1"/>
  </cols>
  <sheetData>
    <row r="2" spans="2:17">
      <c r="B2" s="93" t="s">
        <v>0</v>
      </c>
      <c r="C2" s="93"/>
      <c r="D2" s="93"/>
      <c r="E2" s="93"/>
      <c r="F2" s="93"/>
      <c r="G2" s="93"/>
      <c r="H2" s="93"/>
      <c r="I2" s="93"/>
      <c r="J2" s="93"/>
      <c r="K2" s="93"/>
      <c r="L2" s="93"/>
      <c r="M2" s="93"/>
      <c r="N2" s="93"/>
      <c r="O2" s="93"/>
    </row>
    <row r="4" spans="2:17">
      <c r="B4" s="77" t="s">
        <v>1</v>
      </c>
      <c r="C4" s="78"/>
    </row>
    <row r="5" spans="2:17" s="28" customFormat="1">
      <c r="B5" s="77"/>
      <c r="C5" s="77" t="s">
        <v>2</v>
      </c>
      <c r="D5" s="77" t="s">
        <v>3</v>
      </c>
      <c r="E5" s="77" t="s">
        <v>4</v>
      </c>
      <c r="F5" s="77" t="s">
        <v>5</v>
      </c>
      <c r="G5" s="77" t="s">
        <v>6</v>
      </c>
      <c r="H5" s="77" t="s">
        <v>7</v>
      </c>
      <c r="I5" s="77" t="s">
        <v>8</v>
      </c>
      <c r="J5" s="77" t="s">
        <v>9</v>
      </c>
      <c r="K5" s="77" t="s">
        <v>10</v>
      </c>
      <c r="L5" s="77" t="s">
        <v>11</v>
      </c>
      <c r="M5" s="77" t="s">
        <v>12</v>
      </c>
      <c r="N5" s="77" t="s">
        <v>13</v>
      </c>
      <c r="O5" s="77" t="s">
        <v>14</v>
      </c>
      <c r="Q5" s="28" t="s">
        <v>15</v>
      </c>
    </row>
    <row r="6" spans="2:17">
      <c r="B6" s="79" t="s">
        <v>16</v>
      </c>
      <c r="C6" s="80">
        <v>0.93601000000000001</v>
      </c>
      <c r="D6" s="1">
        <v>5.6899999999999999E-2</v>
      </c>
      <c r="E6" s="1">
        <v>3.1480000000000001E-2</v>
      </c>
      <c r="F6" s="1">
        <v>6.0420000000000001E-2</v>
      </c>
      <c r="G6" s="1">
        <v>5.7800000000000004E-3</v>
      </c>
      <c r="H6" s="1">
        <v>5.7160000000000002E-2</v>
      </c>
      <c r="I6" s="1">
        <v>1.486E-2</v>
      </c>
      <c r="J6" s="1">
        <v>4.79E-3</v>
      </c>
      <c r="K6" s="1">
        <v>-4.9669999999999999E-2</v>
      </c>
      <c r="L6" s="1">
        <v>9.5700000000000004E-3</v>
      </c>
      <c r="M6" s="1">
        <v>5.8569999999999997E-2</v>
      </c>
      <c r="N6" s="1">
        <v>3.0419999999999999E-2</v>
      </c>
      <c r="O6" s="1">
        <v>9.0699999999999999E-3</v>
      </c>
      <c r="Q6" s="1">
        <v>0</v>
      </c>
    </row>
    <row r="7" spans="2:17">
      <c r="B7" s="79" t="s">
        <v>17</v>
      </c>
      <c r="C7" s="80">
        <v>0.91108</v>
      </c>
      <c r="D7" s="1">
        <v>7.7189999999999995E-2</v>
      </c>
      <c r="E7" s="1">
        <v>5.0840000000000003E-2</v>
      </c>
      <c r="F7" s="1">
        <v>8.0189999999999997E-2</v>
      </c>
      <c r="G7" s="1">
        <v>1.7080000000000001E-2</v>
      </c>
      <c r="H7" s="1">
        <v>4.0480000000000002E-2</v>
      </c>
      <c r="I7" s="1">
        <v>1.6750000000000001E-2</v>
      </c>
      <c r="J7" s="1">
        <v>6.4099999999999999E-3</v>
      </c>
      <c r="K7" s="1">
        <v>-7.0519999999999999E-2</v>
      </c>
      <c r="L7" s="1">
        <v>-5.2700000000000004E-3</v>
      </c>
      <c r="M7" s="1">
        <v>8.4150000000000003E-2</v>
      </c>
      <c r="N7" s="1">
        <v>2.802E-2</v>
      </c>
      <c r="O7" s="1">
        <v>-3.5599999999999998E-3</v>
      </c>
    </row>
    <row r="8" spans="2:17">
      <c r="B8" s="79" t="s">
        <v>18</v>
      </c>
      <c r="C8" s="80">
        <v>0.90097000000000005</v>
      </c>
      <c r="D8" s="1">
        <v>7.9649999999999999E-2</v>
      </c>
      <c r="E8" s="1">
        <v>4.5589999999999999E-2</v>
      </c>
      <c r="F8" s="1">
        <v>0.11537</v>
      </c>
      <c r="G8" s="1">
        <v>1.8880000000000001E-2</v>
      </c>
      <c r="H8" s="1">
        <v>3.1700000000000001E-3</v>
      </c>
      <c r="I8" s="1">
        <v>1.2019999999999999E-2</v>
      </c>
      <c r="J8" s="1">
        <v>1.3310000000000001E-2</v>
      </c>
      <c r="K8" s="1">
        <v>-3.1329999999999997E-2</v>
      </c>
      <c r="L8" s="1">
        <v>-1.26E-2</v>
      </c>
      <c r="M8" s="1">
        <v>3.6519999999999997E-2</v>
      </c>
      <c r="N8" s="1">
        <v>1.1050000000000001E-2</v>
      </c>
      <c r="O8" s="1">
        <v>-7.0400000000000003E-3</v>
      </c>
    </row>
    <row r="9" spans="2:17">
      <c r="B9" s="79" t="s">
        <v>19</v>
      </c>
      <c r="C9" s="80">
        <v>0.89383999999999997</v>
      </c>
      <c r="D9" s="1">
        <v>4.555E-2</v>
      </c>
      <c r="E9" s="1">
        <v>-8.9999999999999998E-4</v>
      </c>
      <c r="F9" s="1">
        <v>4.3099999999999999E-2</v>
      </c>
      <c r="G9" s="1">
        <v>-1.3799999999999999E-3</v>
      </c>
      <c r="H9" s="1">
        <v>4.4400000000000002E-2</v>
      </c>
      <c r="I9" s="1">
        <v>2.0310000000000002E-2</v>
      </c>
      <c r="J9" s="1">
        <v>8.2699999999999996E-3</v>
      </c>
      <c r="K9" s="1">
        <v>2.5690000000000001E-2</v>
      </c>
      <c r="L9" s="1">
        <v>2.9829999999999999E-2</v>
      </c>
      <c r="M9" s="1">
        <v>-7.5300000000000002E-3</v>
      </c>
      <c r="N9" s="1">
        <v>1.0749999999999999E-2</v>
      </c>
      <c r="O9" s="1">
        <v>2.419E-2</v>
      </c>
      <c r="Q9" s="1">
        <v>0</v>
      </c>
    </row>
    <row r="10" spans="2:17">
      <c r="B10" s="79" t="s">
        <v>20</v>
      </c>
      <c r="C10" s="80">
        <v>0.88519000000000003</v>
      </c>
      <c r="D10" s="1">
        <v>4.1410000000000002E-2</v>
      </c>
      <c r="E10" s="1">
        <v>2.1099999999999999E-3</v>
      </c>
      <c r="F10" s="1">
        <v>2.911E-2</v>
      </c>
      <c r="G10" s="1">
        <v>-4.8700000000000002E-3</v>
      </c>
      <c r="H10" s="1">
        <v>6.0080000000000001E-2</v>
      </c>
      <c r="I10" s="1">
        <v>2.0969999999999999E-2</v>
      </c>
      <c r="J10" s="1">
        <v>5.45E-3</v>
      </c>
      <c r="K10" s="1">
        <v>1.0800000000000001E-2</v>
      </c>
      <c r="L10" s="1">
        <v>3.3309999999999999E-2</v>
      </c>
      <c r="M10" s="1">
        <v>7.7600000000000004E-3</v>
      </c>
      <c r="N10" s="1">
        <v>1.8579999999999999E-2</v>
      </c>
      <c r="O10" s="1">
        <v>2.6870000000000002E-2</v>
      </c>
      <c r="Q10" s="1">
        <v>0</v>
      </c>
    </row>
    <row r="11" spans="2:17">
      <c r="B11" s="79" t="s">
        <v>21</v>
      </c>
      <c r="C11" s="80">
        <v>0.74697999999999998</v>
      </c>
      <c r="D11" s="1">
        <v>3.6409999999999998E-2</v>
      </c>
      <c r="E11" s="1">
        <v>2.366E-2</v>
      </c>
      <c r="F11" s="1">
        <v>0.21606</v>
      </c>
      <c r="G11" s="1">
        <v>-7.4799999999999997E-3</v>
      </c>
      <c r="H11" s="1">
        <v>1.001E-2</v>
      </c>
      <c r="I11" s="1">
        <v>-9.2999999999999992E-3</v>
      </c>
      <c r="J11" s="1">
        <v>3.372E-2</v>
      </c>
      <c r="K11" s="1">
        <v>0.38561000000000001</v>
      </c>
      <c r="L11" s="1">
        <v>4.8000000000000001E-4</v>
      </c>
      <c r="M11" s="1">
        <v>-0.25311</v>
      </c>
      <c r="N11" s="1">
        <v>-0.12633</v>
      </c>
      <c r="O11" s="1">
        <v>1.5900000000000001E-3</v>
      </c>
    </row>
    <row r="12" spans="2:17">
      <c r="B12" s="79" t="s">
        <v>22</v>
      </c>
      <c r="C12" s="80">
        <v>0.65044999999999997</v>
      </c>
      <c r="D12" s="1">
        <v>0.10133</v>
      </c>
      <c r="E12" s="1">
        <v>-5.9330000000000001E-2</v>
      </c>
      <c r="F12" s="1">
        <v>3.8609999999999998E-2</v>
      </c>
      <c r="G12" s="1">
        <v>3.0159999999999999E-2</v>
      </c>
      <c r="H12" s="1">
        <v>-0.29544999999999999</v>
      </c>
      <c r="I12" s="1">
        <v>-3.3680000000000002E-2</v>
      </c>
      <c r="J12" s="1">
        <v>5.6059999999999999E-2</v>
      </c>
      <c r="K12" s="1">
        <v>-6.8510000000000001E-2</v>
      </c>
      <c r="L12" s="1">
        <v>-4.9209999999999997E-2</v>
      </c>
      <c r="M12" s="1">
        <v>-1.158E-2</v>
      </c>
      <c r="N12" s="1">
        <v>1.7799999999999999E-3</v>
      </c>
      <c r="O12" s="1">
        <v>-8.3400000000000002E-2</v>
      </c>
      <c r="Q12" s="1">
        <v>0</v>
      </c>
    </row>
    <row r="13" spans="2:17">
      <c r="B13" s="79" t="s">
        <v>23</v>
      </c>
      <c r="C13" s="81">
        <v>6.769E-2</v>
      </c>
      <c r="D13" s="81">
        <v>0.86614999999999998</v>
      </c>
      <c r="E13" s="1">
        <v>8.2869999999999999E-2</v>
      </c>
      <c r="F13" s="1">
        <v>3.7850000000000002E-2</v>
      </c>
      <c r="G13" s="1">
        <v>6.6600000000000001E-3</v>
      </c>
      <c r="H13" s="1">
        <v>-2.9479999999999999E-2</v>
      </c>
      <c r="I13" s="1">
        <v>5.4330000000000003E-2</v>
      </c>
      <c r="J13" s="1">
        <v>-4.2200000000000001E-2</v>
      </c>
      <c r="K13" s="1">
        <v>4.3929999999999997E-2</v>
      </c>
      <c r="L13" s="1">
        <v>-4.054E-2</v>
      </c>
      <c r="M13" s="1">
        <v>2.9149999999999999E-2</v>
      </c>
      <c r="N13" s="1">
        <v>1.8440000000000002E-2</v>
      </c>
      <c r="O13" s="1">
        <v>1.2279999999999999E-2</v>
      </c>
    </row>
    <row r="14" spans="2:17">
      <c r="B14" s="79" t="s">
        <v>24</v>
      </c>
      <c r="C14" s="81">
        <v>9.5119999999999996E-2</v>
      </c>
      <c r="D14" s="81">
        <v>0.82740000000000002</v>
      </c>
      <c r="E14" s="1">
        <v>6.4240000000000005E-2</v>
      </c>
      <c r="F14" s="1">
        <v>9.6729999999999997E-2</v>
      </c>
      <c r="G14" s="1">
        <v>1.89E-3</v>
      </c>
      <c r="H14" s="1">
        <v>7.0699999999999999E-3</v>
      </c>
      <c r="I14" s="1">
        <v>6.4439999999999997E-2</v>
      </c>
      <c r="J14" s="1">
        <v>0.15898999999999999</v>
      </c>
      <c r="K14" s="1">
        <v>-2.7130000000000001E-2</v>
      </c>
      <c r="L14" s="1">
        <v>4.4299999999999999E-2</v>
      </c>
      <c r="M14" s="1">
        <v>5.6800000000000002E-3</v>
      </c>
      <c r="N14" s="1">
        <v>-2.1909999999999999E-2</v>
      </c>
      <c r="O14" s="1">
        <v>-9.8600000000000007E-3</v>
      </c>
      <c r="Q14" s="1">
        <v>0</v>
      </c>
    </row>
    <row r="15" spans="2:17">
      <c r="B15" s="79" t="s">
        <v>25</v>
      </c>
      <c r="C15" s="81">
        <v>5.271E-2</v>
      </c>
      <c r="D15" s="81">
        <v>0.8246</v>
      </c>
      <c r="E15" s="1">
        <v>6.5449999999999994E-2</v>
      </c>
      <c r="F15" s="1">
        <v>6.8300000000000001E-3</v>
      </c>
      <c r="G15" s="1">
        <v>-9.5999999999999992E-3</v>
      </c>
      <c r="H15" s="1">
        <v>-1.315E-2</v>
      </c>
      <c r="I15" s="1">
        <v>5.3780000000000001E-2</v>
      </c>
      <c r="J15" s="1">
        <v>-5.9979999999999999E-2</v>
      </c>
      <c r="K15" s="1">
        <v>2.0879999999999999E-2</v>
      </c>
      <c r="L15" s="1">
        <v>-5.1150000000000001E-2</v>
      </c>
      <c r="M15" s="1">
        <v>1.0529999999999999E-2</v>
      </c>
      <c r="N15" s="1">
        <v>8.8500000000000002E-3</v>
      </c>
      <c r="O15" s="1">
        <v>1.1350000000000001E-2</v>
      </c>
    </row>
    <row r="16" spans="2:17">
      <c r="B16" s="79" t="s">
        <v>26</v>
      </c>
      <c r="C16" s="81">
        <v>7.0809999999999998E-2</v>
      </c>
      <c r="D16" s="81">
        <v>0.76602000000000003</v>
      </c>
      <c r="E16" s="1">
        <v>2.4379999999999999E-2</v>
      </c>
      <c r="F16" s="1">
        <v>7.8899999999999998E-2</v>
      </c>
      <c r="G16" s="1">
        <v>-7.6499999999999997E-3</v>
      </c>
      <c r="H16" s="1">
        <v>4.5500000000000002E-3</v>
      </c>
      <c r="I16" s="1">
        <v>5.5890000000000002E-2</v>
      </c>
      <c r="J16" s="1">
        <v>0.15553</v>
      </c>
      <c r="K16" s="1">
        <v>-4.1660000000000003E-2</v>
      </c>
      <c r="L16" s="1">
        <v>6.1260000000000002E-2</v>
      </c>
      <c r="M16" s="1">
        <v>-3.5599999999999998E-3</v>
      </c>
      <c r="N16" s="1">
        <v>-2.7140000000000001E-2</v>
      </c>
      <c r="O16" s="1">
        <v>-2.409E-2</v>
      </c>
      <c r="Q16" s="1">
        <v>0</v>
      </c>
    </row>
    <row r="17" spans="2:17">
      <c r="B17" s="79" t="s">
        <v>27</v>
      </c>
      <c r="C17" s="81">
        <v>-1.566E-2</v>
      </c>
      <c r="D17" s="81">
        <v>0.69660999999999995</v>
      </c>
      <c r="E17" s="1">
        <v>-2.6360000000000001E-2</v>
      </c>
      <c r="F17" s="1">
        <v>-0.10187</v>
      </c>
      <c r="G17" s="1">
        <v>3.15E-3</v>
      </c>
      <c r="H17" s="1">
        <v>-3.211E-2</v>
      </c>
      <c r="I17" s="1">
        <v>-0.11656</v>
      </c>
      <c r="J17" s="1">
        <v>-0.52537999999999996</v>
      </c>
      <c r="K17" s="1">
        <v>0.16002</v>
      </c>
      <c r="L17" s="1">
        <v>-0.1163</v>
      </c>
      <c r="M17" s="1">
        <v>-3.2660000000000002E-2</v>
      </c>
      <c r="N17" s="1">
        <v>7.485E-2</v>
      </c>
      <c r="O17" s="1">
        <v>4.548E-2</v>
      </c>
    </row>
    <row r="18" spans="2:17">
      <c r="B18" s="79" t="s">
        <v>28</v>
      </c>
      <c r="C18" s="81">
        <v>0.15304000000000001</v>
      </c>
      <c r="D18" s="81">
        <v>0.66322000000000003</v>
      </c>
      <c r="E18" s="1">
        <v>0.11469</v>
      </c>
      <c r="F18" s="1">
        <v>0.17821000000000001</v>
      </c>
      <c r="G18" s="1">
        <v>-3.2000000000000002E-3</v>
      </c>
      <c r="H18" s="1">
        <v>-1.8799999999999999E-3</v>
      </c>
      <c r="I18" s="1">
        <v>0.15987999999999999</v>
      </c>
      <c r="J18" s="1">
        <v>0.52866000000000002</v>
      </c>
      <c r="K18" s="1">
        <v>-0.12445000000000001</v>
      </c>
      <c r="L18" s="1">
        <v>0.11043</v>
      </c>
      <c r="M18" s="1">
        <v>1.524E-2</v>
      </c>
      <c r="N18" s="1">
        <v>-6.7519999999999997E-2</v>
      </c>
      <c r="O18" s="1">
        <v>-4.564E-2</v>
      </c>
    </row>
    <row r="19" spans="2:17">
      <c r="B19" s="79" t="s">
        <v>29</v>
      </c>
      <c r="C19" s="82">
        <v>-5.6730000000000003E-2</v>
      </c>
      <c r="D19" s="82">
        <v>1.651E-2</v>
      </c>
      <c r="E19" s="82">
        <v>0.90503999999999996</v>
      </c>
      <c r="F19" s="1">
        <v>-3.3700000000000002E-3</v>
      </c>
      <c r="G19" s="1">
        <v>1.0109999999999999E-2</v>
      </c>
      <c r="H19" s="1">
        <v>9.2200000000000008E-3</v>
      </c>
      <c r="I19" s="1">
        <v>5.7200000000000003E-3</v>
      </c>
      <c r="J19" s="1">
        <v>-1.008E-2</v>
      </c>
      <c r="K19" s="1">
        <v>2.6849999999999999E-2</v>
      </c>
      <c r="L19" s="1">
        <v>-1.6979999999999999E-2</v>
      </c>
      <c r="M19" s="1">
        <v>6.3E-3</v>
      </c>
      <c r="N19" s="1">
        <v>3.2299999999999998E-3</v>
      </c>
      <c r="O19" s="1">
        <v>-1.866E-2</v>
      </c>
      <c r="Q19" s="1">
        <v>0</v>
      </c>
    </row>
    <row r="20" spans="2:17">
      <c r="B20" s="79" t="s">
        <v>30</v>
      </c>
      <c r="C20" s="82">
        <v>0.23086000000000001</v>
      </c>
      <c r="D20" s="82">
        <v>3.2820000000000002E-2</v>
      </c>
      <c r="E20" s="82">
        <v>0.86843000000000004</v>
      </c>
      <c r="F20" s="1">
        <v>4.8000000000000001E-2</v>
      </c>
      <c r="G20" s="1">
        <v>5.4900000000000001E-3</v>
      </c>
      <c r="H20" s="1">
        <v>2.6099999999999999E-3</v>
      </c>
      <c r="I20" s="1">
        <v>7.1700000000000002E-3</v>
      </c>
      <c r="J20" s="1">
        <v>-3.1649999999999998E-2</v>
      </c>
      <c r="K20" s="1">
        <v>-1.086E-2</v>
      </c>
      <c r="L20" s="1">
        <v>-2.001E-2</v>
      </c>
      <c r="M20" s="1">
        <v>4.3610000000000003E-2</v>
      </c>
      <c r="N20" s="1">
        <v>2.7019999999999999E-2</v>
      </c>
      <c r="O20" s="1">
        <v>-3.4020000000000002E-2</v>
      </c>
    </row>
    <row r="21" spans="2:17">
      <c r="B21" s="79" t="s">
        <v>31</v>
      </c>
      <c r="C21" s="82">
        <v>-2.7810000000000001E-2</v>
      </c>
      <c r="D21" s="82">
        <v>7.9869999999999997E-2</v>
      </c>
      <c r="E21" s="82">
        <v>0.72941999999999996</v>
      </c>
      <c r="F21" s="1">
        <v>0.51099000000000006</v>
      </c>
      <c r="G21" s="1">
        <v>-7.45E-3</v>
      </c>
      <c r="H21" s="1">
        <v>2.1800000000000001E-3</v>
      </c>
      <c r="I21" s="1">
        <v>-7.4000000000000003E-3</v>
      </c>
      <c r="J21" s="1">
        <v>-2.4499999999999999E-3</v>
      </c>
      <c r="K21" s="1">
        <v>4.9619999999999997E-2</v>
      </c>
      <c r="L21" s="1">
        <v>2.0240000000000001E-2</v>
      </c>
      <c r="M21" s="1">
        <v>-2.3599999999999999E-2</v>
      </c>
      <c r="N21" s="1">
        <v>5.6299999999999996E-3</v>
      </c>
      <c r="O21" s="1">
        <v>3.0349999999999999E-2</v>
      </c>
      <c r="Q21" s="1">
        <v>0</v>
      </c>
    </row>
    <row r="22" spans="2:17">
      <c r="B22" s="79" t="s">
        <v>32</v>
      </c>
      <c r="C22" s="82">
        <v>0.17144999999999999</v>
      </c>
      <c r="D22" s="82">
        <v>9.3780000000000002E-2</v>
      </c>
      <c r="E22" s="82">
        <v>0.67925999999999997</v>
      </c>
      <c r="F22" s="1">
        <v>0.53454000000000002</v>
      </c>
      <c r="G22" s="1">
        <v>-3.3700000000000002E-3</v>
      </c>
      <c r="H22" s="1">
        <v>-6.6899999999999998E-3</v>
      </c>
      <c r="I22" s="1">
        <v>-1.67E-3</v>
      </c>
      <c r="J22" s="1">
        <v>-1.8460000000000001E-2</v>
      </c>
      <c r="K22" s="1">
        <v>-1.1820000000000001E-2</v>
      </c>
      <c r="L22" s="1">
        <v>1.6549999999999999E-2</v>
      </c>
      <c r="M22" s="1">
        <v>2.2009999999999998E-2</v>
      </c>
      <c r="N22" s="1">
        <v>3.3340000000000002E-2</v>
      </c>
      <c r="O22" s="1">
        <v>1.155E-2</v>
      </c>
    </row>
    <row r="23" spans="2:17">
      <c r="B23" s="79" t="s">
        <v>33</v>
      </c>
      <c r="C23" s="82">
        <v>-0.13072</v>
      </c>
      <c r="D23" s="82">
        <v>0.13658999999999999</v>
      </c>
      <c r="E23" s="82">
        <v>0.61645000000000005</v>
      </c>
      <c r="F23" s="1">
        <v>-0.12357</v>
      </c>
      <c r="G23" s="1">
        <v>2.8209999999999999E-2</v>
      </c>
      <c r="H23" s="1">
        <v>8.9120000000000005E-2</v>
      </c>
      <c r="I23" s="1">
        <v>4.4609999999999997E-2</v>
      </c>
      <c r="J23" s="1">
        <v>0.12519</v>
      </c>
      <c r="K23" s="1">
        <v>-2.5010000000000001E-2</v>
      </c>
      <c r="L23" s="1">
        <v>3.603E-2</v>
      </c>
      <c r="M23" s="1">
        <v>-5.5120000000000002E-2</v>
      </c>
      <c r="N23" s="1">
        <v>-3.3700000000000001E-2</v>
      </c>
      <c r="O23" s="1">
        <v>1.2019999999999999E-2</v>
      </c>
      <c r="Q23" s="1">
        <v>0</v>
      </c>
    </row>
    <row r="24" spans="2:17">
      <c r="B24" s="79" t="s">
        <v>34</v>
      </c>
      <c r="C24" s="83">
        <v>0.10442</v>
      </c>
      <c r="D24" s="83">
        <v>9.851E-2</v>
      </c>
      <c r="E24" s="83">
        <v>7.7700000000000005E-2</v>
      </c>
      <c r="F24" s="83">
        <v>0.92200000000000004</v>
      </c>
      <c r="G24" s="1">
        <v>-2.33E-3</v>
      </c>
      <c r="H24" s="1">
        <v>3.3180000000000001E-2</v>
      </c>
      <c r="I24" s="1">
        <v>1.1220000000000001E-2</v>
      </c>
      <c r="J24" s="1">
        <v>2.0279999999999999E-2</v>
      </c>
      <c r="K24" s="1">
        <v>2.8250000000000001E-2</v>
      </c>
      <c r="L24" s="1">
        <v>-2.427E-2</v>
      </c>
      <c r="M24" s="1">
        <v>-7.3999999999999999E-4</v>
      </c>
      <c r="N24" s="1">
        <v>5.8399999999999997E-3</v>
      </c>
      <c r="O24" s="1">
        <v>-2.65E-3</v>
      </c>
      <c r="Q24" s="1">
        <v>0</v>
      </c>
    </row>
    <row r="25" spans="2:17">
      <c r="B25" s="79" t="s">
        <v>35</v>
      </c>
      <c r="C25" s="83">
        <v>0.3483</v>
      </c>
      <c r="D25" s="83">
        <v>0.11489000000000001</v>
      </c>
      <c r="E25" s="83">
        <v>7.102E-2</v>
      </c>
      <c r="F25" s="83">
        <v>0.85448999999999997</v>
      </c>
      <c r="G25" s="1">
        <v>1.4069999999999999E-2</v>
      </c>
      <c r="H25" s="1">
        <v>1.3990000000000001E-2</v>
      </c>
      <c r="I25" s="1">
        <v>1.7680000000000001E-2</v>
      </c>
      <c r="J25" s="1">
        <v>1.306E-2</v>
      </c>
      <c r="K25" s="1">
        <v>-3.4009999999999999E-2</v>
      </c>
      <c r="L25" s="1">
        <v>-2.1250000000000002E-2</v>
      </c>
      <c r="M25" s="1">
        <v>4.1050000000000003E-2</v>
      </c>
      <c r="N25" s="1">
        <v>2.6159999999999999E-2</v>
      </c>
      <c r="O25" s="1">
        <v>-6.5900000000000004E-3</v>
      </c>
    </row>
    <row r="26" spans="2:17">
      <c r="B26" s="79" t="s">
        <v>36</v>
      </c>
      <c r="C26" s="84">
        <v>1.882E-2</v>
      </c>
      <c r="D26" s="84">
        <v>-1.09E-3</v>
      </c>
      <c r="E26" s="84">
        <v>2.051E-2</v>
      </c>
      <c r="F26" s="84">
        <v>5.5300000000000002E-3</v>
      </c>
      <c r="G26" s="84">
        <v>0.98324</v>
      </c>
      <c r="H26" s="1">
        <v>-1.0580000000000001E-2</v>
      </c>
      <c r="I26" s="1">
        <v>-9.5499999999999995E-3</v>
      </c>
      <c r="J26" s="1">
        <v>2.6900000000000001E-3</v>
      </c>
      <c r="K26" s="1">
        <v>5.7829999999999999E-2</v>
      </c>
      <c r="L26" s="1">
        <v>0.15339</v>
      </c>
      <c r="M26" s="1">
        <v>1.06E-2</v>
      </c>
      <c r="N26" s="1">
        <v>4.1520000000000001E-2</v>
      </c>
      <c r="O26" s="1">
        <v>5.185E-2</v>
      </c>
    </row>
    <row r="27" spans="2:17">
      <c r="B27" s="79" t="s">
        <v>37</v>
      </c>
      <c r="C27" s="84">
        <v>1.601E-2</v>
      </c>
      <c r="D27" s="84">
        <v>-1.145E-2</v>
      </c>
      <c r="E27" s="84">
        <v>7.1300000000000001E-3</v>
      </c>
      <c r="F27" s="84">
        <v>1.461E-2</v>
      </c>
      <c r="G27" s="84">
        <v>0.92266999999999999</v>
      </c>
      <c r="H27" s="1">
        <v>4.8799999999999998E-3</v>
      </c>
      <c r="I27" s="1">
        <v>-3.1E-4</v>
      </c>
      <c r="J27" s="1">
        <v>2.4170000000000001E-2</v>
      </c>
      <c r="K27" s="1">
        <v>5.8900000000000001E-2</v>
      </c>
      <c r="L27" s="1">
        <v>-9.4E-2</v>
      </c>
      <c r="M27" s="1">
        <v>2.9170000000000001E-2</v>
      </c>
      <c r="N27" s="1">
        <v>3.1260000000000003E-2</v>
      </c>
      <c r="O27" s="1">
        <v>3.9699999999999996E-3</v>
      </c>
      <c r="Q27" s="1">
        <v>0</v>
      </c>
    </row>
    <row r="28" spans="2:17">
      <c r="B28" s="79" t="s">
        <v>38</v>
      </c>
      <c r="C28" s="84">
        <v>2.4060000000000002E-2</v>
      </c>
      <c r="D28" s="84">
        <v>1.353E-2</v>
      </c>
      <c r="E28" s="84">
        <v>2.7210000000000002E-2</v>
      </c>
      <c r="F28" s="84">
        <v>-4.8009999999999997E-2</v>
      </c>
      <c r="G28" s="84">
        <v>0.28996</v>
      </c>
      <c r="H28" s="1">
        <v>5.4799999999999996E-3</v>
      </c>
      <c r="I28" s="1">
        <v>-7.3099999999999997E-3</v>
      </c>
      <c r="J28" s="1">
        <v>-2.4250000000000001E-2</v>
      </c>
      <c r="K28" s="1">
        <v>-0.27154</v>
      </c>
      <c r="L28" s="1">
        <v>-1.474E-2</v>
      </c>
      <c r="M28" s="1">
        <v>-0.25046000000000002</v>
      </c>
      <c r="N28" s="1">
        <v>-0.22606999999999999</v>
      </c>
      <c r="O28" s="1">
        <v>1.268E-2</v>
      </c>
      <c r="Q28" s="1">
        <v>0</v>
      </c>
    </row>
    <row r="29" spans="2:17">
      <c r="B29" s="79" t="s">
        <v>39</v>
      </c>
      <c r="C29" s="85">
        <v>-0.12595000000000001</v>
      </c>
      <c r="D29" s="85">
        <v>-3.9120000000000002E-2</v>
      </c>
      <c r="E29" s="85">
        <v>-9.5499999999999995E-3</v>
      </c>
      <c r="F29" s="85">
        <v>2.9340000000000001E-2</v>
      </c>
      <c r="G29" s="85">
        <v>-1.0160000000000001E-2</v>
      </c>
      <c r="H29" s="85">
        <v>0.90342</v>
      </c>
      <c r="I29" s="1">
        <v>4.8599999999999997E-3</v>
      </c>
      <c r="J29" s="1">
        <v>-4.3099999999999999E-2</v>
      </c>
      <c r="K29" s="1">
        <v>2.945E-2</v>
      </c>
      <c r="L29" s="1">
        <v>5.5100000000000001E-3</v>
      </c>
      <c r="M29" s="1">
        <v>1.983E-2</v>
      </c>
      <c r="N29" s="1">
        <v>1.354E-2</v>
      </c>
      <c r="O29" s="1">
        <v>1.6709999999999999E-2</v>
      </c>
    </row>
    <row r="30" spans="2:17">
      <c r="B30" s="79" t="s">
        <v>40</v>
      </c>
      <c r="C30" s="85">
        <v>0.14976</v>
      </c>
      <c r="D30" s="85">
        <v>4.7299999999999998E-3</v>
      </c>
      <c r="E30" s="85">
        <v>9.2979999999999993E-2</v>
      </c>
      <c r="F30" s="85">
        <v>1.499E-2</v>
      </c>
      <c r="G30" s="85">
        <v>9.1900000000000003E-3</v>
      </c>
      <c r="H30" s="85">
        <v>0.85948999999999998</v>
      </c>
      <c r="I30" s="1">
        <v>2.33E-3</v>
      </c>
      <c r="J30" s="1">
        <v>1.7940000000000001E-2</v>
      </c>
      <c r="K30" s="1">
        <v>-3.2779999999999997E-2</v>
      </c>
      <c r="L30" s="1">
        <v>-1.5859999999999999E-2</v>
      </c>
      <c r="M30" s="1">
        <v>1.8419999999999999E-2</v>
      </c>
      <c r="N30" s="1">
        <v>-6.7000000000000002E-4</v>
      </c>
      <c r="O30" s="1">
        <v>-4.0480000000000002E-2</v>
      </c>
      <c r="Q30" s="1">
        <v>0</v>
      </c>
    </row>
    <row r="31" spans="2:17">
      <c r="B31" s="79" t="s">
        <v>41</v>
      </c>
      <c r="C31" s="86">
        <v>3.109E-2</v>
      </c>
      <c r="D31" s="86">
        <v>0.25879999999999997</v>
      </c>
      <c r="E31" s="86">
        <v>6.6979999999999998E-2</v>
      </c>
      <c r="F31" s="86">
        <v>5.1610000000000003E-2</v>
      </c>
      <c r="G31" s="86">
        <v>5.1000000000000004E-3</v>
      </c>
      <c r="H31" s="86">
        <v>1.108E-2</v>
      </c>
      <c r="I31" s="86">
        <v>0.80962000000000001</v>
      </c>
      <c r="J31" s="1">
        <v>0.14224999999999999</v>
      </c>
      <c r="K31" s="1">
        <v>-3.6999999999999998E-2</v>
      </c>
      <c r="L31" s="1">
        <v>3.3279999999999997E-2</v>
      </c>
      <c r="M31" s="1">
        <v>1.0240000000000001E-2</v>
      </c>
      <c r="N31" s="1">
        <v>-2.138E-2</v>
      </c>
      <c r="O31" s="1">
        <v>-2.3089999999999999E-2</v>
      </c>
    </row>
    <row r="32" spans="2:17">
      <c r="B32" s="79" t="s">
        <v>42</v>
      </c>
      <c r="C32" s="86">
        <v>3.31E-3</v>
      </c>
      <c r="D32" s="86">
        <v>1.8669999999999999E-2</v>
      </c>
      <c r="E32" s="86">
        <v>-3.8420000000000003E-2</v>
      </c>
      <c r="F32" s="86">
        <v>-2.1659999999999999E-2</v>
      </c>
      <c r="G32" s="86">
        <v>-2.6800000000000001E-3</v>
      </c>
      <c r="H32" s="86">
        <v>1.0630000000000001E-2</v>
      </c>
      <c r="I32" s="86">
        <v>0.68274999999999997</v>
      </c>
      <c r="J32" s="1">
        <v>-4.9430000000000002E-2</v>
      </c>
      <c r="K32" s="1">
        <v>-1.6000000000000001E-4</v>
      </c>
      <c r="L32" s="1">
        <v>1.1610000000000001E-2</v>
      </c>
      <c r="M32" s="1">
        <v>-0.21243000000000001</v>
      </c>
      <c r="N32" s="1">
        <v>-4.41E-2</v>
      </c>
      <c r="O32" s="1">
        <v>-0.12533</v>
      </c>
    </row>
    <row r="33" spans="2:17">
      <c r="B33" s="79" t="s">
        <v>43</v>
      </c>
      <c r="C33" s="86">
        <v>1.1000000000000001E-3</v>
      </c>
      <c r="D33" s="86">
        <v>-2.1299999999999999E-3</v>
      </c>
      <c r="E33" s="86">
        <v>3.2149999999999998E-2</v>
      </c>
      <c r="F33" s="86">
        <v>-2.2699999999999999E-3</v>
      </c>
      <c r="G33" s="86">
        <v>-1.5180000000000001E-2</v>
      </c>
      <c r="H33" s="86">
        <v>-1.2030000000000001E-2</v>
      </c>
      <c r="I33" s="86">
        <v>0.65446000000000004</v>
      </c>
      <c r="J33" s="1">
        <v>-0.10551000000000001</v>
      </c>
      <c r="K33" s="1">
        <v>6.6680000000000003E-2</v>
      </c>
      <c r="L33" s="1">
        <v>-4.9230000000000003E-2</v>
      </c>
      <c r="M33" s="1">
        <v>0.27131</v>
      </c>
      <c r="N33" s="1">
        <v>7.0870000000000002E-2</v>
      </c>
      <c r="O33" s="1">
        <v>0.16471</v>
      </c>
    </row>
    <row r="34" spans="2:17">
      <c r="B34" s="79" t="s">
        <v>44</v>
      </c>
      <c r="C34" s="87">
        <v>0.13999</v>
      </c>
      <c r="D34" s="87">
        <v>0.55554999999999999</v>
      </c>
      <c r="E34" s="87">
        <v>9.8150000000000001E-2</v>
      </c>
      <c r="F34" s="87">
        <v>0.11061</v>
      </c>
      <c r="G34" s="87">
        <v>1.4080000000000001E-2</v>
      </c>
      <c r="H34" s="87">
        <v>-1.6119999999999999E-2</v>
      </c>
      <c r="I34" s="87">
        <v>0.12189999999999999</v>
      </c>
      <c r="J34" s="87">
        <v>0.66178999999999999</v>
      </c>
      <c r="K34" s="1">
        <v>-4.7969999999999999E-2</v>
      </c>
      <c r="L34" s="1">
        <v>3.9559999999999998E-2</v>
      </c>
      <c r="M34" s="1">
        <v>1.8780000000000002E-2</v>
      </c>
      <c r="N34" s="1">
        <v>-2.0709999999999999E-2</v>
      </c>
      <c r="O34" s="1">
        <v>-1.9449999999999999E-2</v>
      </c>
    </row>
    <row r="35" spans="2:17">
      <c r="B35" s="79" t="s">
        <v>45</v>
      </c>
      <c r="C35" s="87">
        <v>-1.545E-2</v>
      </c>
      <c r="D35" s="87">
        <v>3.5380000000000002E-2</v>
      </c>
      <c r="E35" s="87">
        <v>-5.8399999999999997E-3</v>
      </c>
      <c r="F35" s="87">
        <v>-6.8279999999999993E-2</v>
      </c>
      <c r="G35" s="87">
        <v>1.3180000000000001E-2</v>
      </c>
      <c r="H35" s="87">
        <v>-2.7230000000000001E-2</v>
      </c>
      <c r="I35" s="87">
        <v>-0.1168</v>
      </c>
      <c r="J35" s="87">
        <v>0.60085999999999995</v>
      </c>
      <c r="K35" s="1">
        <v>0.15962000000000001</v>
      </c>
      <c r="L35" s="1">
        <v>-0.12851000000000001</v>
      </c>
      <c r="M35" s="1">
        <v>1.966E-2</v>
      </c>
      <c r="N35" s="1">
        <v>9.6640000000000004E-2</v>
      </c>
      <c r="O35" s="1">
        <v>5.6919999999999998E-2</v>
      </c>
      <c r="Q35" s="1">
        <v>0</v>
      </c>
    </row>
    <row r="36" spans="2:17">
      <c r="B36" s="79" t="s">
        <v>46</v>
      </c>
      <c r="C36" s="88">
        <v>-4.6929999999999999E-2</v>
      </c>
      <c r="D36" s="88">
        <v>-1.1E-4</v>
      </c>
      <c r="E36" s="88">
        <v>6.8700000000000002E-3</v>
      </c>
      <c r="F36" s="88">
        <v>-5.5460000000000002E-2</v>
      </c>
      <c r="G36" s="88">
        <v>9.3140000000000001E-2</v>
      </c>
      <c r="H36" s="88">
        <v>-3.1199999999999999E-3</v>
      </c>
      <c r="I36" s="88">
        <v>2.4830000000000001E-2</v>
      </c>
      <c r="J36" s="88">
        <v>5.9369999999999999E-2</v>
      </c>
      <c r="K36" s="88">
        <v>0.67596000000000001</v>
      </c>
      <c r="L36" s="1">
        <v>4.6440000000000002E-2</v>
      </c>
      <c r="M36" s="1">
        <v>0.15292</v>
      </c>
      <c r="N36" s="1">
        <v>4.0559999999999999E-2</v>
      </c>
      <c r="O36" s="1">
        <v>-4.1250000000000002E-2</v>
      </c>
      <c r="Q36" s="1">
        <v>0</v>
      </c>
    </row>
    <row r="37" spans="2:17">
      <c r="B37" s="79" t="s">
        <v>47</v>
      </c>
      <c r="C37" s="88">
        <v>0.50407999999999997</v>
      </c>
      <c r="D37" s="88">
        <v>3.4389999999999997E-2</v>
      </c>
      <c r="E37" s="88">
        <v>4.6679999999999999E-2</v>
      </c>
      <c r="F37" s="88">
        <v>0.29831000000000002</v>
      </c>
      <c r="G37" s="88">
        <v>-1.6E-2</v>
      </c>
      <c r="H37" s="88">
        <v>2.605E-2</v>
      </c>
      <c r="I37" s="88">
        <v>-1.8200000000000001E-2</v>
      </c>
      <c r="J37" s="88">
        <v>4.641E-2</v>
      </c>
      <c r="K37" s="88">
        <v>0.51698999999999995</v>
      </c>
      <c r="L37" s="1">
        <v>-8.1300000000000001E-3</v>
      </c>
      <c r="M37" s="1">
        <v>-0.33811000000000002</v>
      </c>
      <c r="N37" s="1">
        <v>-0.16733000000000001</v>
      </c>
      <c r="O37" s="1">
        <v>-5.8199999999999997E-3</v>
      </c>
      <c r="Q37" s="1">
        <v>0</v>
      </c>
    </row>
    <row r="38" spans="2:17">
      <c r="B38" s="79" t="s">
        <v>48</v>
      </c>
      <c r="C38" s="89">
        <v>2.3709999999999998E-2</v>
      </c>
      <c r="D38" s="89">
        <v>1.409E-2</v>
      </c>
      <c r="E38" s="89">
        <v>1.0019999999999999E-2</v>
      </c>
      <c r="F38" s="89">
        <v>1.728E-2</v>
      </c>
      <c r="G38" s="89">
        <v>9.5610000000000001E-2</v>
      </c>
      <c r="H38" s="89">
        <v>-3.4040000000000001E-2</v>
      </c>
      <c r="I38" s="89">
        <v>-2.8850000000000001E-2</v>
      </c>
      <c r="J38" s="89">
        <v>-2.8809999999999999E-2</v>
      </c>
      <c r="K38" s="89">
        <v>-4.088E-2</v>
      </c>
      <c r="L38" s="89">
        <v>0.77515999999999996</v>
      </c>
      <c r="M38" s="1">
        <v>1.9519999999999999E-2</v>
      </c>
      <c r="N38" s="1">
        <v>1.882E-2</v>
      </c>
      <c r="O38" s="1">
        <v>-0.13338</v>
      </c>
      <c r="Q38" s="1">
        <v>0</v>
      </c>
    </row>
    <row r="39" spans="2:17">
      <c r="B39" s="79" t="s">
        <v>49</v>
      </c>
      <c r="C39" s="89">
        <v>-1.7569999999999999E-2</v>
      </c>
      <c r="D39" s="89">
        <v>-1.0449999999999999E-2</v>
      </c>
      <c r="E39" s="89">
        <v>3.7799999999999999E-3</v>
      </c>
      <c r="F39" s="89">
        <v>-6.0240000000000002E-2</v>
      </c>
      <c r="G39" s="89">
        <v>-8.1019999999999995E-2</v>
      </c>
      <c r="H39" s="89">
        <v>3.6060000000000002E-2</v>
      </c>
      <c r="I39" s="89">
        <v>3.4029999999999998E-2</v>
      </c>
      <c r="J39" s="89">
        <v>-4.24E-2</v>
      </c>
      <c r="K39" s="89">
        <v>0.11890000000000001</v>
      </c>
      <c r="L39" s="89">
        <v>0.53763000000000005</v>
      </c>
      <c r="M39" s="1">
        <v>-3.943E-2</v>
      </c>
      <c r="N39" s="1">
        <v>6.2399999999999999E-3</v>
      </c>
      <c r="O39" s="1">
        <v>0.30135000000000001</v>
      </c>
    </row>
    <row r="40" spans="2:17">
      <c r="B40" s="79" t="s">
        <v>50</v>
      </c>
      <c r="C40" s="90">
        <v>3.2590000000000001E-2</v>
      </c>
      <c r="D40" s="90">
        <v>3.5700000000000003E-2</v>
      </c>
      <c r="E40" s="90">
        <v>-5.5199999999999997E-3</v>
      </c>
      <c r="F40" s="90">
        <v>2.6880000000000001E-2</v>
      </c>
      <c r="G40" s="90">
        <v>1.704E-2</v>
      </c>
      <c r="H40" s="90">
        <v>3.952E-2</v>
      </c>
      <c r="I40" s="90">
        <v>-3.64E-3</v>
      </c>
      <c r="J40" s="90">
        <v>3.7650000000000003E-2</v>
      </c>
      <c r="K40" s="90">
        <v>0.10861</v>
      </c>
      <c r="L40" s="90">
        <v>-1.1480000000000001E-2</v>
      </c>
      <c r="M40" s="90">
        <v>0.76919999999999999</v>
      </c>
      <c r="N40" s="1">
        <v>-0.13033</v>
      </c>
      <c r="O40" s="1">
        <v>-2.8700000000000002E-3</v>
      </c>
      <c r="Q40" s="1">
        <v>0</v>
      </c>
    </row>
    <row r="41" spans="2:17">
      <c r="B41" s="79" t="s">
        <v>51</v>
      </c>
      <c r="C41" s="91">
        <v>7.7600000000000004E-3</v>
      </c>
      <c r="D41" s="91">
        <v>6.62E-3</v>
      </c>
      <c r="E41" s="91">
        <v>2.8830000000000001E-2</v>
      </c>
      <c r="F41" s="91">
        <v>3.2379999999999999E-2</v>
      </c>
      <c r="G41" s="91">
        <v>0.14194999999999999</v>
      </c>
      <c r="H41" s="91">
        <v>-1.09E-2</v>
      </c>
      <c r="I41" s="91">
        <v>-6.8700000000000002E-3</v>
      </c>
      <c r="J41" s="91">
        <v>-4.4639999999999999E-2</v>
      </c>
      <c r="K41" s="91">
        <v>6.4599999999999996E-3</v>
      </c>
      <c r="L41" s="91">
        <v>0.18703</v>
      </c>
      <c r="M41" s="91">
        <v>2.1919999999999999E-2</v>
      </c>
      <c r="N41" s="91">
        <v>0.71833999999999998</v>
      </c>
      <c r="O41" s="1">
        <v>-0.16636000000000001</v>
      </c>
      <c r="Q41" s="91">
        <v>0</v>
      </c>
    </row>
    <row r="42" spans="2:17">
      <c r="B42" s="79" t="s">
        <v>52</v>
      </c>
      <c r="C42" s="1">
        <v>-1.372E-2</v>
      </c>
      <c r="D42" s="1">
        <v>2.001E-2</v>
      </c>
      <c r="E42" s="1">
        <v>1.294E-2</v>
      </c>
      <c r="F42" s="1">
        <v>1.059E-2</v>
      </c>
      <c r="G42" s="1">
        <v>0.10894</v>
      </c>
      <c r="H42" s="1">
        <v>-2.9069999999999999E-2</v>
      </c>
      <c r="I42" s="1">
        <v>-1.0399999999999999E-3</v>
      </c>
      <c r="J42" s="1">
        <v>-0.12920000000000001</v>
      </c>
      <c r="K42" s="1">
        <v>-1.985E-2</v>
      </c>
      <c r="L42" s="1">
        <v>0.19137999999999999</v>
      </c>
      <c r="M42" s="1">
        <v>0.17630999999999999</v>
      </c>
      <c r="N42" s="1">
        <v>-0.60136000000000001</v>
      </c>
      <c r="O42" s="1">
        <v>-0.18648999999999999</v>
      </c>
      <c r="Q42" s="1">
        <v>0</v>
      </c>
    </row>
    <row r="43" spans="2:17">
      <c r="B43" s="79" t="s">
        <v>53</v>
      </c>
      <c r="C43" s="92">
        <v>-5.0000000000000001E-3</v>
      </c>
      <c r="D43" s="92">
        <v>-3.2599999999999999E-3</v>
      </c>
      <c r="E43" s="92">
        <v>-1.4630000000000001E-2</v>
      </c>
      <c r="F43" s="92">
        <v>1.1610000000000001E-2</v>
      </c>
      <c r="G43" s="92">
        <v>6.7330000000000001E-2</v>
      </c>
      <c r="H43" s="92">
        <v>-2.3570000000000001E-2</v>
      </c>
      <c r="I43" s="92">
        <v>-1.9939999999999999E-2</v>
      </c>
      <c r="J43" s="92">
        <v>3.73E-2</v>
      </c>
      <c r="K43" s="92">
        <v>-6.5680000000000002E-2</v>
      </c>
      <c r="L43" s="92">
        <v>3.5400000000000001E-2</v>
      </c>
      <c r="M43" s="92">
        <v>9.5999999999999992E-3</v>
      </c>
      <c r="N43" s="92">
        <v>-1.3599999999999999E-2</v>
      </c>
      <c r="O43" s="92">
        <v>0.88492999999999999</v>
      </c>
      <c r="Q43" s="92">
        <v>0</v>
      </c>
    </row>
  </sheetData>
  <mergeCells count="1">
    <mergeCell ref="B2:O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workbookViewId="0">
      <selection sqref="A1:I3"/>
    </sheetView>
  </sheetViews>
  <sheetFormatPr defaultColWidth="9" defaultRowHeight="15"/>
  <cols>
    <col min="1" max="1" width="9" style="1"/>
    <col min="2" max="2" width="7.42578125" style="1" customWidth="1"/>
    <col min="3" max="3" width="8.140625" style="1" customWidth="1"/>
    <col min="4" max="4" width="8.5703125" style="1" customWidth="1"/>
    <col min="5" max="5" width="9.85546875" style="1" customWidth="1"/>
    <col min="6" max="6" width="12.85546875" style="1" customWidth="1"/>
    <col min="7" max="7" width="10.5703125" style="1" customWidth="1"/>
    <col min="8" max="8" width="13.7109375" style="1"/>
    <col min="9" max="9" width="12" style="1"/>
    <col min="10" max="10" width="9" style="1"/>
    <col min="11" max="11" width="11.140625" style="1" customWidth="1"/>
    <col min="12" max="12" width="15" style="1" customWidth="1"/>
    <col min="13" max="13" width="13.5703125" style="1" customWidth="1"/>
    <col min="14" max="14" width="13" style="1" customWidth="1"/>
    <col min="15" max="16384" width="9" style="1"/>
  </cols>
  <sheetData>
    <row r="1" spans="1:14">
      <c r="A1" s="98" t="s">
        <v>54</v>
      </c>
      <c r="B1" s="99"/>
      <c r="C1" s="99"/>
      <c r="D1" s="99"/>
      <c r="E1" s="99"/>
      <c r="F1" s="99"/>
      <c r="G1" s="99"/>
      <c r="H1" s="99"/>
      <c r="I1" s="99"/>
      <c r="J1" s="73"/>
      <c r="K1" s="73"/>
      <c r="L1" s="73"/>
      <c r="M1" s="73"/>
      <c r="N1" s="73"/>
    </row>
    <row r="2" spans="1:14">
      <c r="A2" s="99"/>
      <c r="B2" s="99"/>
      <c r="C2" s="99"/>
      <c r="D2" s="99"/>
      <c r="E2" s="99"/>
      <c r="F2" s="99"/>
      <c r="G2" s="99"/>
      <c r="H2" s="99"/>
      <c r="I2" s="99"/>
      <c r="J2" s="73"/>
      <c r="K2" s="73"/>
      <c r="L2" s="73"/>
      <c r="M2" s="73"/>
      <c r="N2" s="73"/>
    </row>
    <row r="3" spans="1:14">
      <c r="A3" s="99"/>
      <c r="B3" s="99"/>
      <c r="C3" s="99"/>
      <c r="D3" s="99"/>
      <c r="E3" s="99"/>
      <c r="F3" s="99"/>
      <c r="G3" s="99"/>
      <c r="H3" s="99"/>
      <c r="I3" s="99"/>
      <c r="J3" s="73"/>
      <c r="K3" s="73"/>
      <c r="L3" s="73"/>
      <c r="M3" s="73"/>
      <c r="N3" s="73"/>
    </row>
    <row r="4" spans="1:14">
      <c r="A4" s="73"/>
      <c r="B4" s="73"/>
      <c r="C4" s="73"/>
      <c r="D4" s="73"/>
      <c r="E4" s="73"/>
      <c r="F4" s="73"/>
      <c r="G4" s="73"/>
      <c r="H4" s="73"/>
      <c r="I4" s="73"/>
      <c r="J4" s="73"/>
      <c r="K4" s="73"/>
      <c r="L4" s="73"/>
      <c r="M4" s="73"/>
      <c r="N4" s="73"/>
    </row>
    <row r="6" spans="1:14">
      <c r="D6" s="96" t="s">
        <v>55</v>
      </c>
      <c r="E6" s="97"/>
      <c r="F6" s="97"/>
      <c r="G6" s="97"/>
      <c r="H6" s="97"/>
      <c r="I6" s="97"/>
      <c r="J6" s="97"/>
      <c r="K6" s="97"/>
      <c r="L6" s="97"/>
      <c r="M6" s="97"/>
    </row>
    <row r="7" spans="1:14">
      <c r="D7" s="97"/>
      <c r="E7" s="97"/>
      <c r="F7" s="97"/>
      <c r="G7" s="97"/>
      <c r="H7" s="97"/>
      <c r="I7" s="97"/>
      <c r="J7" s="97"/>
      <c r="K7" s="97"/>
      <c r="L7" s="97"/>
      <c r="M7" s="97"/>
    </row>
    <row r="9" spans="1:14" ht="36">
      <c r="A9" s="42" t="s">
        <v>56</v>
      </c>
      <c r="B9" s="42" t="s">
        <v>57</v>
      </c>
      <c r="C9" s="42" t="s">
        <v>58</v>
      </c>
      <c r="D9" s="42" t="s">
        <v>59</v>
      </c>
      <c r="E9" s="42" t="s">
        <v>60</v>
      </c>
      <c r="F9" s="42" t="s">
        <v>61</v>
      </c>
      <c r="G9" s="42" t="s">
        <v>62</v>
      </c>
      <c r="H9" s="42" t="s">
        <v>63</v>
      </c>
      <c r="I9" s="42" t="s">
        <v>64</v>
      </c>
    </row>
    <row r="10" spans="1:14" ht="1.5" customHeight="1">
      <c r="A10" s="42"/>
      <c r="B10" s="42">
        <v>0</v>
      </c>
      <c r="C10" s="42"/>
      <c r="D10" s="42"/>
      <c r="E10" s="42"/>
      <c r="F10" s="42"/>
      <c r="G10" s="62"/>
      <c r="H10" s="62"/>
      <c r="I10" s="62"/>
    </row>
    <row r="11" spans="1:14">
      <c r="A11" s="43" t="s">
        <v>65</v>
      </c>
      <c r="B11" s="43">
        <v>1</v>
      </c>
      <c r="C11" s="45">
        <v>50</v>
      </c>
      <c r="D11" s="52">
        <v>234</v>
      </c>
      <c r="E11" s="53">
        <f t="shared" ref="E11:E20" si="0">C11+D11</f>
        <v>284</v>
      </c>
      <c r="F11" s="54">
        <f t="shared" ref="F11:F20" si="1">C11/$C$21</f>
        <v>7.9491255961844198E-2</v>
      </c>
      <c r="G11" s="54">
        <f t="shared" ref="G11:G20" si="2">D11/$D$21</f>
        <v>0.23660262891809908</v>
      </c>
      <c r="H11" s="74">
        <f t="shared" ref="H11:H20" si="3">LOG(F11/G11)</f>
        <v>-0.47370020692221348</v>
      </c>
      <c r="I11" s="74">
        <f t="shared" ref="I11:I20" si="4">F11-G11/H11</f>
        <v>0.57896882734688626</v>
      </c>
    </row>
    <row r="12" spans="1:14">
      <c r="A12" s="43" t="s">
        <v>66</v>
      </c>
      <c r="B12" s="43">
        <v>2</v>
      </c>
      <c r="C12" s="46">
        <v>120</v>
      </c>
      <c r="D12" s="52">
        <v>124</v>
      </c>
      <c r="E12" s="53">
        <f t="shared" si="0"/>
        <v>244</v>
      </c>
      <c r="F12" s="54">
        <f t="shared" si="1"/>
        <v>0.19077901430842609</v>
      </c>
      <c r="G12" s="54">
        <f t="shared" si="2"/>
        <v>0.12537917087967643</v>
      </c>
      <c r="H12" s="74">
        <f t="shared" si="3"/>
        <v>0.1823052070373003</v>
      </c>
      <c r="I12" s="74">
        <f t="shared" si="4"/>
        <v>-0.49696420991019646</v>
      </c>
      <c r="K12" s="75" t="s">
        <v>67</v>
      </c>
      <c r="L12" s="75" t="s">
        <v>68</v>
      </c>
    </row>
    <row r="13" spans="1:14">
      <c r="A13" s="43" t="s">
        <v>69</v>
      </c>
      <c r="B13" s="43">
        <v>3</v>
      </c>
      <c r="C13" s="45">
        <v>18</v>
      </c>
      <c r="D13" s="52">
        <v>23</v>
      </c>
      <c r="E13" s="53">
        <f t="shared" si="0"/>
        <v>41</v>
      </c>
      <c r="F13" s="54">
        <f t="shared" si="1"/>
        <v>2.8616852146263912E-2</v>
      </c>
      <c r="G13" s="54">
        <f t="shared" si="2"/>
        <v>2.3255813953488372E-2</v>
      </c>
      <c r="H13" s="74">
        <f t="shared" si="3"/>
        <v>9.009031523762373E-2</v>
      </c>
      <c r="I13" s="74">
        <f t="shared" si="4"/>
        <v>-0.22952203761284556</v>
      </c>
      <c r="K13" s="76" t="s">
        <v>70</v>
      </c>
      <c r="L13" s="76" t="s">
        <v>71</v>
      </c>
      <c r="M13"/>
      <c r="N13"/>
    </row>
    <row r="14" spans="1:14">
      <c r="A14" s="43" t="s">
        <v>72</v>
      </c>
      <c r="B14" s="43">
        <v>4</v>
      </c>
      <c r="C14" s="46">
        <v>19</v>
      </c>
      <c r="D14" s="52">
        <v>134</v>
      </c>
      <c r="E14" s="53">
        <f t="shared" si="0"/>
        <v>153</v>
      </c>
      <c r="F14" s="54">
        <f t="shared" si="1"/>
        <v>3.0206677265500796E-2</v>
      </c>
      <c r="G14" s="54">
        <f t="shared" si="2"/>
        <v>0.13549039433771487</v>
      </c>
      <c r="H14" s="74">
        <f t="shared" si="3"/>
        <v>-0.65180555126006812</v>
      </c>
      <c r="I14" s="74">
        <f t="shared" si="4"/>
        <v>0.2380760243058648</v>
      </c>
      <c r="K14" s="76" t="s">
        <v>73</v>
      </c>
      <c r="L14" s="76" t="s">
        <v>74</v>
      </c>
      <c r="M14"/>
      <c r="N14"/>
    </row>
    <row r="15" spans="1:14">
      <c r="A15" s="43" t="s">
        <v>75</v>
      </c>
      <c r="B15" s="43">
        <v>5</v>
      </c>
      <c r="C15" s="45">
        <v>24</v>
      </c>
      <c r="D15" s="52">
        <v>23</v>
      </c>
      <c r="E15" s="53">
        <f t="shared" si="0"/>
        <v>47</v>
      </c>
      <c r="F15" s="54">
        <f t="shared" si="1"/>
        <v>3.8155802861685212E-2</v>
      </c>
      <c r="G15" s="54">
        <f t="shared" si="2"/>
        <v>2.3255813953488372E-2</v>
      </c>
      <c r="H15" s="74">
        <f t="shared" si="3"/>
        <v>0.21502905184592361</v>
      </c>
      <c r="I15" s="74">
        <f t="shared" si="4"/>
        <v>-6.9996159646860082E-2</v>
      </c>
      <c r="K15" s="76" t="s">
        <v>76</v>
      </c>
      <c r="L15" s="76" t="s">
        <v>77</v>
      </c>
      <c r="M15"/>
      <c r="N15"/>
    </row>
    <row r="16" spans="1:14">
      <c r="A16" s="43" t="s">
        <v>78</v>
      </c>
      <c r="B16" s="43">
        <v>6</v>
      </c>
      <c r="C16" s="46">
        <v>6</v>
      </c>
      <c r="D16" s="52">
        <v>333</v>
      </c>
      <c r="E16" s="53">
        <f t="shared" si="0"/>
        <v>339</v>
      </c>
      <c r="F16" s="54">
        <f t="shared" si="1"/>
        <v>9.538950715421303E-3</v>
      </c>
      <c r="G16" s="54">
        <f t="shared" si="2"/>
        <v>0.33670374115267948</v>
      </c>
      <c r="H16" s="74">
        <f t="shared" si="3"/>
        <v>-1.5477473369707657</v>
      </c>
      <c r="I16" s="74">
        <f t="shared" si="4"/>
        <v>0.22708333480828777</v>
      </c>
      <c r="L16"/>
      <c r="M16"/>
      <c r="N16"/>
    </row>
    <row r="17" spans="1:14">
      <c r="A17" s="43" t="s">
        <v>79</v>
      </c>
      <c r="B17" s="43">
        <v>7</v>
      </c>
      <c r="C17" s="45">
        <v>213</v>
      </c>
      <c r="D17" s="52">
        <v>21</v>
      </c>
      <c r="E17" s="53">
        <f t="shared" si="0"/>
        <v>234</v>
      </c>
      <c r="F17" s="54">
        <f t="shared" si="1"/>
        <v>0.33863275039745627</v>
      </c>
      <c r="G17" s="54">
        <f t="shared" si="2"/>
        <v>2.1233569261880688E-2</v>
      </c>
      <c r="H17" s="74">
        <f t="shared" si="3"/>
        <v>1.2027059548567289</v>
      </c>
      <c r="I17" s="74">
        <f t="shared" si="4"/>
        <v>0.32097792032354172</v>
      </c>
      <c r="L17"/>
      <c r="M17"/>
      <c r="N17"/>
    </row>
    <row r="18" spans="1:14">
      <c r="A18" s="43" t="s">
        <v>80</v>
      </c>
      <c r="B18" s="43">
        <v>8</v>
      </c>
      <c r="C18" s="46">
        <v>43</v>
      </c>
      <c r="D18" s="52">
        <v>44</v>
      </c>
      <c r="E18" s="53">
        <f t="shared" si="0"/>
        <v>87</v>
      </c>
      <c r="F18" s="54">
        <f t="shared" si="1"/>
        <v>6.8362480127186015E-2</v>
      </c>
      <c r="G18" s="54">
        <f t="shared" si="2"/>
        <v>4.4489383215369056E-2</v>
      </c>
      <c r="H18" s="74">
        <f t="shared" si="3"/>
        <v>0.18656142524530964</v>
      </c>
      <c r="I18" s="74">
        <f t="shared" si="4"/>
        <v>-0.17010794942099075</v>
      </c>
      <c r="L18"/>
      <c r="M18"/>
      <c r="N18"/>
    </row>
    <row r="19" spans="1:14">
      <c r="A19" s="43" t="s">
        <v>81</v>
      </c>
      <c r="B19" s="43">
        <v>9</v>
      </c>
      <c r="C19" s="45">
        <v>36</v>
      </c>
      <c r="D19" s="52">
        <v>32</v>
      </c>
      <c r="E19" s="53">
        <f t="shared" si="0"/>
        <v>68</v>
      </c>
      <c r="F19" s="54">
        <f t="shared" si="1"/>
        <v>5.7233704292527825E-2</v>
      </c>
      <c r="G19" s="54">
        <f t="shared" si="2"/>
        <v>3.2355915065722954E-2</v>
      </c>
      <c r="H19" s="74">
        <f t="shared" si="3"/>
        <v>0.24769816859929175</v>
      </c>
      <c r="I19" s="74">
        <f t="shared" si="4"/>
        <v>-7.339267558218987E-2</v>
      </c>
      <c r="L19"/>
      <c r="M19"/>
      <c r="N19"/>
    </row>
    <row r="20" spans="1:14">
      <c r="A20" s="43" t="s">
        <v>82</v>
      </c>
      <c r="B20" s="43">
        <v>10</v>
      </c>
      <c r="C20" s="46">
        <v>100</v>
      </c>
      <c r="D20" s="52">
        <v>21</v>
      </c>
      <c r="E20" s="53">
        <f t="shared" si="0"/>
        <v>121</v>
      </c>
      <c r="F20" s="54">
        <f t="shared" si="1"/>
        <v>0.1589825119236884</v>
      </c>
      <c r="G20" s="54">
        <f t="shared" si="2"/>
        <v>2.1233569261880688E-2</v>
      </c>
      <c r="H20" s="74">
        <f t="shared" si="3"/>
        <v>0.8743263514179912</v>
      </c>
      <c r="I20" s="74">
        <f t="shared" si="4"/>
        <v>0.13469687850151843</v>
      </c>
      <c r="L20"/>
      <c r="M20"/>
      <c r="N20"/>
    </row>
    <row r="21" spans="1:14">
      <c r="B21" s="47"/>
      <c r="C21" s="49">
        <f>SUM(C11:C20)</f>
        <v>629</v>
      </c>
      <c r="D21" s="49">
        <f>SUM(D11:D20)</f>
        <v>989</v>
      </c>
      <c r="E21" s="49">
        <f>SUM(E11:E20)</f>
        <v>1618</v>
      </c>
      <c r="F21" s="47"/>
      <c r="G21" s="63"/>
      <c r="L21"/>
      <c r="M21"/>
      <c r="N21"/>
    </row>
    <row r="22" spans="1:14">
      <c r="E22" s="57">
        <f>C21/E21</f>
        <v>0.38875154511742893</v>
      </c>
      <c r="N22"/>
    </row>
    <row r="23" spans="1:14">
      <c r="N23"/>
    </row>
    <row r="24" spans="1:14">
      <c r="A24" s="29" t="s">
        <v>63</v>
      </c>
      <c r="N24"/>
    </row>
    <row r="25" spans="1:14">
      <c r="A25" s="94" t="s">
        <v>83</v>
      </c>
      <c r="B25" s="94"/>
      <c r="C25" s="94"/>
      <c r="D25" s="94"/>
      <c r="E25" s="94"/>
      <c r="F25" s="94"/>
      <c r="G25" s="94"/>
      <c r="H25" s="94"/>
      <c r="I25" s="94"/>
    </row>
    <row r="26" spans="1:14">
      <c r="A26" s="94"/>
      <c r="B26" s="94"/>
      <c r="C26" s="94"/>
      <c r="D26" s="94"/>
      <c r="E26" s="94"/>
      <c r="F26" s="94"/>
      <c r="G26" s="94"/>
      <c r="H26" s="94"/>
      <c r="I26" s="94"/>
    </row>
    <row r="27" spans="1:14">
      <c r="A27" s="94"/>
      <c r="B27" s="94"/>
      <c r="C27" s="94"/>
      <c r="D27" s="94"/>
      <c r="E27" s="94"/>
      <c r="F27" s="94"/>
      <c r="G27" s="94"/>
      <c r="H27" s="94"/>
      <c r="I27" s="94"/>
    </row>
    <row r="28" spans="1:14">
      <c r="A28" s="94"/>
      <c r="B28" s="94"/>
      <c r="C28" s="94"/>
      <c r="D28" s="94"/>
      <c r="E28" s="94"/>
      <c r="F28" s="94"/>
      <c r="G28" s="94"/>
      <c r="H28" s="94"/>
      <c r="I28" s="94"/>
    </row>
    <row r="30" spans="1:14">
      <c r="A30" s="29" t="s">
        <v>64</v>
      </c>
    </row>
    <row r="31" spans="1:14">
      <c r="A31" s="94" t="s">
        <v>84</v>
      </c>
      <c r="B31" s="95"/>
      <c r="C31" s="95"/>
      <c r="D31" s="95"/>
      <c r="E31" s="95"/>
      <c r="F31" s="95"/>
      <c r="G31" s="95"/>
      <c r="H31" s="95"/>
      <c r="I31" s="95"/>
    </row>
    <row r="32" spans="1:14">
      <c r="A32" s="95"/>
      <c r="B32" s="95"/>
      <c r="C32" s="95"/>
      <c r="D32" s="95"/>
      <c r="E32" s="95"/>
      <c r="F32" s="95"/>
      <c r="G32" s="95"/>
      <c r="H32" s="95"/>
      <c r="I32" s="95"/>
    </row>
  </sheetData>
  <mergeCells count="4">
    <mergeCell ref="A25:I28"/>
    <mergeCell ref="A31:I32"/>
    <mergeCell ref="D6:M7"/>
    <mergeCell ref="A1:I3"/>
  </mergeCells>
  <conditionalFormatting sqref="H11:H20">
    <cfRule type="cellIs" dxfId="3" priority="1" operator="lessThan">
      <formula>-0.5</formula>
    </cfRule>
  </conditionalFormatting>
  <conditionalFormatting sqref="H10:H24 H33:H1048576 H29:H30">
    <cfRule type="cellIs" dxfId="2" priority="2" operator="greaterThan">
      <formula>0.5</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4"/>
  <sheetViews>
    <sheetView tabSelected="1" workbookViewId="0">
      <selection sqref="A1:I3"/>
    </sheetView>
  </sheetViews>
  <sheetFormatPr defaultColWidth="9" defaultRowHeight="15"/>
  <cols>
    <col min="1" max="1" width="7.42578125" style="1" customWidth="1"/>
    <col min="2" max="2" width="6.85546875" style="1" customWidth="1"/>
    <col min="3" max="3" width="7.42578125" style="1" customWidth="1"/>
    <col min="4" max="4" width="9.85546875" style="1" customWidth="1"/>
    <col min="5" max="5" width="9.42578125" style="1" customWidth="1"/>
    <col min="6" max="6" width="9.85546875" style="1" customWidth="1"/>
    <col min="7" max="7" width="13.85546875" style="1" customWidth="1"/>
    <col min="8" max="8" width="12.85546875" style="1" customWidth="1"/>
    <col min="9" max="9" width="10.5703125" style="1" customWidth="1"/>
    <col min="10" max="10" width="61.42578125" style="1" customWidth="1"/>
    <col min="11" max="12" width="10.5703125" style="1" customWidth="1"/>
    <col min="13" max="16" width="9" style="1"/>
    <col min="17" max="17" width="14.7109375" style="1" customWidth="1"/>
    <col min="18" max="19" width="8.5703125" style="1" customWidth="1"/>
    <col min="20" max="16384" width="9" style="1"/>
  </cols>
  <sheetData>
    <row r="1" spans="1:16" ht="45">
      <c r="A1" s="98" t="s">
        <v>85</v>
      </c>
      <c r="B1" s="99"/>
      <c r="C1" s="99"/>
      <c r="D1" s="99"/>
      <c r="E1" s="99"/>
      <c r="F1" s="99"/>
      <c r="G1" s="99"/>
      <c r="H1" s="99"/>
      <c r="I1" s="99"/>
      <c r="J1" s="60" t="s">
        <v>86</v>
      </c>
    </row>
    <row r="2" spans="1:16">
      <c r="A2" s="99"/>
      <c r="B2" s="99"/>
      <c r="C2" s="99"/>
      <c r="D2" s="99"/>
      <c r="E2" s="99"/>
      <c r="F2" s="99"/>
      <c r="G2" s="99"/>
      <c r="H2" s="99"/>
      <c r="I2" s="99"/>
    </row>
    <row r="3" spans="1:16">
      <c r="A3" s="99"/>
      <c r="B3" s="99"/>
      <c r="C3" s="99"/>
      <c r="D3" s="99"/>
      <c r="E3" s="99"/>
      <c r="F3" s="99"/>
      <c r="G3" s="99"/>
      <c r="H3" s="99"/>
      <c r="I3" s="99"/>
    </row>
    <row r="6" spans="1:16">
      <c r="A6" s="100" t="s">
        <v>87</v>
      </c>
      <c r="B6" s="100"/>
      <c r="C6" s="100"/>
      <c r="D6" s="100"/>
      <c r="E6" s="100"/>
      <c r="F6" s="100"/>
    </row>
    <row r="7" spans="1:16">
      <c r="A7" s="102" t="s">
        <v>88</v>
      </c>
      <c r="B7" s="102"/>
      <c r="C7" s="102"/>
      <c r="D7" s="102"/>
      <c r="E7" s="102"/>
      <c r="F7" s="102"/>
      <c r="G7" s="102"/>
      <c r="H7" s="102"/>
      <c r="I7" s="102"/>
      <c r="J7" s="102"/>
      <c r="K7" s="102"/>
      <c r="L7" s="102"/>
      <c r="M7" s="102"/>
      <c r="N7" s="102"/>
      <c r="O7" s="102"/>
      <c r="P7" s="102"/>
    </row>
    <row r="8" spans="1:16">
      <c r="A8" s="103"/>
      <c r="B8" s="103"/>
      <c r="C8" s="103"/>
      <c r="D8" s="103"/>
      <c r="E8" s="103"/>
      <c r="F8" s="103"/>
      <c r="G8" s="103"/>
      <c r="H8" s="103"/>
      <c r="I8" s="103"/>
      <c r="J8" s="103"/>
      <c r="K8" s="103"/>
      <c r="L8" s="103"/>
      <c r="M8" s="103"/>
      <c r="N8" s="103"/>
      <c r="O8" s="103"/>
      <c r="P8" s="103"/>
    </row>
    <row r="9" spans="1:16">
      <c r="A9" s="103"/>
      <c r="B9" s="103"/>
      <c r="C9" s="103"/>
      <c r="D9" s="103"/>
      <c r="E9" s="103"/>
      <c r="F9" s="103"/>
      <c r="G9" s="103"/>
      <c r="H9" s="103"/>
      <c r="I9" s="103"/>
      <c r="J9" s="103"/>
      <c r="K9" s="103"/>
      <c r="L9" s="103"/>
      <c r="M9" s="103"/>
      <c r="N9" s="103"/>
      <c r="O9" s="103"/>
      <c r="P9" s="103"/>
    </row>
    <row r="10" spans="1:16">
      <c r="A10" s="103"/>
      <c r="B10" s="103"/>
      <c r="C10" s="103"/>
      <c r="D10" s="103"/>
      <c r="E10" s="103"/>
      <c r="F10" s="103"/>
      <c r="G10" s="103"/>
      <c r="H10" s="103"/>
      <c r="I10" s="103"/>
      <c r="J10" s="103"/>
      <c r="K10" s="103"/>
      <c r="L10" s="103"/>
      <c r="M10" s="103"/>
      <c r="N10" s="103"/>
      <c r="O10" s="103"/>
      <c r="P10" s="103"/>
    </row>
    <row r="11" spans="1:16">
      <c r="A11" s="103"/>
      <c r="B11" s="103"/>
      <c r="C11" s="103"/>
      <c r="D11" s="103"/>
      <c r="E11" s="103"/>
      <c r="F11" s="103"/>
      <c r="G11" s="103"/>
      <c r="H11" s="103"/>
      <c r="I11" s="103"/>
      <c r="J11" s="103"/>
      <c r="K11" s="103"/>
      <c r="L11" s="103"/>
      <c r="M11" s="103"/>
      <c r="N11" s="103"/>
      <c r="O11" s="103"/>
      <c r="P11" s="103"/>
    </row>
    <row r="12" spans="1:16">
      <c r="A12" s="103"/>
      <c r="B12" s="103"/>
      <c r="C12" s="103"/>
      <c r="D12" s="103"/>
      <c r="E12" s="103"/>
      <c r="F12" s="103"/>
      <c r="G12" s="103"/>
      <c r="H12" s="103"/>
      <c r="I12" s="103"/>
      <c r="J12" s="103"/>
      <c r="K12" s="103"/>
      <c r="L12" s="103"/>
      <c r="M12" s="103"/>
      <c r="N12" s="103"/>
      <c r="O12" s="103"/>
      <c r="P12" s="103"/>
    </row>
    <row r="13" spans="1:16">
      <c r="A13" s="103"/>
      <c r="B13" s="103"/>
      <c r="C13" s="103"/>
      <c r="D13" s="103"/>
      <c r="E13" s="103"/>
      <c r="F13" s="103"/>
      <c r="G13" s="103"/>
      <c r="H13" s="103"/>
      <c r="I13" s="103"/>
      <c r="J13" s="103"/>
      <c r="K13" s="103"/>
      <c r="L13" s="103"/>
      <c r="M13" s="103"/>
      <c r="N13" s="103"/>
      <c r="O13" s="103"/>
      <c r="P13" s="103"/>
    </row>
    <row r="14" spans="1:16">
      <c r="A14" s="103"/>
      <c r="B14" s="103"/>
      <c r="C14" s="103"/>
      <c r="D14" s="103"/>
      <c r="E14" s="103"/>
      <c r="F14" s="103"/>
      <c r="G14" s="103"/>
      <c r="H14" s="103"/>
      <c r="I14" s="103"/>
      <c r="J14" s="103"/>
      <c r="K14" s="103"/>
      <c r="L14" s="103"/>
      <c r="M14" s="103"/>
      <c r="N14" s="103"/>
      <c r="O14" s="103"/>
      <c r="P14" s="103"/>
    </row>
    <row r="15" spans="1:16">
      <c r="A15" s="103"/>
      <c r="B15" s="103"/>
      <c r="C15" s="103"/>
      <c r="D15" s="103"/>
      <c r="E15" s="103"/>
      <c r="F15" s="103"/>
      <c r="G15" s="103"/>
      <c r="H15" s="103"/>
      <c r="I15" s="103"/>
      <c r="J15" s="103"/>
      <c r="K15" s="103"/>
      <c r="L15" s="103"/>
      <c r="M15" s="103"/>
      <c r="N15" s="103"/>
      <c r="O15" s="103"/>
      <c r="P15" s="103"/>
    </row>
    <row r="16" spans="1:16">
      <c r="A16" s="103"/>
      <c r="B16" s="103"/>
      <c r="C16" s="103"/>
      <c r="D16" s="103"/>
      <c r="E16" s="103"/>
      <c r="F16" s="103"/>
      <c r="G16" s="103"/>
      <c r="H16" s="103"/>
      <c r="I16" s="103"/>
      <c r="J16" s="103"/>
      <c r="K16" s="103"/>
      <c r="L16" s="103"/>
      <c r="M16" s="103"/>
      <c r="N16" s="103"/>
      <c r="O16" s="103"/>
      <c r="P16" s="103"/>
    </row>
    <row r="17" spans="1:16">
      <c r="A17" s="103"/>
      <c r="B17" s="103"/>
      <c r="C17" s="103"/>
      <c r="D17" s="103"/>
      <c r="E17" s="103"/>
      <c r="F17" s="103"/>
      <c r="G17" s="103"/>
      <c r="H17" s="103"/>
      <c r="I17" s="103"/>
      <c r="J17" s="103"/>
      <c r="K17" s="103"/>
      <c r="L17" s="103"/>
      <c r="M17" s="103"/>
      <c r="N17" s="103"/>
      <c r="O17" s="103"/>
      <c r="P17" s="103"/>
    </row>
    <row r="18" spans="1:16">
      <c r="A18" s="103"/>
      <c r="B18" s="103"/>
      <c r="C18" s="103"/>
      <c r="D18" s="103"/>
      <c r="E18" s="103"/>
      <c r="F18" s="103"/>
      <c r="G18" s="103"/>
      <c r="H18" s="103"/>
      <c r="I18" s="103"/>
      <c r="J18" s="103"/>
      <c r="K18" s="103"/>
      <c r="L18" s="103"/>
      <c r="M18" s="103"/>
      <c r="N18" s="103"/>
      <c r="O18" s="103"/>
      <c r="P18" s="103"/>
    </row>
    <row r="19" spans="1:16">
      <c r="A19" s="103"/>
      <c r="B19" s="103"/>
      <c r="C19" s="103"/>
      <c r="D19" s="103"/>
      <c r="E19" s="103"/>
      <c r="F19" s="103"/>
      <c r="G19" s="103"/>
      <c r="H19" s="103"/>
      <c r="I19" s="103"/>
      <c r="J19" s="103"/>
      <c r="K19" s="103"/>
      <c r="L19" s="103"/>
      <c r="M19" s="103"/>
      <c r="N19" s="103"/>
      <c r="O19" s="103"/>
      <c r="P19" s="103"/>
    </row>
    <row r="20" spans="1:16">
      <c r="A20" s="103"/>
      <c r="B20" s="103"/>
      <c r="C20" s="103"/>
      <c r="D20" s="103"/>
      <c r="E20" s="103"/>
      <c r="F20" s="103"/>
      <c r="G20" s="103"/>
      <c r="H20" s="103"/>
      <c r="I20" s="103"/>
      <c r="J20" s="103"/>
      <c r="K20" s="103"/>
      <c r="L20" s="103"/>
      <c r="M20" s="103"/>
      <c r="N20" s="103"/>
      <c r="O20" s="103"/>
      <c r="P20" s="103"/>
    </row>
    <row r="21" spans="1:16">
      <c r="A21" s="41"/>
      <c r="B21" s="41"/>
      <c r="C21" s="41"/>
      <c r="D21" s="41"/>
      <c r="E21" s="41"/>
      <c r="F21" s="41"/>
      <c r="G21" s="41"/>
      <c r="H21" s="41"/>
      <c r="I21" s="41"/>
      <c r="J21" s="41"/>
      <c r="K21" s="41"/>
      <c r="L21" s="41"/>
      <c r="M21" s="41"/>
      <c r="N21" s="41"/>
      <c r="O21" s="41"/>
      <c r="P21" s="41"/>
    </row>
    <row r="22" spans="1:16">
      <c r="A22" s="103" t="s">
        <v>89</v>
      </c>
      <c r="B22" s="103"/>
      <c r="C22" s="103"/>
      <c r="D22" s="103"/>
      <c r="E22" s="103"/>
      <c r="F22" s="103"/>
      <c r="G22" s="103"/>
      <c r="H22" s="103"/>
      <c r="I22" s="103"/>
      <c r="J22" s="103"/>
      <c r="K22" s="103"/>
      <c r="L22" s="103"/>
      <c r="M22" s="103"/>
      <c r="N22" s="103"/>
      <c r="O22" s="103"/>
      <c r="P22" s="103"/>
    </row>
    <row r="23" spans="1:16">
      <c r="A23" s="103"/>
      <c r="B23" s="103"/>
      <c r="C23" s="103"/>
      <c r="D23" s="103"/>
      <c r="E23" s="103"/>
      <c r="F23" s="103"/>
      <c r="G23" s="103"/>
      <c r="H23" s="103"/>
      <c r="I23" s="103"/>
      <c r="J23" s="103"/>
      <c r="K23" s="103"/>
      <c r="L23" s="103"/>
      <c r="M23" s="103"/>
      <c r="N23" s="103"/>
      <c r="O23" s="103"/>
      <c r="P23" s="103"/>
    </row>
    <row r="24" spans="1:16">
      <c r="A24" s="103"/>
      <c r="B24" s="103"/>
      <c r="C24" s="103"/>
      <c r="D24" s="103"/>
      <c r="E24" s="103"/>
      <c r="F24" s="103"/>
      <c r="G24" s="103"/>
      <c r="H24" s="103"/>
      <c r="I24" s="103"/>
      <c r="J24" s="103"/>
      <c r="K24" s="103"/>
      <c r="L24" s="103"/>
      <c r="M24" s="103"/>
      <c r="N24" s="103"/>
      <c r="O24" s="103"/>
      <c r="P24" s="103"/>
    </row>
    <row r="25" spans="1:16">
      <c r="A25" s="103"/>
      <c r="B25" s="103"/>
      <c r="C25" s="103"/>
      <c r="D25" s="103"/>
      <c r="E25" s="103"/>
      <c r="F25" s="103"/>
      <c r="G25" s="103"/>
      <c r="H25" s="103"/>
      <c r="I25" s="103"/>
      <c r="J25" s="103"/>
      <c r="K25" s="103"/>
      <c r="L25" s="103"/>
      <c r="M25" s="103"/>
      <c r="N25" s="103"/>
      <c r="O25" s="103"/>
      <c r="P25" s="103"/>
    </row>
    <row r="26" spans="1:16">
      <c r="A26" s="103"/>
      <c r="B26" s="103"/>
      <c r="C26" s="103"/>
      <c r="D26" s="103"/>
      <c r="E26" s="103"/>
      <c r="F26" s="103"/>
      <c r="G26" s="103"/>
      <c r="H26" s="103"/>
      <c r="I26" s="103"/>
      <c r="J26" s="103"/>
      <c r="K26" s="103"/>
      <c r="L26" s="103"/>
      <c r="M26" s="103"/>
      <c r="N26" s="103"/>
      <c r="O26" s="103"/>
      <c r="P26" s="103"/>
    </row>
    <row r="27" spans="1:16">
      <c r="A27" s="103"/>
      <c r="B27" s="103"/>
      <c r="C27" s="103"/>
      <c r="D27" s="103"/>
      <c r="E27" s="103"/>
      <c r="F27" s="103"/>
      <c r="G27" s="103"/>
      <c r="H27" s="103"/>
      <c r="I27" s="103"/>
      <c r="J27" s="103"/>
      <c r="K27" s="103"/>
      <c r="L27" s="103"/>
      <c r="M27" s="103"/>
      <c r="N27" s="103"/>
      <c r="O27" s="103"/>
      <c r="P27" s="103"/>
    </row>
    <row r="28" spans="1:16">
      <c r="A28" s="41"/>
      <c r="B28" s="41"/>
      <c r="C28" s="41"/>
      <c r="D28" s="41"/>
      <c r="E28" s="41"/>
      <c r="F28" s="41"/>
      <c r="G28" s="41"/>
      <c r="H28" s="41"/>
      <c r="I28" s="41"/>
      <c r="J28" s="41"/>
      <c r="K28" s="41"/>
      <c r="L28" s="41"/>
      <c r="M28" s="41"/>
      <c r="N28" s="41"/>
      <c r="O28" s="41"/>
      <c r="P28" s="41"/>
    </row>
    <row r="29" spans="1:16">
      <c r="A29" s="41" t="s">
        <v>90</v>
      </c>
      <c r="B29" s="41"/>
      <c r="C29" s="41"/>
      <c r="D29" s="41"/>
      <c r="E29" s="41"/>
      <c r="F29" s="41"/>
      <c r="G29" s="41"/>
      <c r="H29" s="41"/>
      <c r="I29" s="41"/>
      <c r="J29" s="41"/>
      <c r="K29" s="41"/>
      <c r="L29" s="41"/>
      <c r="M29" s="41"/>
      <c r="N29" s="41"/>
      <c r="O29" s="41"/>
      <c r="P29" s="41"/>
    </row>
    <row r="30" spans="1:16">
      <c r="A30" s="106" t="s">
        <v>91</v>
      </c>
      <c r="B30" s="103"/>
      <c r="C30" s="103"/>
      <c r="D30" s="103"/>
      <c r="E30" s="103"/>
      <c r="F30" s="103"/>
      <c r="G30" s="103"/>
      <c r="H30" s="103"/>
      <c r="I30" s="103"/>
      <c r="J30" s="103"/>
      <c r="K30" s="103"/>
      <c r="L30" s="103"/>
      <c r="M30" s="103"/>
      <c r="N30" s="103"/>
      <c r="O30" s="103"/>
      <c r="P30" s="103"/>
    </row>
    <row r="31" spans="1:16">
      <c r="A31" s="103"/>
      <c r="B31" s="103"/>
      <c r="C31" s="103"/>
      <c r="D31" s="103"/>
      <c r="E31" s="103"/>
      <c r="F31" s="103"/>
      <c r="G31" s="103"/>
      <c r="H31" s="103"/>
      <c r="I31" s="103"/>
      <c r="J31" s="103"/>
      <c r="K31" s="103"/>
      <c r="L31" s="103"/>
      <c r="M31" s="103"/>
      <c r="N31" s="103"/>
      <c r="O31" s="103"/>
      <c r="P31" s="103"/>
    </row>
    <row r="32" spans="1:16">
      <c r="A32" s="103"/>
      <c r="B32" s="103"/>
      <c r="C32" s="103"/>
      <c r="D32" s="103"/>
      <c r="E32" s="103"/>
      <c r="F32" s="103"/>
      <c r="G32" s="103"/>
      <c r="H32" s="103"/>
      <c r="I32" s="103"/>
      <c r="J32" s="103"/>
      <c r="K32" s="103"/>
      <c r="L32" s="103"/>
      <c r="M32" s="103"/>
      <c r="N32" s="103"/>
      <c r="O32" s="103"/>
      <c r="P32" s="103"/>
    </row>
    <row r="33" spans="1:19">
      <c r="A33" s="103"/>
      <c r="B33" s="103"/>
      <c r="C33" s="103"/>
      <c r="D33" s="103"/>
      <c r="E33" s="103"/>
      <c r="F33" s="103"/>
      <c r="G33" s="103"/>
      <c r="H33" s="103"/>
      <c r="I33" s="103"/>
      <c r="J33" s="103"/>
      <c r="K33" s="103"/>
      <c r="L33" s="103"/>
      <c r="M33" s="103"/>
      <c r="N33" s="103"/>
      <c r="O33" s="103"/>
      <c r="P33" s="103"/>
    </row>
    <row r="34" spans="1:19">
      <c r="A34" s="103"/>
      <c r="B34" s="103"/>
      <c r="C34" s="103"/>
      <c r="D34" s="103"/>
      <c r="E34" s="103"/>
      <c r="F34" s="103"/>
      <c r="G34" s="103"/>
      <c r="H34" s="103"/>
      <c r="I34" s="103"/>
      <c r="J34" s="103"/>
      <c r="K34" s="103"/>
      <c r="L34" s="103"/>
      <c r="M34" s="103"/>
      <c r="N34" s="103"/>
      <c r="O34" s="103"/>
      <c r="P34" s="103"/>
    </row>
    <row r="35" spans="1:19">
      <c r="A35" s="103"/>
      <c r="B35" s="103"/>
      <c r="C35" s="103"/>
      <c r="D35" s="103"/>
      <c r="E35" s="103"/>
      <c r="F35" s="103"/>
      <c r="G35" s="103"/>
      <c r="H35" s="103"/>
      <c r="I35" s="103"/>
      <c r="J35" s="103"/>
      <c r="K35" s="103"/>
      <c r="L35" s="103"/>
      <c r="M35" s="103"/>
      <c r="N35" s="103"/>
      <c r="O35" s="103"/>
      <c r="P35" s="103"/>
    </row>
    <row r="36" spans="1:19">
      <c r="A36" s="103"/>
      <c r="B36" s="103"/>
      <c r="C36" s="103"/>
      <c r="D36" s="103"/>
      <c r="E36" s="103"/>
      <c r="F36" s="103"/>
      <c r="G36" s="103"/>
      <c r="H36" s="103"/>
      <c r="I36" s="103"/>
      <c r="J36" s="103"/>
      <c r="K36" s="103"/>
      <c r="L36" s="103"/>
      <c r="M36" s="103"/>
      <c r="N36" s="103"/>
      <c r="O36" s="103"/>
      <c r="P36" s="103"/>
    </row>
    <row r="37" spans="1:19">
      <c r="A37" s="103"/>
      <c r="B37" s="103"/>
      <c r="C37" s="103"/>
      <c r="D37" s="103"/>
      <c r="E37" s="103"/>
      <c r="F37" s="103"/>
      <c r="G37" s="103"/>
      <c r="H37" s="103"/>
      <c r="I37" s="103"/>
      <c r="J37" s="103"/>
      <c r="K37" s="103"/>
      <c r="L37" s="103"/>
      <c r="M37" s="103"/>
      <c r="N37" s="103"/>
      <c r="O37" s="103"/>
      <c r="P37" s="103"/>
    </row>
    <row r="39" spans="1:19">
      <c r="A39" s="101" t="s">
        <v>92</v>
      </c>
      <c r="B39" s="101"/>
      <c r="C39" s="101"/>
      <c r="D39" s="101"/>
      <c r="E39" s="101"/>
      <c r="F39" s="101"/>
      <c r="G39" s="101"/>
      <c r="H39" s="101"/>
      <c r="I39" s="101"/>
      <c r="J39" s="61"/>
      <c r="K39" s="61"/>
      <c r="L39" s="61"/>
    </row>
    <row r="40" spans="1:19" ht="36">
      <c r="A40" s="42" t="s">
        <v>57</v>
      </c>
      <c r="B40" s="42" t="s">
        <v>93</v>
      </c>
      <c r="C40" s="42" t="s">
        <v>94</v>
      </c>
      <c r="D40" s="42" t="s">
        <v>95</v>
      </c>
      <c r="E40" s="42" t="s">
        <v>96</v>
      </c>
      <c r="F40" s="42" t="s">
        <v>60</v>
      </c>
      <c r="G40" s="42" t="s">
        <v>97</v>
      </c>
      <c r="H40" s="42" t="s">
        <v>61</v>
      </c>
      <c r="I40" s="42" t="s">
        <v>98</v>
      </c>
      <c r="J40" s="42" t="s">
        <v>62</v>
      </c>
      <c r="K40" s="42" t="s">
        <v>99</v>
      </c>
      <c r="L40" s="42" t="s">
        <v>90</v>
      </c>
      <c r="Q40" s="67" t="s">
        <v>100</v>
      </c>
      <c r="R40" s="67" t="s">
        <v>101</v>
      </c>
      <c r="S40" s="67" t="s">
        <v>102</v>
      </c>
    </row>
    <row r="41" spans="1:19" ht="1.5" customHeight="1">
      <c r="A41" s="42">
        <v>0</v>
      </c>
      <c r="B41" s="42"/>
      <c r="C41" s="42"/>
      <c r="D41" s="42"/>
      <c r="E41" s="42"/>
      <c r="F41" s="42"/>
      <c r="G41" s="42"/>
      <c r="H41" s="42"/>
      <c r="I41" s="42">
        <v>0</v>
      </c>
      <c r="J41" s="62"/>
      <c r="K41" s="62"/>
      <c r="L41" s="62"/>
      <c r="Q41" s="34">
        <v>0</v>
      </c>
      <c r="R41" s="34">
        <v>0</v>
      </c>
      <c r="S41" s="34">
        <v>1</v>
      </c>
    </row>
    <row r="42" spans="1:19">
      <c r="A42" s="43">
        <v>1</v>
      </c>
      <c r="B42" s="44"/>
      <c r="C42" s="44"/>
      <c r="D42" s="45">
        <v>37</v>
      </c>
      <c r="E42" s="52">
        <f t="shared" ref="E42:E51" si="0">F42-D42</f>
        <v>12</v>
      </c>
      <c r="F42" s="53">
        <v>49</v>
      </c>
      <c r="G42" s="54">
        <f t="shared" ref="G42:G51" si="1">D42/F42</f>
        <v>0.75510204081632648</v>
      </c>
      <c r="H42" s="54">
        <f t="shared" ref="H42:H51" si="2">D42/$D$52</f>
        <v>0.27205882352941174</v>
      </c>
      <c r="I42" s="54">
        <f>H42</f>
        <v>0.27205882352941174</v>
      </c>
      <c r="J42" s="54">
        <f t="shared" ref="J42:J51" si="3">E42/$E$52</f>
        <v>3.3898305084745763E-2</v>
      </c>
      <c r="K42" s="54">
        <f>J42</f>
        <v>3.3898305084745763E-2</v>
      </c>
      <c r="L42" s="54">
        <f t="shared" ref="L42:L51" si="4">ABS(I42-K42)</f>
        <v>0.23816051844466599</v>
      </c>
      <c r="Q42" s="66">
        <v>0.1</v>
      </c>
      <c r="R42" s="68">
        <f t="shared" ref="R42:R51" si="5">I42/Q42</f>
        <v>2.7205882352941173</v>
      </c>
      <c r="S42" s="34">
        <v>1</v>
      </c>
    </row>
    <row r="43" spans="1:19">
      <c r="A43" s="43">
        <v>2</v>
      </c>
      <c r="B43" s="44"/>
      <c r="C43" s="44"/>
      <c r="D43" s="46">
        <v>29</v>
      </c>
      <c r="E43" s="52">
        <f t="shared" si="0"/>
        <v>20</v>
      </c>
      <c r="F43" s="53">
        <v>49</v>
      </c>
      <c r="G43" s="55">
        <f t="shared" si="1"/>
        <v>0.59183673469387754</v>
      </c>
      <c r="H43" s="55">
        <f t="shared" si="2"/>
        <v>0.21323529411764705</v>
      </c>
      <c r="I43" s="54">
        <f t="shared" ref="I43:I51" si="6">I42+H43</f>
        <v>0.48529411764705876</v>
      </c>
      <c r="J43" s="55">
        <f t="shared" si="3"/>
        <v>5.6497175141242938E-2</v>
      </c>
      <c r="K43" s="55">
        <f t="shared" ref="K43:K51" si="7">K42+J43</f>
        <v>9.03954802259887E-2</v>
      </c>
      <c r="L43" s="55">
        <f t="shared" si="4"/>
        <v>0.39489863742107006</v>
      </c>
      <c r="Q43" s="66">
        <v>0.2</v>
      </c>
      <c r="R43" s="69">
        <f t="shared" si="5"/>
        <v>2.4264705882352935</v>
      </c>
      <c r="S43" s="34">
        <v>1</v>
      </c>
    </row>
    <row r="44" spans="1:19">
      <c r="A44" s="43">
        <v>3</v>
      </c>
      <c r="B44" s="44"/>
      <c r="C44" s="44"/>
      <c r="D44" s="45">
        <v>20</v>
      </c>
      <c r="E44" s="52">
        <f t="shared" si="0"/>
        <v>29</v>
      </c>
      <c r="F44" s="53">
        <v>49</v>
      </c>
      <c r="G44" s="54">
        <f t="shared" si="1"/>
        <v>0.40816326530612246</v>
      </c>
      <c r="H44" s="54">
        <f t="shared" si="2"/>
        <v>0.14705882352941177</v>
      </c>
      <c r="I44" s="54">
        <f t="shared" si="6"/>
        <v>0.63235294117647056</v>
      </c>
      <c r="J44" s="54">
        <f t="shared" si="3"/>
        <v>8.1920903954802254E-2</v>
      </c>
      <c r="K44" s="54">
        <f t="shared" si="7"/>
        <v>0.17231638418079095</v>
      </c>
      <c r="L44" s="54">
        <f t="shared" si="4"/>
        <v>0.46003655699567958</v>
      </c>
      <c r="Q44" s="66">
        <v>0.3</v>
      </c>
      <c r="R44" s="69">
        <f t="shared" si="5"/>
        <v>2.107843137254902</v>
      </c>
      <c r="S44" s="34">
        <v>1</v>
      </c>
    </row>
    <row r="45" spans="1:19">
      <c r="A45" s="43">
        <v>4</v>
      </c>
      <c r="B45" s="44"/>
      <c r="C45" s="44"/>
      <c r="D45" s="46">
        <v>19</v>
      </c>
      <c r="E45" s="52">
        <f t="shared" si="0"/>
        <v>30</v>
      </c>
      <c r="F45" s="53">
        <v>49</v>
      </c>
      <c r="G45" s="54">
        <f t="shared" si="1"/>
        <v>0.38775510204081631</v>
      </c>
      <c r="H45" s="54">
        <f t="shared" si="2"/>
        <v>0.13970588235294118</v>
      </c>
      <c r="I45" s="54">
        <f t="shared" si="6"/>
        <v>0.77205882352941169</v>
      </c>
      <c r="J45" s="54">
        <f t="shared" si="3"/>
        <v>8.4745762711864403E-2</v>
      </c>
      <c r="K45" s="54">
        <f t="shared" si="7"/>
        <v>0.25706214689265539</v>
      </c>
      <c r="L45" s="54">
        <f t="shared" si="4"/>
        <v>0.5149966766367563</v>
      </c>
      <c r="Q45" s="66">
        <v>0.4</v>
      </c>
      <c r="R45" s="69">
        <f t="shared" si="5"/>
        <v>1.9301470588235292</v>
      </c>
      <c r="S45" s="34">
        <v>1</v>
      </c>
    </row>
    <row r="46" spans="1:19">
      <c r="A46" s="43">
        <v>5</v>
      </c>
      <c r="B46" s="44"/>
      <c r="C46" s="44"/>
      <c r="D46" s="45">
        <v>15</v>
      </c>
      <c r="E46" s="52">
        <f t="shared" si="0"/>
        <v>34</v>
      </c>
      <c r="F46" s="53">
        <v>49</v>
      </c>
      <c r="G46" s="56">
        <f t="shared" si="1"/>
        <v>0.30612244897959184</v>
      </c>
      <c r="H46" s="56">
        <f t="shared" si="2"/>
        <v>0.11029411764705882</v>
      </c>
      <c r="I46" s="56">
        <f t="shared" si="6"/>
        <v>0.88235294117647056</v>
      </c>
      <c r="J46" s="56">
        <f t="shared" si="3"/>
        <v>9.6045197740112997E-2</v>
      </c>
      <c r="K46" s="56">
        <f t="shared" si="7"/>
        <v>0.35310734463276838</v>
      </c>
      <c r="L46" s="56">
        <f t="shared" si="4"/>
        <v>0.52924559654370218</v>
      </c>
      <c r="Q46" s="66">
        <v>0.5</v>
      </c>
      <c r="R46" s="69">
        <f t="shared" si="5"/>
        <v>1.7647058823529411</v>
      </c>
      <c r="S46" s="34">
        <v>1</v>
      </c>
    </row>
    <row r="47" spans="1:19">
      <c r="A47" s="43">
        <v>6</v>
      </c>
      <c r="B47" s="44"/>
      <c r="C47" s="44"/>
      <c r="D47" s="46">
        <v>6</v>
      </c>
      <c r="E47" s="52">
        <f t="shared" si="0"/>
        <v>43</v>
      </c>
      <c r="F47" s="53">
        <v>49</v>
      </c>
      <c r="G47" s="54">
        <f t="shared" si="1"/>
        <v>0.12244897959183673</v>
      </c>
      <c r="H47" s="54">
        <f t="shared" si="2"/>
        <v>4.4117647058823532E-2</v>
      </c>
      <c r="I47" s="54">
        <f t="shared" si="6"/>
        <v>0.92647058823529405</v>
      </c>
      <c r="J47" s="54">
        <f t="shared" si="3"/>
        <v>0.12146892655367232</v>
      </c>
      <c r="K47" s="54">
        <f t="shared" si="7"/>
        <v>0.47457627118644069</v>
      </c>
      <c r="L47" s="54">
        <f t="shared" si="4"/>
        <v>0.45189431704885336</v>
      </c>
      <c r="N47" s="1">
        <f>SUM(D42:D43)/98</f>
        <v>0.67346938775510201</v>
      </c>
      <c r="Q47" s="66">
        <v>0.6</v>
      </c>
      <c r="R47" s="69">
        <f t="shared" si="5"/>
        <v>1.5441176470588234</v>
      </c>
      <c r="S47" s="34">
        <v>1</v>
      </c>
    </row>
    <row r="48" spans="1:19">
      <c r="A48" s="43">
        <v>7</v>
      </c>
      <c r="B48" s="44"/>
      <c r="C48" s="44"/>
      <c r="D48" s="45">
        <v>5</v>
      </c>
      <c r="E48" s="52">
        <f t="shared" si="0"/>
        <v>44</v>
      </c>
      <c r="F48" s="53">
        <v>49</v>
      </c>
      <c r="G48" s="54">
        <f t="shared" si="1"/>
        <v>0.10204081632653061</v>
      </c>
      <c r="H48" s="54">
        <f t="shared" si="2"/>
        <v>3.6764705882352942E-2</v>
      </c>
      <c r="I48" s="54">
        <f t="shared" si="6"/>
        <v>0.96323529411764697</v>
      </c>
      <c r="J48" s="54">
        <f t="shared" si="3"/>
        <v>0.12429378531073447</v>
      </c>
      <c r="K48" s="54">
        <f t="shared" si="7"/>
        <v>0.59887005649717517</v>
      </c>
      <c r="L48" s="54">
        <f t="shared" si="4"/>
        <v>0.36436523762047179</v>
      </c>
      <c r="N48" s="1">
        <f>N47/F53</f>
        <v>2.4264705882352939</v>
      </c>
      <c r="Q48" s="66">
        <v>0.7</v>
      </c>
      <c r="R48" s="69">
        <f t="shared" si="5"/>
        <v>1.3760504201680672</v>
      </c>
      <c r="S48" s="34">
        <v>1</v>
      </c>
    </row>
    <row r="49" spans="1:19">
      <c r="A49" s="43">
        <v>8</v>
      </c>
      <c r="B49" s="44"/>
      <c r="C49" s="44"/>
      <c r="D49" s="46">
        <v>3</v>
      </c>
      <c r="E49" s="52">
        <f t="shared" si="0"/>
        <v>46</v>
      </c>
      <c r="F49" s="53">
        <v>49</v>
      </c>
      <c r="G49" s="54">
        <f t="shared" si="1"/>
        <v>6.1224489795918366E-2</v>
      </c>
      <c r="H49" s="54">
        <f t="shared" si="2"/>
        <v>2.2058823529411766E-2</v>
      </c>
      <c r="I49" s="54">
        <f t="shared" si="6"/>
        <v>0.98529411764705876</v>
      </c>
      <c r="J49" s="54">
        <f t="shared" si="3"/>
        <v>0.12994350282485875</v>
      </c>
      <c r="K49" s="54">
        <f t="shared" si="7"/>
        <v>0.72881355932203395</v>
      </c>
      <c r="L49" s="54">
        <f t="shared" si="4"/>
        <v>0.25648055832502481</v>
      </c>
      <c r="Q49" s="66">
        <v>0.8</v>
      </c>
      <c r="R49" s="69">
        <f t="shared" si="5"/>
        <v>1.2316176470588234</v>
      </c>
      <c r="S49" s="34">
        <v>1</v>
      </c>
    </row>
    <row r="50" spans="1:19">
      <c r="A50" s="43">
        <v>9</v>
      </c>
      <c r="B50" s="44"/>
      <c r="C50" s="44"/>
      <c r="D50" s="45">
        <v>2</v>
      </c>
      <c r="E50" s="52">
        <f t="shared" si="0"/>
        <v>47</v>
      </c>
      <c r="F50" s="53">
        <v>49</v>
      </c>
      <c r="G50" s="54">
        <f t="shared" si="1"/>
        <v>4.0816326530612242E-2</v>
      </c>
      <c r="H50" s="54">
        <f t="shared" si="2"/>
        <v>1.4705882352941176E-2</v>
      </c>
      <c r="I50" s="54">
        <f t="shared" si="6"/>
        <v>0.99999999999999989</v>
      </c>
      <c r="J50" s="54">
        <f t="shared" si="3"/>
        <v>0.1327683615819209</v>
      </c>
      <c r="K50" s="54">
        <f t="shared" si="7"/>
        <v>0.8615819209039548</v>
      </c>
      <c r="L50" s="54">
        <f t="shared" si="4"/>
        <v>0.13841807909604509</v>
      </c>
      <c r="Q50" s="66">
        <v>0.9</v>
      </c>
      <c r="R50" s="69">
        <f t="shared" si="5"/>
        <v>1.1111111111111109</v>
      </c>
      <c r="S50" s="34">
        <v>1</v>
      </c>
    </row>
    <row r="51" spans="1:19">
      <c r="A51" s="43">
        <v>10</v>
      </c>
      <c r="B51" s="44"/>
      <c r="C51" s="44"/>
      <c r="D51" s="46">
        <v>0</v>
      </c>
      <c r="E51" s="52">
        <f t="shared" si="0"/>
        <v>49</v>
      </c>
      <c r="F51" s="53">
        <v>49</v>
      </c>
      <c r="G51" s="54">
        <f t="shared" si="1"/>
        <v>0</v>
      </c>
      <c r="H51" s="54">
        <f t="shared" si="2"/>
        <v>0</v>
      </c>
      <c r="I51" s="54">
        <f t="shared" si="6"/>
        <v>0.99999999999999989</v>
      </c>
      <c r="J51" s="54">
        <f t="shared" si="3"/>
        <v>0.1384180790960452</v>
      </c>
      <c r="K51" s="54">
        <f t="shared" si="7"/>
        <v>1</v>
      </c>
      <c r="L51" s="54">
        <f t="shared" si="4"/>
        <v>1.1102230246251565E-16</v>
      </c>
      <c r="M51" s="1" t="s">
        <v>103</v>
      </c>
      <c r="Q51" s="66">
        <v>1</v>
      </c>
      <c r="R51" s="69">
        <f t="shared" si="5"/>
        <v>0.99999999999999989</v>
      </c>
      <c r="S51" s="34">
        <v>1</v>
      </c>
    </row>
    <row r="52" spans="1:19">
      <c r="A52" s="47"/>
      <c r="B52" s="48"/>
      <c r="C52" s="48"/>
      <c r="D52" s="49">
        <f t="shared" ref="D52:F52" si="8">SUM(D42:D51)</f>
        <v>136</v>
      </c>
      <c r="E52" s="49">
        <f t="shared" si="8"/>
        <v>354</v>
      </c>
      <c r="F52" s="49">
        <f t="shared" si="8"/>
        <v>490</v>
      </c>
      <c r="G52" s="47"/>
      <c r="H52" s="47"/>
      <c r="I52" s="47"/>
      <c r="J52" s="63"/>
      <c r="K52" s="64" t="s">
        <v>90</v>
      </c>
      <c r="L52" s="65">
        <f>MAX(L42:L51)</f>
        <v>0.52924559654370218</v>
      </c>
    </row>
    <row r="53" spans="1:19">
      <c r="F53" s="57">
        <f>D52/F52</f>
        <v>0.27755102040816326</v>
      </c>
    </row>
    <row r="54" spans="1:19" ht="15" customHeight="1">
      <c r="A54" s="101" t="s">
        <v>104</v>
      </c>
      <c r="B54" s="101"/>
      <c r="C54" s="101"/>
      <c r="D54" s="101"/>
      <c r="E54" s="101"/>
      <c r="F54" s="101"/>
      <c r="G54" s="101"/>
      <c r="H54" s="101"/>
      <c r="I54" s="101"/>
      <c r="J54" s="61"/>
      <c r="K54" s="61"/>
      <c r="L54" s="61"/>
    </row>
    <row r="55" spans="1:19" ht="36">
      <c r="A55" s="42" t="s">
        <v>57</v>
      </c>
      <c r="B55" s="42" t="s">
        <v>93</v>
      </c>
      <c r="C55" s="42" t="s">
        <v>94</v>
      </c>
      <c r="D55" s="42" t="s">
        <v>95</v>
      </c>
      <c r="E55" s="42" t="s">
        <v>96</v>
      </c>
      <c r="F55" s="42" t="s">
        <v>60</v>
      </c>
      <c r="G55" s="42" t="s">
        <v>105</v>
      </c>
      <c r="H55" s="42" t="s">
        <v>61</v>
      </c>
      <c r="I55" s="42" t="s">
        <v>98</v>
      </c>
      <c r="J55" s="42" t="s">
        <v>62</v>
      </c>
      <c r="K55" s="42" t="s">
        <v>99</v>
      </c>
      <c r="L55" s="42" t="s">
        <v>90</v>
      </c>
      <c r="Q55" s="67" t="s">
        <v>100</v>
      </c>
      <c r="R55" s="67" t="s">
        <v>101</v>
      </c>
      <c r="S55" s="67" t="s">
        <v>102</v>
      </c>
    </row>
    <row r="56" spans="1:19" ht="1.5" customHeight="1">
      <c r="A56" s="42">
        <v>0</v>
      </c>
      <c r="B56" s="42"/>
      <c r="C56" s="42"/>
      <c r="D56" s="42"/>
      <c r="E56" s="42"/>
      <c r="F56" s="42"/>
      <c r="G56" s="42"/>
      <c r="H56" s="42"/>
      <c r="I56" s="42">
        <v>0</v>
      </c>
      <c r="J56" s="62"/>
      <c r="K56" s="62"/>
      <c r="L56" s="62"/>
      <c r="Q56" s="34">
        <v>0</v>
      </c>
      <c r="R56" s="34"/>
      <c r="S56" s="34">
        <v>1</v>
      </c>
    </row>
    <row r="57" spans="1:19">
      <c r="A57" s="43">
        <v>1</v>
      </c>
      <c r="B57" s="44"/>
      <c r="C57" s="44"/>
      <c r="D57" s="45">
        <v>19</v>
      </c>
      <c r="E57" s="52">
        <f t="shared" ref="E57:E66" si="9">F57-D57</f>
        <v>2</v>
      </c>
      <c r="F57" s="53">
        <v>21</v>
      </c>
      <c r="G57" s="54">
        <f t="shared" ref="G57:G66" si="10">D57/F57</f>
        <v>0.90476190476190477</v>
      </c>
      <c r="H57" s="54">
        <f t="shared" ref="H57:H66" si="11">D57/$D$67</f>
        <v>0.38</v>
      </c>
      <c r="I57" s="54">
        <f>H57</f>
        <v>0.38</v>
      </c>
      <c r="J57" s="54">
        <f t="shared" ref="J57:J66" si="12">E57/$E$67</f>
        <v>1.2500000000000001E-2</v>
      </c>
      <c r="K57" s="54">
        <f>J57</f>
        <v>1.2500000000000001E-2</v>
      </c>
      <c r="L57" s="54">
        <f t="shared" ref="L57:L66" si="13">ABS(I57-K57)</f>
        <v>0.36749999999999999</v>
      </c>
      <c r="P57" s="66"/>
      <c r="Q57" s="66">
        <v>0.1</v>
      </c>
      <c r="R57" s="68">
        <f t="shared" ref="R57:R66" si="14">I57/Q57</f>
        <v>3.8</v>
      </c>
      <c r="S57" s="34">
        <v>1</v>
      </c>
    </row>
    <row r="58" spans="1:19">
      <c r="A58" s="43">
        <v>2</v>
      </c>
      <c r="B58" s="44"/>
      <c r="C58" s="44"/>
      <c r="D58" s="46">
        <v>12</v>
      </c>
      <c r="E58" s="52">
        <f t="shared" si="9"/>
        <v>9</v>
      </c>
      <c r="F58" s="53">
        <v>21</v>
      </c>
      <c r="G58" s="54">
        <f t="shared" si="10"/>
        <v>0.5714285714285714</v>
      </c>
      <c r="H58" s="54">
        <f t="shared" si="11"/>
        <v>0.24</v>
      </c>
      <c r="I58" s="54">
        <f t="shared" ref="I58:I66" si="15">I57+H58</f>
        <v>0.62</v>
      </c>
      <c r="J58" s="54">
        <f t="shared" si="12"/>
        <v>5.6250000000000001E-2</v>
      </c>
      <c r="K58" s="54">
        <f t="shared" ref="K58:K66" si="16">K57+J58</f>
        <v>6.8750000000000006E-2</v>
      </c>
      <c r="L58" s="54">
        <f t="shared" si="13"/>
        <v>0.55125000000000002</v>
      </c>
      <c r="P58" s="66"/>
      <c r="Q58" s="66">
        <v>0.2</v>
      </c>
      <c r="R58" s="69">
        <f t="shared" si="14"/>
        <v>3.0999999999999996</v>
      </c>
      <c r="S58" s="34">
        <v>1</v>
      </c>
    </row>
    <row r="59" spans="1:19">
      <c r="A59" s="43">
        <v>3</v>
      </c>
      <c r="B59" s="44"/>
      <c r="C59" s="44"/>
      <c r="D59" s="50">
        <v>5</v>
      </c>
      <c r="E59" s="58">
        <f t="shared" si="9"/>
        <v>16</v>
      </c>
      <c r="F59" s="58">
        <v>21</v>
      </c>
      <c r="G59" s="59">
        <f t="shared" si="10"/>
        <v>0.23809523809523808</v>
      </c>
      <c r="H59" s="54">
        <f t="shared" si="11"/>
        <v>0.1</v>
      </c>
      <c r="I59" s="54">
        <f>I58+H59</f>
        <v>0.72</v>
      </c>
      <c r="J59" s="54">
        <f t="shared" si="12"/>
        <v>0.1</v>
      </c>
      <c r="K59" s="54">
        <f t="shared" si="16"/>
        <v>0.16875000000000001</v>
      </c>
      <c r="L59" s="54">
        <f t="shared" si="13"/>
        <v>0.55125000000000002</v>
      </c>
      <c r="P59" s="66"/>
      <c r="Q59" s="66">
        <v>0.3</v>
      </c>
      <c r="R59" s="69">
        <f t="shared" si="14"/>
        <v>2.4</v>
      </c>
      <c r="S59" s="34">
        <v>1</v>
      </c>
    </row>
    <row r="60" spans="1:19">
      <c r="A60" s="43">
        <v>4</v>
      </c>
      <c r="B60" s="44"/>
      <c r="C60" s="44"/>
      <c r="D60" s="51">
        <v>6</v>
      </c>
      <c r="E60" s="58">
        <f t="shared" si="9"/>
        <v>15</v>
      </c>
      <c r="F60" s="58">
        <v>21</v>
      </c>
      <c r="G60" s="59">
        <f t="shared" si="10"/>
        <v>0.2857142857142857</v>
      </c>
      <c r="H60" s="56">
        <f t="shared" si="11"/>
        <v>0.12</v>
      </c>
      <c r="I60" s="56">
        <f t="shared" si="15"/>
        <v>0.84</v>
      </c>
      <c r="J60" s="56">
        <f t="shared" si="12"/>
        <v>9.375E-2</v>
      </c>
      <c r="K60" s="56">
        <f t="shared" si="16"/>
        <v>0.26250000000000001</v>
      </c>
      <c r="L60" s="56">
        <f t="shared" si="13"/>
        <v>0.5774999999999999</v>
      </c>
      <c r="P60" s="66"/>
      <c r="Q60" s="66">
        <v>0.4</v>
      </c>
      <c r="R60" s="69">
        <f t="shared" si="14"/>
        <v>2.0999999999999996</v>
      </c>
      <c r="S60" s="34">
        <v>1</v>
      </c>
    </row>
    <row r="61" spans="1:19">
      <c r="A61" s="43">
        <v>5</v>
      </c>
      <c r="B61" s="44"/>
      <c r="C61" s="44"/>
      <c r="D61" s="45">
        <v>4</v>
      </c>
      <c r="E61" s="52">
        <f t="shared" si="9"/>
        <v>17</v>
      </c>
      <c r="F61" s="53">
        <v>21</v>
      </c>
      <c r="G61" s="54">
        <f t="shared" si="10"/>
        <v>0.19047619047619047</v>
      </c>
      <c r="H61" s="54">
        <f t="shared" si="11"/>
        <v>0.08</v>
      </c>
      <c r="I61" s="54">
        <f t="shared" si="15"/>
        <v>0.91999999999999993</v>
      </c>
      <c r="J61" s="54">
        <f t="shared" si="12"/>
        <v>0.10625</v>
      </c>
      <c r="K61" s="54">
        <f t="shared" si="16"/>
        <v>0.36875000000000002</v>
      </c>
      <c r="L61" s="54">
        <f t="shared" si="13"/>
        <v>0.55124999999999991</v>
      </c>
      <c r="P61" s="66"/>
      <c r="Q61" s="66">
        <v>0.5</v>
      </c>
      <c r="R61" s="69">
        <f t="shared" si="14"/>
        <v>1.8399999999999999</v>
      </c>
      <c r="S61" s="34">
        <v>1</v>
      </c>
    </row>
    <row r="62" spans="1:19">
      <c r="A62" s="43">
        <v>6</v>
      </c>
      <c r="B62" s="44"/>
      <c r="C62" s="44"/>
      <c r="D62" s="46">
        <v>1</v>
      </c>
      <c r="E62" s="52">
        <f t="shared" si="9"/>
        <v>20</v>
      </c>
      <c r="F62" s="53">
        <v>21</v>
      </c>
      <c r="G62" s="54">
        <f t="shared" si="10"/>
        <v>4.7619047619047616E-2</v>
      </c>
      <c r="H62" s="54">
        <f t="shared" si="11"/>
        <v>0.02</v>
      </c>
      <c r="I62" s="54">
        <f t="shared" si="15"/>
        <v>0.94</v>
      </c>
      <c r="J62" s="54">
        <f t="shared" si="12"/>
        <v>0.125</v>
      </c>
      <c r="K62" s="54">
        <f t="shared" si="16"/>
        <v>0.49375000000000002</v>
      </c>
      <c r="L62" s="54">
        <f t="shared" si="13"/>
        <v>0.44624999999999992</v>
      </c>
      <c r="P62" s="66"/>
      <c r="Q62" s="66">
        <v>0.6</v>
      </c>
      <c r="R62" s="69">
        <f t="shared" si="14"/>
        <v>1.5666666666666667</v>
      </c>
      <c r="S62" s="34">
        <v>1</v>
      </c>
    </row>
    <row r="63" spans="1:19">
      <c r="A63" s="43">
        <v>7</v>
      </c>
      <c r="B63" s="44"/>
      <c r="C63" s="44"/>
      <c r="D63" s="45">
        <v>2</v>
      </c>
      <c r="E63" s="52">
        <f t="shared" si="9"/>
        <v>19</v>
      </c>
      <c r="F63" s="53">
        <v>21</v>
      </c>
      <c r="G63" s="54">
        <f t="shared" si="10"/>
        <v>9.5238095238095233E-2</v>
      </c>
      <c r="H63" s="54">
        <f t="shared" si="11"/>
        <v>0.04</v>
      </c>
      <c r="I63" s="54">
        <f t="shared" si="15"/>
        <v>0.98</v>
      </c>
      <c r="J63" s="54">
        <f t="shared" si="12"/>
        <v>0.11874999999999999</v>
      </c>
      <c r="K63" s="54">
        <f t="shared" si="16"/>
        <v>0.61250000000000004</v>
      </c>
      <c r="L63" s="54">
        <f t="shared" si="13"/>
        <v>0.36749999999999994</v>
      </c>
      <c r="P63" s="66"/>
      <c r="Q63" s="66">
        <v>0.7</v>
      </c>
      <c r="R63" s="69">
        <f t="shared" si="14"/>
        <v>1.4000000000000001</v>
      </c>
      <c r="S63" s="34">
        <v>1</v>
      </c>
    </row>
    <row r="64" spans="1:19">
      <c r="A64" s="43">
        <v>8</v>
      </c>
      <c r="B64" s="44"/>
      <c r="C64" s="44"/>
      <c r="D64" s="46">
        <v>1</v>
      </c>
      <c r="E64" s="52">
        <f t="shared" si="9"/>
        <v>20</v>
      </c>
      <c r="F64" s="53">
        <v>21</v>
      </c>
      <c r="G64" s="54">
        <f t="shared" si="10"/>
        <v>4.7619047619047616E-2</v>
      </c>
      <c r="H64" s="54">
        <f t="shared" si="11"/>
        <v>0.02</v>
      </c>
      <c r="I64" s="54">
        <f t="shared" si="15"/>
        <v>1</v>
      </c>
      <c r="J64" s="54">
        <f t="shared" si="12"/>
        <v>0.125</v>
      </c>
      <c r="K64" s="54">
        <f t="shared" si="16"/>
        <v>0.73750000000000004</v>
      </c>
      <c r="L64" s="54">
        <f t="shared" si="13"/>
        <v>0.26249999999999996</v>
      </c>
      <c r="P64" s="66"/>
      <c r="Q64" s="66">
        <v>0.8</v>
      </c>
      <c r="R64" s="69">
        <f t="shared" si="14"/>
        <v>1.25</v>
      </c>
      <c r="S64" s="34">
        <v>1</v>
      </c>
    </row>
    <row r="65" spans="1:19">
      <c r="A65" s="43">
        <v>9</v>
      </c>
      <c r="B65" s="44"/>
      <c r="C65" s="44"/>
      <c r="D65" s="45">
        <v>0</v>
      </c>
      <c r="E65" s="52">
        <f t="shared" si="9"/>
        <v>21</v>
      </c>
      <c r="F65" s="53">
        <v>21</v>
      </c>
      <c r="G65" s="54">
        <f t="shared" si="10"/>
        <v>0</v>
      </c>
      <c r="H65" s="54">
        <f t="shared" si="11"/>
        <v>0</v>
      </c>
      <c r="I65" s="54">
        <f t="shared" si="15"/>
        <v>1</v>
      </c>
      <c r="J65" s="54">
        <f t="shared" si="12"/>
        <v>0.13125000000000001</v>
      </c>
      <c r="K65" s="54">
        <f t="shared" si="16"/>
        <v>0.86875000000000002</v>
      </c>
      <c r="L65" s="54">
        <f t="shared" si="13"/>
        <v>0.13124999999999998</v>
      </c>
      <c r="P65" s="66"/>
      <c r="Q65" s="66">
        <v>0.9</v>
      </c>
      <c r="R65" s="69">
        <f t="shared" si="14"/>
        <v>1.1111111111111112</v>
      </c>
      <c r="S65" s="34">
        <v>1</v>
      </c>
    </row>
    <row r="66" spans="1:19">
      <c r="A66" s="43">
        <v>10</v>
      </c>
      <c r="B66" s="44"/>
      <c r="C66" s="44"/>
      <c r="D66" s="46">
        <v>0</v>
      </c>
      <c r="E66" s="52">
        <f t="shared" si="9"/>
        <v>21</v>
      </c>
      <c r="F66" s="53">
        <v>21</v>
      </c>
      <c r="G66" s="54">
        <f t="shared" si="10"/>
        <v>0</v>
      </c>
      <c r="H66" s="54">
        <f t="shared" si="11"/>
        <v>0</v>
      </c>
      <c r="I66" s="54">
        <f t="shared" si="15"/>
        <v>1</v>
      </c>
      <c r="J66" s="54">
        <f t="shared" si="12"/>
        <v>0.13125000000000001</v>
      </c>
      <c r="K66" s="54">
        <f t="shared" si="16"/>
        <v>1</v>
      </c>
      <c r="L66" s="54">
        <f t="shared" si="13"/>
        <v>0</v>
      </c>
      <c r="P66" s="66"/>
      <c r="Q66" s="66">
        <v>1</v>
      </c>
      <c r="R66" s="69">
        <f t="shared" si="14"/>
        <v>1</v>
      </c>
      <c r="S66" s="34">
        <v>1</v>
      </c>
    </row>
    <row r="67" spans="1:19">
      <c r="A67" s="47"/>
      <c r="B67" s="48"/>
      <c r="C67" s="48"/>
      <c r="D67" s="49">
        <f t="shared" ref="D67:F67" si="17">SUM(D57:D66)</f>
        <v>50</v>
      </c>
      <c r="E67" s="49">
        <f t="shared" si="17"/>
        <v>160</v>
      </c>
      <c r="F67" s="49">
        <f t="shared" si="17"/>
        <v>210</v>
      </c>
      <c r="G67" s="47"/>
      <c r="H67" s="47"/>
      <c r="I67" s="47"/>
      <c r="J67" s="63"/>
      <c r="K67" s="64" t="s">
        <v>90</v>
      </c>
      <c r="L67" s="65">
        <f>MAX(L57:L66)</f>
        <v>0.5774999999999999</v>
      </c>
    </row>
    <row r="90" spans="4:13">
      <c r="D90" s="104" t="s">
        <v>106</v>
      </c>
      <c r="E90" s="104"/>
      <c r="F90" s="104"/>
      <c r="G90" s="104"/>
      <c r="H90" s="104"/>
      <c r="I90" s="104"/>
      <c r="J90" s="104"/>
      <c r="K90" s="104"/>
      <c r="L90" s="104"/>
      <c r="M90" s="104"/>
    </row>
    <row r="91" spans="4:13">
      <c r="D91" s="104"/>
      <c r="E91" s="104"/>
      <c r="F91" s="104"/>
      <c r="G91" s="104"/>
      <c r="H91" s="104"/>
      <c r="I91" s="104"/>
      <c r="J91" s="104"/>
      <c r="K91" s="104"/>
      <c r="L91" s="104"/>
      <c r="M91" s="104"/>
    </row>
    <row r="93" spans="4:13" ht="36">
      <c r="D93" s="42" t="s">
        <v>107</v>
      </c>
      <c r="E93" s="42" t="s">
        <v>108</v>
      </c>
      <c r="F93" s="42" t="s">
        <v>109</v>
      </c>
    </row>
    <row r="94" spans="4:13">
      <c r="D94" s="70"/>
      <c r="E94" s="70"/>
      <c r="F94" s="70"/>
    </row>
    <row r="95" spans="4:13">
      <c r="D95" s="71">
        <v>0</v>
      </c>
      <c r="E95" s="71">
        <v>1.6738409999999999</v>
      </c>
      <c r="F95" s="71">
        <v>1.596147</v>
      </c>
      <c r="H95" s="105" t="s">
        <v>110</v>
      </c>
      <c r="I95" s="105"/>
      <c r="J95" s="105"/>
      <c r="K95" s="105"/>
      <c r="L95" s="105"/>
      <c r="M95" s="105"/>
    </row>
    <row r="96" spans="4:13">
      <c r="D96" s="71">
        <v>1</v>
      </c>
      <c r="E96" s="71">
        <v>2.660758</v>
      </c>
      <c r="F96" s="71">
        <v>2.6329410000000002</v>
      </c>
      <c r="H96" s="105"/>
      <c r="I96" s="105"/>
      <c r="J96" s="105"/>
      <c r="K96" s="105"/>
      <c r="L96" s="105"/>
      <c r="M96" s="105"/>
    </row>
    <row r="97" spans="4:13">
      <c r="D97" s="71">
        <v>2</v>
      </c>
      <c r="E97" s="71">
        <v>3.0325389999999999</v>
      </c>
      <c r="F97" s="71">
        <v>3.1456620000000002</v>
      </c>
      <c r="H97" s="105"/>
      <c r="I97" s="105"/>
      <c r="J97" s="105"/>
      <c r="K97" s="105"/>
      <c r="L97" s="105"/>
      <c r="M97" s="105"/>
    </row>
    <row r="98" spans="4:13">
      <c r="D98" s="71">
        <v>3</v>
      </c>
      <c r="E98" s="71">
        <v>3.0403280000000001</v>
      </c>
      <c r="F98" s="71">
        <v>3.4237310000000001</v>
      </c>
      <c r="H98" s="105"/>
      <c r="I98" s="105"/>
      <c r="J98" s="105"/>
      <c r="K98" s="105"/>
      <c r="L98" s="105"/>
      <c r="M98" s="105"/>
    </row>
    <row r="99" spans="4:13">
      <c r="D99" s="71">
        <v>4</v>
      </c>
      <c r="E99" s="71">
        <v>3.4395910000000001</v>
      </c>
      <c r="F99" s="71">
        <v>3.6484869999999998</v>
      </c>
      <c r="H99" s="105"/>
      <c r="I99" s="105"/>
      <c r="J99" s="105"/>
      <c r="K99" s="105"/>
      <c r="L99" s="105"/>
      <c r="M99" s="105"/>
    </row>
    <row r="100" spans="4:13">
      <c r="D100" s="71">
        <v>5</v>
      </c>
      <c r="E100" s="71">
        <v>3.8306239999999998</v>
      </c>
      <c r="F100" s="71">
        <v>3.7759999999999998</v>
      </c>
      <c r="H100" s="105"/>
      <c r="I100" s="105"/>
      <c r="J100" s="105"/>
      <c r="K100" s="105"/>
      <c r="L100" s="105"/>
      <c r="M100" s="105"/>
    </row>
    <row r="101" spans="4:13">
      <c r="D101" s="71">
        <v>6</v>
      </c>
      <c r="E101" s="71">
        <v>3.91276</v>
      </c>
      <c r="F101" s="71">
        <v>3.8839199999999998</v>
      </c>
      <c r="H101" s="105"/>
      <c r="I101" s="105"/>
      <c r="J101" s="105"/>
      <c r="K101" s="105"/>
      <c r="L101" s="105"/>
      <c r="M101" s="105"/>
    </row>
    <row r="102" spans="4:13">
      <c r="D102" s="71">
        <v>7</v>
      </c>
      <c r="E102" s="71">
        <v>4.4124759999999998</v>
      </c>
      <c r="F102" s="71">
        <v>3.9954529999999999</v>
      </c>
      <c r="H102" s="105"/>
      <c r="I102" s="105"/>
      <c r="J102" s="105"/>
      <c r="K102" s="105"/>
      <c r="L102" s="105"/>
      <c r="M102" s="105"/>
    </row>
    <row r="103" spans="4:13">
      <c r="D103" s="71">
        <v>8</v>
      </c>
      <c r="E103" s="72">
        <v>4.0400099999999997</v>
      </c>
      <c r="F103" s="72">
        <v>4.0962779999999999</v>
      </c>
      <c r="H103" s="105"/>
      <c r="I103" s="105"/>
      <c r="J103" s="105"/>
      <c r="K103" s="105"/>
      <c r="L103" s="105"/>
      <c r="M103" s="105"/>
    </row>
    <row r="104" spans="4:13">
      <c r="D104" s="71">
        <v>9</v>
      </c>
      <c r="E104" s="71">
        <v>4.6694199999999997</v>
      </c>
      <c r="F104" s="71">
        <v>4.5087640000000002</v>
      </c>
      <c r="H104" s="105"/>
      <c r="I104" s="105"/>
      <c r="J104" s="105"/>
      <c r="K104" s="105"/>
      <c r="L104" s="105"/>
      <c r="M104" s="105"/>
    </row>
  </sheetData>
  <mergeCells count="9">
    <mergeCell ref="D90:M91"/>
    <mergeCell ref="H95:M104"/>
    <mergeCell ref="A30:P37"/>
    <mergeCell ref="A1:I3"/>
    <mergeCell ref="A6:F6"/>
    <mergeCell ref="A39:I39"/>
    <mergeCell ref="A54:I54"/>
    <mergeCell ref="A7:P20"/>
    <mergeCell ref="A22:P27"/>
  </mergeCells>
  <conditionalFormatting sqref="G42:G51">
    <cfRule type="dataBar" priority="5">
      <dataBar>
        <cfvo type="min"/>
        <cfvo type="max"/>
        <color rgb="FF638EC6"/>
      </dataBar>
      <extLst>
        <ext xmlns:x14="http://schemas.microsoft.com/office/spreadsheetml/2009/9/main" uri="{B025F937-C7B1-47D3-B67F-A62EFF666E3E}">
          <x14:id>{C0ACF0B7-0226-4D5F-ADF4-16481CB97D46}</x14:id>
        </ext>
      </extLst>
    </cfRule>
  </conditionalFormatting>
  <conditionalFormatting sqref="G57:G66">
    <cfRule type="dataBar" priority="4">
      <dataBar>
        <cfvo type="min"/>
        <cfvo type="max"/>
        <color rgb="FF638EC6"/>
      </dataBar>
      <extLst>
        <ext xmlns:x14="http://schemas.microsoft.com/office/spreadsheetml/2009/9/main" uri="{B025F937-C7B1-47D3-B67F-A62EFF666E3E}">
          <x14:id>{E6724491-C546-4705-A461-9685241265A5}</x14:id>
        </ext>
      </extLst>
    </cfRule>
  </conditionalFormatting>
  <conditionalFormatting sqref="H42:H52">
    <cfRule type="dataBar" priority="3">
      <dataBar>
        <cfvo type="min"/>
        <cfvo type="max"/>
        <color rgb="FF63C384"/>
      </dataBar>
      <extLst>
        <ext xmlns:x14="http://schemas.microsoft.com/office/spreadsheetml/2009/9/main" uri="{B025F937-C7B1-47D3-B67F-A62EFF666E3E}">
          <x14:id>{BC28125B-CA49-4EAD-B8B5-9E7F7AB66E1C}</x14:id>
        </ext>
      </extLst>
    </cfRule>
  </conditionalFormatting>
  <conditionalFormatting sqref="H57:H66">
    <cfRule type="dataBar" priority="2">
      <dataBar>
        <cfvo type="min"/>
        <cfvo type="max"/>
        <color rgb="FF63C384"/>
      </dataBar>
      <extLst>
        <ext xmlns:x14="http://schemas.microsoft.com/office/spreadsheetml/2009/9/main" uri="{B025F937-C7B1-47D3-B67F-A62EFF666E3E}">
          <x14:id>{6359A385-7631-45E4-B9B0-F86804FF2781}</x14:id>
        </ext>
      </extLst>
    </cfRule>
  </conditionalFormatting>
  <conditionalFormatting sqref="K57:K66">
    <cfRule type="dataBar" priority="1">
      <dataBar>
        <cfvo type="min"/>
        <cfvo type="max"/>
        <color rgb="FF638EC6"/>
      </dataBar>
      <extLst>
        <ext xmlns:x14="http://schemas.microsoft.com/office/spreadsheetml/2009/9/main" uri="{B025F937-C7B1-47D3-B67F-A62EFF666E3E}">
          <x14:id>{EE4D743F-392E-4F1A-A3DD-00D9D2F1CBD0}</x14:id>
        </ext>
      </extLst>
    </cfRule>
  </conditionalFormatting>
  <pageMargins left="0.75" right="0.75" top="1" bottom="1" header="0.5" footer="0.5"/>
  <drawing r:id="rId1"/>
  <extLst>
    <ext xmlns:x14="http://schemas.microsoft.com/office/spreadsheetml/2009/9/main" uri="{78C0D931-6437-407d-A8EE-F0AAD7539E65}">
      <x14:conditionalFormattings>
        <x14:conditionalFormatting xmlns:xm="http://schemas.microsoft.com/office/excel/2006/main">
          <x14:cfRule type="dataBar" id="{C0ACF0B7-0226-4D5F-ADF4-16481CB97D46}">
            <x14:dataBar minLength="0" maxLength="100" border="1" negativeBarBorderColorSameAsPositive="0">
              <x14:cfvo type="autoMin"/>
              <x14:cfvo type="autoMax"/>
              <x14:borderColor rgb="FF638EC6"/>
              <x14:negativeFillColor rgb="FFFF0000"/>
              <x14:negativeBorderColor rgb="FFFF0000"/>
              <x14:axisColor rgb="FF000000"/>
            </x14:dataBar>
          </x14:cfRule>
          <xm:sqref>G42:G51</xm:sqref>
        </x14:conditionalFormatting>
        <x14:conditionalFormatting xmlns:xm="http://schemas.microsoft.com/office/excel/2006/main">
          <x14:cfRule type="dataBar" id="{E6724491-C546-4705-A461-9685241265A5}">
            <x14:dataBar minLength="0" maxLength="100" border="1" negativeBarBorderColorSameAsPositive="0">
              <x14:cfvo type="autoMin"/>
              <x14:cfvo type="autoMax"/>
              <x14:borderColor rgb="FF638EC6"/>
              <x14:negativeFillColor rgb="FFFF0000"/>
              <x14:negativeBorderColor rgb="FFFF0000"/>
              <x14:axisColor rgb="FF000000"/>
            </x14:dataBar>
          </x14:cfRule>
          <xm:sqref>G57:G66</xm:sqref>
        </x14:conditionalFormatting>
        <x14:conditionalFormatting xmlns:xm="http://schemas.microsoft.com/office/excel/2006/main">
          <x14:cfRule type="dataBar" id="{BC28125B-CA49-4EAD-B8B5-9E7F7AB66E1C}">
            <x14:dataBar minLength="0" maxLength="100" border="1" negativeBarBorderColorSameAsPositive="0">
              <x14:cfvo type="autoMin"/>
              <x14:cfvo type="autoMax"/>
              <x14:borderColor rgb="FF63C384"/>
              <x14:negativeFillColor rgb="FFFF0000"/>
              <x14:negativeBorderColor rgb="FFFF0000"/>
              <x14:axisColor rgb="FF000000"/>
            </x14:dataBar>
          </x14:cfRule>
          <xm:sqref>H42:H52</xm:sqref>
        </x14:conditionalFormatting>
        <x14:conditionalFormatting xmlns:xm="http://schemas.microsoft.com/office/excel/2006/main">
          <x14:cfRule type="dataBar" id="{6359A385-7631-45E4-B9B0-F86804FF2781}">
            <x14:dataBar minLength="0" maxLength="100" border="1" negativeBarBorderColorSameAsPositive="0">
              <x14:cfvo type="autoMin"/>
              <x14:cfvo type="autoMax"/>
              <x14:borderColor rgb="FF63C384"/>
              <x14:negativeFillColor rgb="FFFF0000"/>
              <x14:negativeBorderColor rgb="FFFF0000"/>
              <x14:axisColor rgb="FF000000"/>
            </x14:dataBar>
          </x14:cfRule>
          <xm:sqref>H57:H66</xm:sqref>
        </x14:conditionalFormatting>
        <x14:conditionalFormatting xmlns:xm="http://schemas.microsoft.com/office/excel/2006/main">
          <x14:cfRule type="dataBar" id="{EE4D743F-392E-4F1A-A3DD-00D9D2F1CBD0}">
            <x14:dataBar minLength="0" maxLength="100" border="1" negativeBarBorderColorSameAsPositive="0">
              <x14:cfvo type="autoMin"/>
              <x14:cfvo type="autoMax"/>
              <x14:borderColor rgb="FF638EC6"/>
              <x14:negativeFillColor rgb="FFFF0000"/>
              <x14:negativeBorderColor rgb="FFFF0000"/>
              <x14:axisColor rgb="FF000000"/>
            </x14:dataBar>
          </x14:cfRule>
          <xm:sqref>K57:K66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heetViews>
  <sheetFormatPr defaultColWidth="9" defaultRowHeight="15"/>
  <cols>
    <col min="1" max="1" width="16.5703125" customWidth="1"/>
    <col min="2" max="2" width="70.140625" customWidth="1"/>
    <col min="3" max="3" width="18.85546875" customWidth="1"/>
  </cols>
  <sheetData>
    <row r="1" spans="1:3">
      <c r="A1" s="28" t="s">
        <v>111</v>
      </c>
      <c r="B1" s="1"/>
      <c r="C1" s="1" t="s">
        <v>112</v>
      </c>
    </row>
    <row r="2" spans="1:3">
      <c r="A2" s="1"/>
      <c r="B2" s="1" t="s">
        <v>113</v>
      </c>
      <c r="C2" s="1"/>
    </row>
    <row r="3" spans="1:3">
      <c r="A3" s="1"/>
      <c r="B3" s="1" t="s">
        <v>114</v>
      </c>
      <c r="C3" s="1"/>
    </row>
    <row r="4" spans="1:3">
      <c r="A4" s="1"/>
      <c r="B4" s="1" t="s">
        <v>115</v>
      </c>
      <c r="C4" s="1"/>
    </row>
    <row r="5" spans="1:3">
      <c r="A5" s="1"/>
      <c r="B5" s="1" t="s">
        <v>116</v>
      </c>
      <c r="C5" s="1"/>
    </row>
    <row r="6" spans="1:3">
      <c r="A6" s="1"/>
      <c r="B6" s="1" t="s">
        <v>117</v>
      </c>
      <c r="C6" s="1"/>
    </row>
    <row r="7" spans="1:3">
      <c r="A7" s="1"/>
      <c r="B7" s="1" t="s">
        <v>118</v>
      </c>
      <c r="C7" s="1"/>
    </row>
    <row r="8" spans="1:3">
      <c r="A8" s="1"/>
      <c r="B8" s="1" t="s">
        <v>119</v>
      </c>
      <c r="C8" s="1"/>
    </row>
    <row r="9" spans="1:3">
      <c r="A9" s="1"/>
      <c r="B9" s="1"/>
      <c r="C9" s="1" t="s">
        <v>120</v>
      </c>
    </row>
    <row r="10" spans="1:3">
      <c r="A10" s="1"/>
      <c r="B10" s="1" t="s">
        <v>121</v>
      </c>
      <c r="C10" s="1"/>
    </row>
    <row r="11" spans="1:3">
      <c r="A11" s="1"/>
      <c r="B11" s="1" t="s">
        <v>122</v>
      </c>
      <c r="C11" s="1"/>
    </row>
    <row r="12" spans="1:3">
      <c r="A12" s="1"/>
      <c r="B12" s="1" t="s">
        <v>123</v>
      </c>
      <c r="C12" s="1"/>
    </row>
    <row r="13" spans="1:3">
      <c r="A13" s="1"/>
      <c r="B13" s="1" t="s">
        <v>124</v>
      </c>
      <c r="C13" s="1"/>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workbookViewId="0">
      <selection activeCell="B1" sqref="B1"/>
    </sheetView>
  </sheetViews>
  <sheetFormatPr defaultColWidth="9" defaultRowHeight="15"/>
  <cols>
    <col min="1" max="1" width="9" style="1"/>
    <col min="2" max="2" width="16" style="28" customWidth="1"/>
    <col min="3" max="17" width="9" style="1"/>
    <col min="18" max="18" width="11.42578125" style="1" customWidth="1"/>
    <col min="19" max="19" width="12.42578125" style="1" customWidth="1"/>
    <col min="20" max="16384" width="9" style="1"/>
  </cols>
  <sheetData>
    <row r="1" spans="1:14">
      <c r="A1" s="29">
        <v>1</v>
      </c>
      <c r="B1" s="29" t="s">
        <v>125</v>
      </c>
    </row>
    <row r="2" spans="1:14">
      <c r="B2" s="109" t="s">
        <v>126</v>
      </c>
      <c r="C2" s="109"/>
      <c r="D2" s="109"/>
      <c r="E2" s="109"/>
      <c r="F2" s="109"/>
      <c r="G2" s="109"/>
      <c r="H2" s="109"/>
      <c r="I2" s="109"/>
      <c r="J2" s="109"/>
      <c r="K2" s="109"/>
      <c r="L2" s="109"/>
      <c r="M2" s="109"/>
      <c r="N2" s="37"/>
    </row>
    <row r="3" spans="1:14">
      <c r="B3" s="109"/>
      <c r="C3" s="109"/>
      <c r="D3" s="109"/>
      <c r="E3" s="109"/>
      <c r="F3" s="109"/>
      <c r="G3" s="109"/>
      <c r="H3" s="109"/>
      <c r="I3" s="109"/>
      <c r="J3" s="109"/>
      <c r="K3" s="109"/>
      <c r="L3" s="109"/>
      <c r="M3" s="109"/>
      <c r="N3" s="37"/>
    </row>
    <row r="4" spans="1:14">
      <c r="B4" s="107"/>
      <c r="C4" s="107"/>
      <c r="D4" s="107"/>
      <c r="E4" s="107"/>
      <c r="F4" s="107"/>
      <c r="G4" s="107"/>
      <c r="H4" s="107"/>
      <c r="I4" s="107"/>
      <c r="J4" s="107"/>
      <c r="K4" s="107"/>
      <c r="L4" s="107"/>
      <c r="M4" s="107"/>
      <c r="N4" s="37"/>
    </row>
    <row r="6" spans="1:14">
      <c r="A6" s="29">
        <v>2</v>
      </c>
      <c r="B6" s="29" t="s">
        <v>127</v>
      </c>
    </row>
    <row r="7" spans="1:14">
      <c r="B7" s="110" t="s">
        <v>128</v>
      </c>
      <c r="C7" s="110"/>
      <c r="D7" s="110"/>
      <c r="E7" s="110"/>
      <c r="F7" s="110"/>
      <c r="G7" s="110"/>
      <c r="H7" s="110"/>
      <c r="I7" s="110"/>
      <c r="J7" s="110"/>
      <c r="K7" s="110"/>
      <c r="L7" s="110"/>
    </row>
    <row r="8" spans="1:14">
      <c r="B8" s="110"/>
      <c r="C8" s="110"/>
      <c r="D8" s="110"/>
      <c r="E8" s="110"/>
      <c r="F8" s="110"/>
      <c r="G8" s="110"/>
      <c r="H8" s="110"/>
      <c r="I8" s="110"/>
      <c r="J8" s="110"/>
      <c r="K8" s="110"/>
      <c r="L8" s="110"/>
    </row>
    <row r="9" spans="1:14">
      <c r="B9" s="30"/>
      <c r="C9" s="30"/>
      <c r="D9" s="30"/>
      <c r="E9" s="30"/>
      <c r="F9" s="30"/>
      <c r="G9" s="30"/>
      <c r="H9" s="30"/>
      <c r="I9" s="30"/>
      <c r="J9" s="30"/>
      <c r="K9" s="30"/>
      <c r="L9" s="30"/>
    </row>
    <row r="10" spans="1:14">
      <c r="B10" s="30"/>
      <c r="C10" s="30"/>
      <c r="D10" s="30"/>
      <c r="E10" s="30"/>
      <c r="F10" s="30"/>
      <c r="G10" s="30"/>
      <c r="H10" s="30"/>
      <c r="I10" s="30"/>
      <c r="J10" s="30"/>
      <c r="K10" s="30"/>
      <c r="L10" s="30"/>
    </row>
    <row r="11" spans="1:14">
      <c r="B11" s="30"/>
      <c r="C11" s="30"/>
      <c r="D11" s="30"/>
      <c r="E11" s="30"/>
      <c r="F11" s="30"/>
      <c r="G11" s="30"/>
      <c r="H11" s="30"/>
      <c r="I11" s="30"/>
      <c r="J11" s="30"/>
      <c r="K11" s="30"/>
      <c r="L11" s="30"/>
    </row>
    <row r="12" spans="1:14">
      <c r="A12" s="29">
        <v>3</v>
      </c>
      <c r="B12" s="108" t="s">
        <v>129</v>
      </c>
      <c r="C12" s="108"/>
      <c r="D12" s="29"/>
      <c r="E12" s="29"/>
      <c r="F12" s="29"/>
      <c r="G12" s="29"/>
      <c r="H12" s="29"/>
      <c r="I12" s="29"/>
      <c r="J12" s="29"/>
      <c r="K12" s="29"/>
      <c r="L12" s="29"/>
      <c r="M12" s="29"/>
      <c r="N12" s="29"/>
    </row>
    <row r="14" spans="1:14" s="28" customFormat="1">
      <c r="B14" s="31" t="s">
        <v>130</v>
      </c>
      <c r="C14" s="32" t="s">
        <v>131</v>
      </c>
      <c r="D14" s="32" t="s">
        <v>132</v>
      </c>
      <c r="E14" s="32" t="s">
        <v>133</v>
      </c>
      <c r="F14" s="32" t="s">
        <v>134</v>
      </c>
      <c r="G14" s="32" t="s">
        <v>135</v>
      </c>
      <c r="H14" s="32" t="s">
        <v>136</v>
      </c>
      <c r="I14" s="32" t="s">
        <v>137</v>
      </c>
      <c r="J14" s="32" t="s">
        <v>138</v>
      </c>
      <c r="K14" s="36" t="s">
        <v>139</v>
      </c>
      <c r="L14" s="32" t="s">
        <v>140</v>
      </c>
      <c r="M14" s="32" t="s">
        <v>141</v>
      </c>
      <c r="N14" s="38" t="s">
        <v>142</v>
      </c>
    </row>
    <row r="15" spans="1:14">
      <c r="B15" s="33" t="s">
        <v>143</v>
      </c>
      <c r="C15" s="34" t="s">
        <v>144</v>
      </c>
      <c r="D15" s="34">
        <v>47.025599999999997</v>
      </c>
      <c r="E15" s="34">
        <v>0</v>
      </c>
      <c r="F15" s="34">
        <v>5000</v>
      </c>
      <c r="G15" s="34">
        <v>17.770337699999999</v>
      </c>
      <c r="H15" s="34">
        <v>315.78490160000001</v>
      </c>
      <c r="I15" s="34">
        <v>18</v>
      </c>
      <c r="J15" s="34">
        <v>79</v>
      </c>
      <c r="K15" s="34">
        <v>18</v>
      </c>
      <c r="L15" s="34">
        <v>20</v>
      </c>
      <c r="M15" s="34">
        <v>76</v>
      </c>
      <c r="N15" s="39">
        <v>79</v>
      </c>
    </row>
    <row r="16" spans="1:14">
      <c r="B16" s="33" t="s">
        <v>145</v>
      </c>
      <c r="C16" s="34" t="s">
        <v>146</v>
      </c>
      <c r="D16" s="34">
        <v>14.542999999999999</v>
      </c>
      <c r="E16" s="34">
        <v>0</v>
      </c>
      <c r="F16" s="34">
        <v>5000</v>
      </c>
      <c r="G16" s="34">
        <v>3.2810828000000001</v>
      </c>
      <c r="H16" s="34">
        <v>10.765504099999999</v>
      </c>
      <c r="I16" s="34">
        <v>6</v>
      </c>
      <c r="J16" s="34">
        <v>23</v>
      </c>
      <c r="K16" s="34">
        <v>8</v>
      </c>
      <c r="L16" s="34">
        <v>9</v>
      </c>
      <c r="M16" s="34">
        <v>20</v>
      </c>
      <c r="N16" s="39">
        <v>21</v>
      </c>
    </row>
    <row r="17" spans="2:14">
      <c r="B17" s="33" t="s">
        <v>147</v>
      </c>
      <c r="C17" s="34" t="s">
        <v>148</v>
      </c>
      <c r="D17" s="34">
        <v>54.759599999999999</v>
      </c>
      <c r="E17" s="34">
        <v>0</v>
      </c>
      <c r="F17" s="34">
        <v>5000</v>
      </c>
      <c r="G17" s="34">
        <v>55.377511200000001</v>
      </c>
      <c r="H17" s="34">
        <v>3066.67</v>
      </c>
      <c r="I17" s="34">
        <v>9</v>
      </c>
      <c r="J17" s="34">
        <v>1073</v>
      </c>
      <c r="K17" s="34">
        <v>9</v>
      </c>
      <c r="L17" s="34">
        <v>13</v>
      </c>
      <c r="M17" s="34">
        <v>147</v>
      </c>
      <c r="N17" s="39">
        <v>272.5</v>
      </c>
    </row>
    <row r="18" spans="2:14">
      <c r="B18" s="33" t="s">
        <v>149</v>
      </c>
      <c r="C18" s="34" t="s">
        <v>150</v>
      </c>
      <c r="D18" s="34">
        <v>9.9541599999999999</v>
      </c>
      <c r="E18" s="34">
        <v>0</v>
      </c>
      <c r="F18" s="34">
        <v>5000</v>
      </c>
      <c r="G18" s="34">
        <v>6.3997833000000002</v>
      </c>
      <c r="H18" s="34">
        <v>40.9572261</v>
      </c>
      <c r="I18" s="34">
        <v>0</v>
      </c>
      <c r="J18" s="34">
        <v>43.1</v>
      </c>
      <c r="K18" s="34">
        <v>0.7</v>
      </c>
      <c r="L18" s="34">
        <v>1.9</v>
      </c>
      <c r="M18" s="34">
        <v>22.2</v>
      </c>
      <c r="N18" s="39">
        <v>29.2</v>
      </c>
    </row>
    <row r="19" spans="2:14">
      <c r="B19" s="33" t="s">
        <v>151</v>
      </c>
      <c r="C19" s="34" t="s">
        <v>152</v>
      </c>
      <c r="D19" s="34">
        <v>1.8573256</v>
      </c>
      <c r="E19" s="34">
        <v>0</v>
      </c>
      <c r="F19" s="34">
        <v>5000</v>
      </c>
      <c r="G19" s="34">
        <v>3.4157320000000002</v>
      </c>
      <c r="H19" s="34">
        <v>11.667224900000001</v>
      </c>
      <c r="I19" s="34">
        <v>0</v>
      </c>
      <c r="J19" s="34">
        <v>109.072596</v>
      </c>
      <c r="K19" s="34">
        <v>3.2870000000000003E-2</v>
      </c>
      <c r="L19" s="34">
        <v>0.101088</v>
      </c>
      <c r="M19" s="34">
        <v>6.3859919999999999</v>
      </c>
      <c r="N19" s="39">
        <v>14.29792</v>
      </c>
    </row>
    <row r="20" spans="2:14">
      <c r="B20" s="33" t="s">
        <v>153</v>
      </c>
      <c r="C20" s="34" t="s">
        <v>154</v>
      </c>
      <c r="D20" s="34">
        <v>-0.1304535</v>
      </c>
      <c r="E20" s="34">
        <v>1</v>
      </c>
      <c r="F20" s="34">
        <v>4999</v>
      </c>
      <c r="G20" s="34">
        <v>1.2730584</v>
      </c>
      <c r="H20" s="34">
        <v>1.6206777000000001</v>
      </c>
      <c r="I20" s="34">
        <v>-6.5973337000000001</v>
      </c>
      <c r="J20" s="34">
        <v>4.6920137000000004</v>
      </c>
      <c r="K20" s="34">
        <v>-3.4062299999999999</v>
      </c>
      <c r="L20" s="34">
        <v>-2.2917638999999999</v>
      </c>
      <c r="M20" s="34">
        <v>1.856363</v>
      </c>
      <c r="N20" s="39">
        <v>2.6613666</v>
      </c>
    </row>
    <row r="21" spans="2:14">
      <c r="B21" s="33" t="s">
        <v>155</v>
      </c>
      <c r="C21" s="34" t="s">
        <v>156</v>
      </c>
      <c r="D21" s="34">
        <v>3.6544601999999999</v>
      </c>
      <c r="E21" s="34">
        <v>0</v>
      </c>
      <c r="F21" s="34">
        <v>5000</v>
      </c>
      <c r="G21" s="34">
        <v>5.3951716000000003</v>
      </c>
      <c r="H21" s="34">
        <v>29.1078762</v>
      </c>
      <c r="I21" s="34">
        <v>0</v>
      </c>
      <c r="J21" s="34">
        <v>141.45914999999999</v>
      </c>
      <c r="K21" s="34">
        <v>0.113664</v>
      </c>
      <c r="L21" s="34">
        <v>0.28735300000000003</v>
      </c>
      <c r="M21" s="34">
        <v>11.830208000000001</v>
      </c>
      <c r="N21" s="39">
        <v>24.153047999999998</v>
      </c>
    </row>
    <row r="22" spans="2:14">
      <c r="B22" s="33" t="s">
        <v>157</v>
      </c>
      <c r="C22" s="34" t="s">
        <v>158</v>
      </c>
      <c r="D22" s="34">
        <v>0.69691530000000002</v>
      </c>
      <c r="E22" s="34">
        <v>1</v>
      </c>
      <c r="F22" s="34">
        <v>4999</v>
      </c>
      <c r="G22" s="34">
        <v>1.1285782</v>
      </c>
      <c r="H22" s="34">
        <v>1.2736888</v>
      </c>
      <c r="I22" s="34">
        <v>-4.0921070999999998</v>
      </c>
      <c r="J22" s="34">
        <v>4.9520109999999997</v>
      </c>
      <c r="K22" s="34">
        <v>-2.1688236999999999</v>
      </c>
      <c r="L22" s="34">
        <v>-1.2457327</v>
      </c>
      <c r="M22" s="34">
        <v>2.4719916</v>
      </c>
      <c r="N22" s="39">
        <v>3.1881545999999998</v>
      </c>
    </row>
    <row r="23" spans="2:14">
      <c r="B23" s="33" t="s">
        <v>159</v>
      </c>
      <c r="C23" s="34" t="s">
        <v>160</v>
      </c>
      <c r="D23" s="34">
        <v>6.1128</v>
      </c>
      <c r="E23" s="34">
        <v>0</v>
      </c>
      <c r="F23" s="34">
        <v>5000</v>
      </c>
      <c r="G23" s="34">
        <v>7.7435178000000002</v>
      </c>
      <c r="H23" s="34">
        <v>59.962068600000002</v>
      </c>
      <c r="I23" s="34">
        <v>-1</v>
      </c>
      <c r="J23" s="34">
        <v>24</v>
      </c>
      <c r="K23" s="34">
        <v>-1</v>
      </c>
      <c r="L23" s="34">
        <v>-1</v>
      </c>
      <c r="M23" s="34">
        <v>18</v>
      </c>
      <c r="N23" s="39">
        <v>20</v>
      </c>
    </row>
    <row r="24" spans="2:14">
      <c r="B24" s="33" t="s">
        <v>161</v>
      </c>
      <c r="C24" s="34" t="s">
        <v>162</v>
      </c>
      <c r="D24" s="34">
        <v>2.2040000000000002</v>
      </c>
      <c r="E24" s="34">
        <v>0</v>
      </c>
      <c r="F24" s="34">
        <v>5000</v>
      </c>
      <c r="G24" s="34">
        <v>1.3939773</v>
      </c>
      <c r="H24" s="34">
        <v>1.9431726</v>
      </c>
      <c r="I24" s="34">
        <v>1</v>
      </c>
      <c r="J24" s="34">
        <v>9</v>
      </c>
      <c r="K24" s="34">
        <v>1</v>
      </c>
      <c r="L24" s="34">
        <v>1</v>
      </c>
      <c r="M24" s="34">
        <v>5</v>
      </c>
      <c r="N24" s="39">
        <v>6</v>
      </c>
    </row>
    <row r="25" spans="2:14">
      <c r="B25" s="33" t="s">
        <v>163</v>
      </c>
      <c r="C25" s="34" t="s">
        <v>164</v>
      </c>
      <c r="D25" s="34">
        <v>3.0674000000000001</v>
      </c>
      <c r="E25" s="34">
        <v>0</v>
      </c>
      <c r="F25" s="34">
        <v>5000</v>
      </c>
      <c r="G25" s="34">
        <v>3.4144969000000001</v>
      </c>
      <c r="H25" s="34">
        <v>11.658789000000001</v>
      </c>
      <c r="I25" s="34">
        <v>0</v>
      </c>
      <c r="J25" s="34">
        <v>21</v>
      </c>
      <c r="K25" s="34">
        <v>0</v>
      </c>
      <c r="L25" s="34">
        <v>0</v>
      </c>
      <c r="M25" s="34">
        <v>10</v>
      </c>
      <c r="N25" s="39">
        <v>13</v>
      </c>
    </row>
    <row r="26" spans="2:14">
      <c r="B26" s="33" t="s">
        <v>165</v>
      </c>
      <c r="C26" s="34" t="s">
        <v>166</v>
      </c>
      <c r="D26" s="34">
        <v>0.50039999999999996</v>
      </c>
      <c r="E26" s="34">
        <v>0</v>
      </c>
      <c r="F26" s="34">
        <v>5000</v>
      </c>
      <c r="G26" s="34">
        <v>0.86078339999999998</v>
      </c>
      <c r="H26" s="34">
        <v>0.74094800000000005</v>
      </c>
      <c r="I26" s="34">
        <v>0</v>
      </c>
      <c r="J26" s="34">
        <v>6</v>
      </c>
      <c r="K26" s="34">
        <v>0</v>
      </c>
      <c r="L26" s="34">
        <v>0</v>
      </c>
      <c r="M26" s="34">
        <v>2</v>
      </c>
      <c r="N26" s="39">
        <v>3</v>
      </c>
    </row>
    <row r="27" spans="2:14">
      <c r="B27" s="33" t="s">
        <v>167</v>
      </c>
      <c r="C27" s="34" t="s">
        <v>168</v>
      </c>
      <c r="D27" s="34">
        <v>0.39240000000000003</v>
      </c>
      <c r="E27" s="34">
        <v>0</v>
      </c>
      <c r="F27" s="34">
        <v>5000</v>
      </c>
      <c r="G27" s="34">
        <v>0.79608350000000005</v>
      </c>
      <c r="H27" s="34">
        <v>0.63374900000000001</v>
      </c>
      <c r="I27" s="34">
        <v>0</v>
      </c>
      <c r="J27" s="34">
        <v>7</v>
      </c>
      <c r="K27" s="34">
        <v>0</v>
      </c>
      <c r="L27" s="34">
        <v>0</v>
      </c>
      <c r="M27" s="34">
        <v>2</v>
      </c>
      <c r="N27" s="39">
        <v>3</v>
      </c>
    </row>
    <row r="28" spans="2:14">
      <c r="B28" s="33" t="s">
        <v>169</v>
      </c>
      <c r="C28" s="34" t="s">
        <v>170</v>
      </c>
      <c r="D28" s="34">
        <v>0.1104</v>
      </c>
      <c r="E28" s="34">
        <v>0</v>
      </c>
      <c r="F28" s="34">
        <v>5000</v>
      </c>
      <c r="G28" s="34">
        <v>0.49422739999999998</v>
      </c>
      <c r="H28" s="34">
        <v>0.2442607</v>
      </c>
      <c r="I28" s="34">
        <v>0</v>
      </c>
      <c r="J28" s="34">
        <v>5</v>
      </c>
      <c r="K28" s="34">
        <v>0</v>
      </c>
      <c r="L28" s="34">
        <v>0</v>
      </c>
      <c r="M28" s="34">
        <v>1</v>
      </c>
      <c r="N28" s="39">
        <v>3</v>
      </c>
    </row>
    <row r="29" spans="2:14">
      <c r="B29" s="33" t="s">
        <v>171</v>
      </c>
      <c r="C29" s="34" t="s">
        <v>172</v>
      </c>
      <c r="D29" s="34">
        <v>5.5599999999999997E-2</v>
      </c>
      <c r="E29" s="34">
        <v>0</v>
      </c>
      <c r="F29" s="34">
        <v>5000</v>
      </c>
      <c r="G29" s="34">
        <v>0.3257758</v>
      </c>
      <c r="H29" s="34">
        <v>0.1061299</v>
      </c>
      <c r="I29" s="34">
        <v>0</v>
      </c>
      <c r="J29" s="34">
        <v>6</v>
      </c>
      <c r="K29" s="34">
        <v>0</v>
      </c>
      <c r="L29" s="34">
        <v>0</v>
      </c>
      <c r="M29" s="34">
        <v>0</v>
      </c>
      <c r="N29" s="39">
        <v>2</v>
      </c>
    </row>
    <row r="30" spans="2:14">
      <c r="B30" s="33" t="s">
        <v>173</v>
      </c>
      <c r="C30" s="34" t="s">
        <v>174</v>
      </c>
      <c r="D30" s="34">
        <v>0.11459999999999999</v>
      </c>
      <c r="E30" s="34">
        <v>0</v>
      </c>
      <c r="F30" s="34">
        <v>5000</v>
      </c>
      <c r="G30" s="34">
        <v>0.56879829999999998</v>
      </c>
      <c r="H30" s="34">
        <v>0.32353150000000003</v>
      </c>
      <c r="I30" s="34">
        <v>0</v>
      </c>
      <c r="J30" s="34">
        <v>7</v>
      </c>
      <c r="K30" s="34">
        <v>0</v>
      </c>
      <c r="L30" s="34">
        <v>0</v>
      </c>
      <c r="M30" s="34">
        <v>1</v>
      </c>
      <c r="N30" s="39">
        <v>3</v>
      </c>
    </row>
    <row r="31" spans="2:14">
      <c r="B31" s="33" t="s">
        <v>175</v>
      </c>
      <c r="C31" s="34" t="s">
        <v>176</v>
      </c>
      <c r="D31" s="34">
        <v>4.6600000000000003E-2</v>
      </c>
      <c r="E31" s="34">
        <v>0</v>
      </c>
      <c r="F31" s="34">
        <v>5000</v>
      </c>
      <c r="G31" s="34">
        <v>0.46954499999999999</v>
      </c>
      <c r="H31" s="34">
        <v>0.22047249999999999</v>
      </c>
      <c r="I31" s="34">
        <v>0</v>
      </c>
      <c r="J31" s="34">
        <v>8</v>
      </c>
      <c r="K31" s="34">
        <v>0</v>
      </c>
      <c r="L31" s="34">
        <v>0</v>
      </c>
      <c r="M31" s="34">
        <v>0</v>
      </c>
      <c r="N31" s="39">
        <v>2</v>
      </c>
    </row>
    <row r="32" spans="2:14">
      <c r="B32" s="33" t="s">
        <v>177</v>
      </c>
      <c r="C32" s="34" t="s">
        <v>178</v>
      </c>
      <c r="D32" s="34">
        <v>1.8473999999999999</v>
      </c>
      <c r="E32" s="34">
        <v>0</v>
      </c>
      <c r="F32" s="34">
        <v>5000</v>
      </c>
      <c r="G32" s="34">
        <v>3.0748015</v>
      </c>
      <c r="H32" s="34">
        <v>9.4544040999999996</v>
      </c>
      <c r="I32" s="34">
        <v>0</v>
      </c>
      <c r="J32" s="34">
        <v>16</v>
      </c>
      <c r="K32" s="34">
        <v>0</v>
      </c>
      <c r="L32" s="34">
        <v>0</v>
      </c>
      <c r="M32" s="34">
        <v>8</v>
      </c>
      <c r="N32" s="39">
        <v>11</v>
      </c>
    </row>
    <row r="33" spans="2:14">
      <c r="B33" s="33" t="s">
        <v>179</v>
      </c>
      <c r="C33" s="34" t="s">
        <v>180</v>
      </c>
      <c r="D33" s="34">
        <v>0.221</v>
      </c>
      <c r="E33" s="34">
        <v>0</v>
      </c>
      <c r="F33" s="34">
        <v>5000</v>
      </c>
      <c r="G33" s="34">
        <v>0.60912500000000003</v>
      </c>
      <c r="H33" s="34">
        <v>0.37103320000000001</v>
      </c>
      <c r="I33" s="34">
        <v>-1</v>
      </c>
      <c r="J33" s="34">
        <v>1</v>
      </c>
      <c r="K33" s="34">
        <v>-1</v>
      </c>
      <c r="L33" s="34">
        <v>-1</v>
      </c>
      <c r="M33" s="34">
        <v>1</v>
      </c>
      <c r="N33" s="39">
        <v>1</v>
      </c>
    </row>
    <row r="34" spans="2:14">
      <c r="B34" s="33" t="s">
        <v>181</v>
      </c>
      <c r="C34" s="34" t="s">
        <v>182</v>
      </c>
      <c r="D34" s="34">
        <v>23.232579999999999</v>
      </c>
      <c r="E34" s="34">
        <v>0</v>
      </c>
      <c r="F34" s="34">
        <v>5000</v>
      </c>
      <c r="G34" s="34">
        <v>21.231636699999999</v>
      </c>
      <c r="H34" s="34">
        <v>450.782397</v>
      </c>
      <c r="I34" s="34">
        <v>-1</v>
      </c>
      <c r="J34" s="34">
        <v>99.6</v>
      </c>
      <c r="K34" s="34">
        <v>-1</v>
      </c>
      <c r="L34" s="34">
        <v>-1</v>
      </c>
      <c r="M34" s="34">
        <v>72</v>
      </c>
      <c r="N34" s="39">
        <v>92.05</v>
      </c>
    </row>
    <row r="35" spans="2:14">
      <c r="B35" s="33" t="s">
        <v>183</v>
      </c>
      <c r="C35" s="34" t="s">
        <v>184</v>
      </c>
      <c r="D35" s="34">
        <v>25.3455382</v>
      </c>
      <c r="E35" s="34">
        <v>2</v>
      </c>
      <c r="F35" s="34">
        <v>4998</v>
      </c>
      <c r="G35" s="34">
        <v>5.8791487</v>
      </c>
      <c r="H35" s="34">
        <v>34.5643897</v>
      </c>
      <c r="I35" s="34">
        <v>8</v>
      </c>
      <c r="J35" s="34">
        <v>48</v>
      </c>
      <c r="K35" s="34">
        <v>13</v>
      </c>
      <c r="L35" s="34">
        <v>16</v>
      </c>
      <c r="M35" s="34">
        <v>35</v>
      </c>
      <c r="N35" s="39">
        <v>41</v>
      </c>
    </row>
    <row r="36" spans="2:14">
      <c r="B36" s="33" t="s">
        <v>185</v>
      </c>
      <c r="C36" s="34" t="s">
        <v>186</v>
      </c>
      <c r="D36" s="34">
        <v>10.1774</v>
      </c>
      <c r="E36" s="34">
        <v>0</v>
      </c>
      <c r="F36" s="34">
        <v>5000</v>
      </c>
      <c r="G36" s="34">
        <v>3.3911397999999999</v>
      </c>
      <c r="H36" s="34">
        <v>11.499829200000001</v>
      </c>
      <c r="I36" s="34">
        <v>0</v>
      </c>
      <c r="J36" s="34">
        <v>23</v>
      </c>
      <c r="K36" s="34">
        <v>2</v>
      </c>
      <c r="L36" s="34">
        <v>5</v>
      </c>
      <c r="M36" s="34">
        <v>16</v>
      </c>
      <c r="N36" s="39">
        <v>19</v>
      </c>
    </row>
    <row r="37" spans="2:14">
      <c r="B37" s="33" t="s">
        <v>187</v>
      </c>
      <c r="C37" s="34" t="s">
        <v>188</v>
      </c>
      <c r="D37" s="34">
        <v>4.6665999999999999</v>
      </c>
      <c r="E37" s="34">
        <v>0</v>
      </c>
      <c r="F37" s="34">
        <v>5000</v>
      </c>
      <c r="G37" s="34">
        <v>2.4970165</v>
      </c>
      <c r="H37" s="34">
        <v>6.2350915000000002</v>
      </c>
      <c r="I37" s="34">
        <v>0</v>
      </c>
      <c r="J37" s="34">
        <v>15</v>
      </c>
      <c r="K37" s="34">
        <v>0</v>
      </c>
      <c r="L37" s="34">
        <v>1</v>
      </c>
      <c r="M37" s="34">
        <v>9</v>
      </c>
      <c r="N37" s="39">
        <v>11</v>
      </c>
    </row>
    <row r="38" spans="2:14">
      <c r="B38" s="33" t="s">
        <v>189</v>
      </c>
      <c r="C38" s="34" t="s">
        <v>190</v>
      </c>
      <c r="D38" s="34">
        <v>38.204799999999999</v>
      </c>
      <c r="E38" s="34">
        <v>0</v>
      </c>
      <c r="F38" s="34">
        <v>5000</v>
      </c>
      <c r="G38" s="34">
        <v>22.661888000000001</v>
      </c>
      <c r="H38" s="34">
        <v>513.56116919999999</v>
      </c>
      <c r="I38" s="34">
        <v>0</v>
      </c>
      <c r="J38" s="34">
        <v>72</v>
      </c>
      <c r="K38" s="34">
        <v>1</v>
      </c>
      <c r="L38" s="34">
        <v>4</v>
      </c>
      <c r="M38" s="34">
        <v>72</v>
      </c>
      <c r="N38" s="39">
        <v>72</v>
      </c>
    </row>
    <row r="39" spans="2:14">
      <c r="B39" s="33" t="s">
        <v>191</v>
      </c>
      <c r="C39" s="34" t="s">
        <v>192</v>
      </c>
      <c r="D39" s="34">
        <v>13.471450000000001</v>
      </c>
      <c r="E39" s="34">
        <v>0</v>
      </c>
      <c r="F39" s="34">
        <v>5000</v>
      </c>
      <c r="G39" s="34">
        <v>12.773381199999999</v>
      </c>
      <c r="H39" s="34">
        <v>163.15926630000001</v>
      </c>
      <c r="I39" s="34">
        <v>0.9</v>
      </c>
      <c r="J39" s="34">
        <v>179.85</v>
      </c>
      <c r="K39" s="34">
        <v>1.85</v>
      </c>
      <c r="L39" s="34">
        <v>2.9</v>
      </c>
      <c r="M39" s="34">
        <v>36.825000000000003</v>
      </c>
      <c r="N39" s="39">
        <v>65.25</v>
      </c>
    </row>
    <row r="40" spans="2:14">
      <c r="B40" s="33" t="s">
        <v>193</v>
      </c>
      <c r="C40" s="34" t="s">
        <v>194</v>
      </c>
      <c r="D40" s="34">
        <v>2.2887792</v>
      </c>
      <c r="E40" s="34">
        <v>0</v>
      </c>
      <c r="F40" s="34">
        <v>5000</v>
      </c>
      <c r="G40" s="34">
        <v>0.77517789999999998</v>
      </c>
      <c r="H40" s="34">
        <v>0.60090080000000001</v>
      </c>
      <c r="I40" s="34">
        <v>-0.1053605</v>
      </c>
      <c r="J40" s="34">
        <v>5.1921232000000002</v>
      </c>
      <c r="K40" s="34">
        <v>0.6151856</v>
      </c>
      <c r="L40" s="34">
        <v>1.0647107</v>
      </c>
      <c r="M40" s="34">
        <v>3.6061749000000001</v>
      </c>
      <c r="N40" s="39">
        <v>4.1782257999999999</v>
      </c>
    </row>
    <row r="41" spans="2:14">
      <c r="B41" s="33" t="s">
        <v>195</v>
      </c>
      <c r="C41" s="34" t="s">
        <v>196</v>
      </c>
      <c r="D41" s="34">
        <v>708.87175309999998</v>
      </c>
      <c r="E41" s="34">
        <v>3</v>
      </c>
      <c r="F41" s="34">
        <v>4997</v>
      </c>
      <c r="G41" s="34">
        <v>979.2910723</v>
      </c>
      <c r="H41" s="34">
        <v>959011</v>
      </c>
      <c r="I41" s="34">
        <v>0.9</v>
      </c>
      <c r="J41" s="34">
        <v>13046.5</v>
      </c>
      <c r="K41" s="34">
        <v>2.4</v>
      </c>
      <c r="L41" s="34">
        <v>12.5</v>
      </c>
      <c r="M41" s="34">
        <v>2576.85</v>
      </c>
      <c r="N41" s="39">
        <v>4721.8500000000004</v>
      </c>
    </row>
    <row r="42" spans="2:14">
      <c r="B42" s="33" t="s">
        <v>197</v>
      </c>
      <c r="C42" s="34" t="s">
        <v>198</v>
      </c>
      <c r="D42" s="34">
        <v>5.6112979000000003</v>
      </c>
      <c r="E42" s="34">
        <v>3</v>
      </c>
      <c r="F42" s="34">
        <v>4997</v>
      </c>
      <c r="G42" s="34">
        <v>1.6493084</v>
      </c>
      <c r="H42" s="34">
        <v>2.7202180999999999</v>
      </c>
      <c r="I42" s="34">
        <v>-0.1053605</v>
      </c>
      <c r="J42" s="34">
        <v>9.4762751999999999</v>
      </c>
      <c r="K42" s="34">
        <v>0.87546869999999999</v>
      </c>
      <c r="L42" s="34">
        <v>2.5257285999999999</v>
      </c>
      <c r="M42" s="34">
        <v>7.8543229999999999</v>
      </c>
      <c r="N42" s="39">
        <v>8.459956</v>
      </c>
    </row>
    <row r="43" spans="2:14">
      <c r="B43" s="33" t="s">
        <v>199</v>
      </c>
      <c r="C43" s="34" t="s">
        <v>200</v>
      </c>
      <c r="D43" s="34">
        <v>13.26445</v>
      </c>
      <c r="E43" s="34">
        <v>0</v>
      </c>
      <c r="F43" s="34">
        <v>5000</v>
      </c>
      <c r="G43" s="34">
        <v>16.310017800000001</v>
      </c>
      <c r="H43" s="34">
        <v>266.016682</v>
      </c>
      <c r="I43" s="34">
        <v>0</v>
      </c>
      <c r="J43" s="34">
        <v>173</v>
      </c>
      <c r="K43" s="34">
        <v>0</v>
      </c>
      <c r="L43" s="34">
        <v>0</v>
      </c>
      <c r="M43" s="34">
        <v>43.5</v>
      </c>
      <c r="N43" s="39">
        <v>58.875</v>
      </c>
    </row>
    <row r="44" spans="2:14">
      <c r="B44" s="33" t="s">
        <v>201</v>
      </c>
      <c r="C44" s="34" t="s">
        <v>202</v>
      </c>
      <c r="D44" s="34">
        <v>577.83250999999996</v>
      </c>
      <c r="E44" s="34">
        <v>0</v>
      </c>
      <c r="F44" s="34">
        <v>5000</v>
      </c>
      <c r="G44" s="34">
        <v>949.15158629999996</v>
      </c>
      <c r="H44" s="34">
        <v>900888.73</v>
      </c>
      <c r="I44" s="34">
        <v>0</v>
      </c>
      <c r="J44" s="34">
        <v>6923.45</v>
      </c>
      <c r="K44" s="34">
        <v>0</v>
      </c>
      <c r="L44" s="34">
        <v>0</v>
      </c>
      <c r="M44" s="34">
        <v>2620.33</v>
      </c>
      <c r="N44" s="39">
        <v>3983.18</v>
      </c>
    </row>
    <row r="45" spans="2:14">
      <c r="B45" s="33" t="s">
        <v>203</v>
      </c>
      <c r="C45" s="34" t="s">
        <v>204</v>
      </c>
      <c r="D45" s="34">
        <v>12.99131</v>
      </c>
      <c r="E45" s="34">
        <v>0</v>
      </c>
      <c r="F45" s="34">
        <v>5000</v>
      </c>
      <c r="G45" s="34">
        <v>19.212942600000002</v>
      </c>
      <c r="H45" s="34">
        <v>369.13716340000002</v>
      </c>
      <c r="I45" s="34">
        <v>0</v>
      </c>
      <c r="J45" s="34">
        <v>106.3</v>
      </c>
      <c r="K45" s="34">
        <v>0</v>
      </c>
      <c r="L45" s="34">
        <v>0</v>
      </c>
      <c r="M45" s="34">
        <v>49.075000000000003</v>
      </c>
      <c r="N45" s="39">
        <v>63.325000000000003</v>
      </c>
    </row>
    <row r="46" spans="2:14">
      <c r="B46" s="33" t="s">
        <v>205</v>
      </c>
      <c r="C46" s="34" t="s">
        <v>206</v>
      </c>
      <c r="D46" s="34">
        <v>470.1764</v>
      </c>
      <c r="E46" s="34">
        <v>0</v>
      </c>
      <c r="F46" s="34">
        <v>5000</v>
      </c>
      <c r="G46" s="34">
        <v>912.22062410000001</v>
      </c>
      <c r="H46" s="34">
        <v>832146.47</v>
      </c>
      <c r="I46" s="34">
        <v>0</v>
      </c>
      <c r="J46" s="34">
        <v>6525.3</v>
      </c>
      <c r="K46" s="34">
        <v>0</v>
      </c>
      <c r="L46" s="34">
        <v>0</v>
      </c>
      <c r="M46" s="34">
        <v>2601.35</v>
      </c>
      <c r="N46" s="39">
        <v>3679.83</v>
      </c>
    </row>
    <row r="47" spans="2:14">
      <c r="B47" s="33" t="s">
        <v>207</v>
      </c>
      <c r="C47" s="34" t="s">
        <v>208</v>
      </c>
      <c r="D47" s="34">
        <v>15.443849999999999</v>
      </c>
      <c r="E47" s="34">
        <v>0</v>
      </c>
      <c r="F47" s="34">
        <v>5000</v>
      </c>
      <c r="G47" s="34">
        <v>15.0075691</v>
      </c>
      <c r="H47" s="34">
        <v>225.22713010000001</v>
      </c>
      <c r="I47" s="34">
        <v>0</v>
      </c>
      <c r="J47" s="34">
        <v>188.5</v>
      </c>
      <c r="K47" s="34">
        <v>0</v>
      </c>
      <c r="L47" s="34">
        <v>0</v>
      </c>
      <c r="M47" s="34">
        <v>42</v>
      </c>
      <c r="N47" s="39">
        <v>64.25</v>
      </c>
    </row>
    <row r="48" spans="2:14">
      <c r="B48" s="33" t="s">
        <v>209</v>
      </c>
      <c r="C48" s="34" t="s">
        <v>210</v>
      </c>
      <c r="D48" s="34">
        <v>720.47839139999996</v>
      </c>
      <c r="E48" s="34">
        <v>2</v>
      </c>
      <c r="F48" s="34">
        <v>4998</v>
      </c>
      <c r="G48" s="34">
        <v>922.22552659999997</v>
      </c>
      <c r="H48" s="34">
        <v>850499.92</v>
      </c>
      <c r="I48" s="34">
        <v>0</v>
      </c>
      <c r="J48" s="34">
        <v>13705</v>
      </c>
      <c r="K48" s="34">
        <v>0</v>
      </c>
      <c r="L48" s="34">
        <v>0</v>
      </c>
      <c r="M48" s="34">
        <v>2460</v>
      </c>
      <c r="N48" s="39">
        <v>4050</v>
      </c>
    </row>
    <row r="49" spans="2:14">
      <c r="B49" s="33" t="s">
        <v>211</v>
      </c>
      <c r="C49" s="34" t="s">
        <v>212</v>
      </c>
      <c r="D49" s="34">
        <v>10.70119</v>
      </c>
      <c r="E49" s="34">
        <v>0</v>
      </c>
      <c r="F49" s="34">
        <v>5000</v>
      </c>
      <c r="G49" s="34">
        <v>19.799836500000001</v>
      </c>
      <c r="H49" s="34">
        <v>392.0335268</v>
      </c>
      <c r="I49" s="34">
        <v>0</v>
      </c>
      <c r="J49" s="34">
        <v>186.25</v>
      </c>
      <c r="K49" s="34">
        <v>0</v>
      </c>
      <c r="L49" s="34">
        <v>0</v>
      </c>
      <c r="M49" s="34">
        <v>51.35</v>
      </c>
      <c r="N49" s="39">
        <v>78.5</v>
      </c>
    </row>
    <row r="50" spans="2:14">
      <c r="B50" s="33" t="s">
        <v>213</v>
      </c>
      <c r="C50" s="34" t="s">
        <v>214</v>
      </c>
      <c r="D50" s="34">
        <v>421.98460999999998</v>
      </c>
      <c r="E50" s="34">
        <v>0</v>
      </c>
      <c r="F50" s="34">
        <v>5000</v>
      </c>
      <c r="G50" s="34">
        <v>1001</v>
      </c>
      <c r="H50" s="34">
        <v>1002007.58</v>
      </c>
      <c r="I50" s="34">
        <v>0</v>
      </c>
      <c r="J50" s="34">
        <v>12858.65</v>
      </c>
      <c r="K50" s="34">
        <v>0</v>
      </c>
      <c r="L50" s="34">
        <v>0</v>
      </c>
      <c r="M50" s="34">
        <v>2691.28</v>
      </c>
      <c r="N50" s="39">
        <v>4534.3999999999996</v>
      </c>
    </row>
    <row r="51" spans="2:14">
      <c r="B51" s="33" t="s">
        <v>215</v>
      </c>
      <c r="C51" s="34" t="s">
        <v>216</v>
      </c>
      <c r="D51" s="34">
        <v>19.645</v>
      </c>
      <c r="E51" s="34">
        <v>0</v>
      </c>
      <c r="F51" s="34">
        <v>5000</v>
      </c>
      <c r="G51" s="34">
        <v>5.1656085999999997</v>
      </c>
      <c r="H51" s="34">
        <v>26.6835117</v>
      </c>
      <c r="I51" s="34">
        <v>0</v>
      </c>
      <c r="J51" s="34">
        <v>36</v>
      </c>
      <c r="K51" s="34">
        <v>0</v>
      </c>
      <c r="L51" s="34">
        <v>12</v>
      </c>
      <c r="M51" s="34">
        <v>28</v>
      </c>
      <c r="N51" s="39">
        <v>31</v>
      </c>
    </row>
    <row r="52" spans="2:14">
      <c r="B52" s="33" t="s">
        <v>217</v>
      </c>
      <c r="C52" s="35"/>
      <c r="D52" s="35">
        <v>498.07862999999998</v>
      </c>
      <c r="E52" s="35">
        <v>0</v>
      </c>
      <c r="F52" s="35">
        <v>5000</v>
      </c>
      <c r="G52" s="35">
        <v>351.52927010000002</v>
      </c>
      <c r="H52" s="35">
        <v>123572.83</v>
      </c>
      <c r="I52" s="35">
        <v>8.11</v>
      </c>
      <c r="J52" s="35">
        <v>4881.05</v>
      </c>
      <c r="K52" s="35">
        <v>58.08</v>
      </c>
      <c r="L52" s="35">
        <v>133.07</v>
      </c>
      <c r="M52" s="35">
        <v>1145.48</v>
      </c>
      <c r="N52" s="40">
        <v>1764.63</v>
      </c>
    </row>
  </sheetData>
  <mergeCells count="4">
    <mergeCell ref="B4:M4"/>
    <mergeCell ref="B12:C12"/>
    <mergeCell ref="B2:M3"/>
    <mergeCell ref="B7:L8"/>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37"/>
  <sheetViews>
    <sheetView topLeftCell="A11" workbookViewId="0">
      <selection activeCell="G14" sqref="G14"/>
    </sheetView>
  </sheetViews>
  <sheetFormatPr defaultColWidth="9" defaultRowHeight="15"/>
  <cols>
    <col min="1" max="1" width="35.42578125" style="1" customWidth="1"/>
    <col min="2" max="2" width="9" style="1"/>
    <col min="3" max="3" width="8.85546875" style="1" customWidth="1"/>
    <col min="4" max="19" width="9" style="1"/>
    <col min="20" max="20" width="8.85546875" style="1" customWidth="1"/>
    <col min="21" max="16384" width="9" style="1"/>
  </cols>
  <sheetData>
    <row r="3" spans="1:20">
      <c r="D3" s="119" t="s">
        <v>218</v>
      </c>
      <c r="E3" s="120"/>
      <c r="F3" s="120"/>
      <c r="G3" s="120"/>
      <c r="H3" s="120"/>
      <c r="I3" s="120"/>
      <c r="J3" s="120"/>
      <c r="K3" s="120"/>
      <c r="L3" s="121"/>
    </row>
    <row r="4" spans="1:20">
      <c r="D4" s="122"/>
      <c r="E4" s="123"/>
      <c r="F4" s="123"/>
      <c r="G4" s="123"/>
      <c r="H4" s="123"/>
      <c r="I4" s="123"/>
      <c r="J4" s="123"/>
      <c r="K4" s="123"/>
      <c r="L4" s="124"/>
    </row>
    <row r="5" spans="1:20">
      <c r="D5" s="125"/>
      <c r="E5" s="126"/>
      <c r="F5" s="126"/>
      <c r="G5" s="126"/>
      <c r="H5" s="126"/>
      <c r="I5" s="126"/>
      <c r="J5" s="126"/>
      <c r="K5" s="126"/>
      <c r="L5" s="127"/>
    </row>
    <row r="10" spans="1:20">
      <c r="A10" s="2" t="s">
        <v>219</v>
      </c>
      <c r="B10" s="117" t="s">
        <v>220</v>
      </c>
      <c r="C10" s="111" t="s">
        <v>132</v>
      </c>
      <c r="D10" s="112"/>
      <c r="E10" s="113"/>
      <c r="F10" s="111" t="s">
        <v>132</v>
      </c>
      <c r="G10" s="112"/>
      <c r="H10" s="112"/>
      <c r="I10" s="113"/>
      <c r="J10" s="111" t="s">
        <v>132</v>
      </c>
      <c r="K10" s="112"/>
      <c r="L10" s="112"/>
      <c r="M10" s="112"/>
      <c r="N10" s="113"/>
      <c r="O10" s="111" t="s">
        <v>132</v>
      </c>
      <c r="P10" s="112"/>
      <c r="Q10" s="112"/>
      <c r="R10" s="112"/>
      <c r="S10" s="112"/>
      <c r="T10" s="113"/>
    </row>
    <row r="11" spans="1:20">
      <c r="A11" s="6" t="s">
        <v>221</v>
      </c>
      <c r="B11" s="118"/>
      <c r="C11" s="114" t="s">
        <v>222</v>
      </c>
      <c r="D11" s="115"/>
      <c r="E11" s="116"/>
      <c r="F11" s="114" t="s">
        <v>223</v>
      </c>
      <c r="G11" s="115"/>
      <c r="H11" s="115"/>
      <c r="I11" s="116"/>
      <c r="J11" s="114" t="s">
        <v>224</v>
      </c>
      <c r="K11" s="115"/>
      <c r="L11" s="115"/>
      <c r="M11" s="115"/>
      <c r="N11" s="116"/>
      <c r="O11" s="114" t="s">
        <v>225</v>
      </c>
      <c r="P11" s="115"/>
      <c r="Q11" s="115"/>
      <c r="R11" s="115"/>
      <c r="S11" s="115"/>
      <c r="T11" s="116"/>
    </row>
    <row r="12" spans="1:20">
      <c r="A12" s="7"/>
      <c r="B12" s="4"/>
      <c r="C12" s="3">
        <v>1</v>
      </c>
      <c r="D12" s="5">
        <v>2</v>
      </c>
      <c r="E12" s="3">
        <v>3</v>
      </c>
      <c r="F12" s="5">
        <v>1</v>
      </c>
      <c r="G12" s="3">
        <v>2</v>
      </c>
      <c r="H12" s="5">
        <v>3</v>
      </c>
      <c r="I12" s="3">
        <v>4</v>
      </c>
      <c r="J12" s="4">
        <v>1</v>
      </c>
      <c r="K12" s="3">
        <v>2</v>
      </c>
      <c r="L12" s="5">
        <v>3</v>
      </c>
      <c r="M12" s="3">
        <v>4</v>
      </c>
      <c r="N12" s="23">
        <v>5</v>
      </c>
      <c r="O12" s="5">
        <v>1</v>
      </c>
      <c r="P12" s="3">
        <v>2</v>
      </c>
      <c r="Q12" s="5">
        <v>3</v>
      </c>
      <c r="R12" s="3">
        <v>4</v>
      </c>
      <c r="S12" s="5">
        <v>5</v>
      </c>
      <c r="T12" s="3">
        <v>6</v>
      </c>
    </row>
    <row r="13" spans="1:20">
      <c r="A13" s="8" t="s">
        <v>226</v>
      </c>
      <c r="B13" s="9">
        <v>8950</v>
      </c>
      <c r="C13" s="10">
        <v>5849</v>
      </c>
      <c r="D13" s="11">
        <v>1818</v>
      </c>
      <c r="E13" s="10">
        <v>1283</v>
      </c>
      <c r="F13" s="11">
        <v>5403</v>
      </c>
      <c r="G13" s="10">
        <v>1203</v>
      </c>
      <c r="H13" s="11">
        <v>740</v>
      </c>
      <c r="I13" s="10">
        <v>1604</v>
      </c>
      <c r="J13" s="11">
        <v>1777</v>
      </c>
      <c r="K13" s="10">
        <v>1152</v>
      </c>
      <c r="L13" s="11">
        <v>2560</v>
      </c>
      <c r="M13" s="10">
        <v>860</v>
      </c>
      <c r="N13" s="24">
        <v>2601</v>
      </c>
      <c r="O13" s="11">
        <v>1337</v>
      </c>
      <c r="P13" s="10">
        <v>493</v>
      </c>
      <c r="Q13" s="11">
        <v>2292</v>
      </c>
      <c r="R13" s="10">
        <v>694</v>
      </c>
      <c r="S13" s="11">
        <v>2957</v>
      </c>
      <c r="T13" s="10">
        <v>1177</v>
      </c>
    </row>
    <row r="14" spans="1:20">
      <c r="A14" s="12" t="s">
        <v>227</v>
      </c>
      <c r="B14" s="13">
        <f t="shared" ref="B14:T14" si="0">B13/$B$13</f>
        <v>1</v>
      </c>
      <c r="C14" s="14">
        <f t="shared" si="0"/>
        <v>0.65351955307262566</v>
      </c>
      <c r="D14" s="15">
        <f t="shared" si="0"/>
        <v>0.20312849162011173</v>
      </c>
      <c r="E14" s="14">
        <f t="shared" si="0"/>
        <v>0.14335195530726258</v>
      </c>
      <c r="F14" s="15">
        <f t="shared" si="0"/>
        <v>0.60368715083798885</v>
      </c>
      <c r="G14" s="14">
        <f t="shared" si="0"/>
        <v>0.13441340782122904</v>
      </c>
      <c r="H14" s="15">
        <f t="shared" si="0"/>
        <v>8.2681564245810052E-2</v>
      </c>
      <c r="I14" s="14">
        <f t="shared" si="0"/>
        <v>0.17921787709497206</v>
      </c>
      <c r="J14" s="15">
        <f t="shared" si="0"/>
        <v>0.19854748603351954</v>
      </c>
      <c r="K14" s="14">
        <f t="shared" si="0"/>
        <v>0.12871508379888269</v>
      </c>
      <c r="L14" s="15">
        <f t="shared" si="0"/>
        <v>0.2860335195530726</v>
      </c>
      <c r="M14" s="14">
        <f t="shared" si="0"/>
        <v>9.6089385474860331E-2</v>
      </c>
      <c r="N14" s="25">
        <f t="shared" si="0"/>
        <v>0.29061452513966479</v>
      </c>
      <c r="O14" s="15">
        <f t="shared" si="0"/>
        <v>0.14938547486033518</v>
      </c>
      <c r="P14" s="14">
        <f t="shared" si="0"/>
        <v>5.5083798882681563E-2</v>
      </c>
      <c r="Q14" s="15">
        <f t="shared" si="0"/>
        <v>0.25608938547486032</v>
      </c>
      <c r="R14" s="14">
        <f t="shared" si="0"/>
        <v>7.7541899441340781E-2</v>
      </c>
      <c r="S14" s="15">
        <f t="shared" si="0"/>
        <v>0.33039106145251396</v>
      </c>
      <c r="T14" s="14">
        <f t="shared" si="0"/>
        <v>0.13150837988826816</v>
      </c>
    </row>
    <row r="15" spans="1:20">
      <c r="A15" s="16" t="s">
        <v>16</v>
      </c>
      <c r="B15" s="17">
        <v>523.03880000000004</v>
      </c>
      <c r="C15" s="18">
        <v>240.02119999999999</v>
      </c>
      <c r="D15" s="19">
        <v>185.2</v>
      </c>
      <c r="E15" s="18">
        <v>2292</v>
      </c>
      <c r="F15" s="19">
        <v>249.4033</v>
      </c>
      <c r="G15" s="18">
        <v>2368</v>
      </c>
      <c r="H15" s="19">
        <v>209.71260000000001</v>
      </c>
      <c r="I15" s="18">
        <v>205.3425</v>
      </c>
      <c r="J15" s="19">
        <v>785.5</v>
      </c>
      <c r="K15" s="18">
        <v>254.42910000000001</v>
      </c>
      <c r="L15" s="19">
        <v>154.4</v>
      </c>
      <c r="M15" s="18">
        <v>2773</v>
      </c>
      <c r="N15" s="26">
        <v>81.58</v>
      </c>
      <c r="O15" s="19">
        <v>1028</v>
      </c>
      <c r="P15" s="18">
        <v>3755.5419999999999</v>
      </c>
      <c r="Q15" s="19">
        <v>131</v>
      </c>
      <c r="R15" s="18">
        <v>220.2757</v>
      </c>
      <c r="S15" s="19">
        <v>241.5</v>
      </c>
      <c r="T15" s="18">
        <v>245.05109999999999</v>
      </c>
    </row>
    <row r="16" spans="1:20">
      <c r="A16" s="16" t="s">
        <v>145</v>
      </c>
      <c r="B16" s="17">
        <v>78.900400000000005</v>
      </c>
      <c r="C16" s="18">
        <v>43.212600000000002</v>
      </c>
      <c r="D16" s="19">
        <v>27.87</v>
      </c>
      <c r="E16" s="18">
        <v>313.89999999999998</v>
      </c>
      <c r="F16" s="19">
        <v>43.106999999999999</v>
      </c>
      <c r="G16" s="18">
        <v>322.7</v>
      </c>
      <c r="H16" s="19">
        <v>48.7361</v>
      </c>
      <c r="I16" s="18">
        <v>30.560099999999998</v>
      </c>
      <c r="J16" s="19">
        <v>78.83</v>
      </c>
      <c r="K16" s="18">
        <v>38.7742</v>
      </c>
      <c r="L16" s="19">
        <v>66.5</v>
      </c>
      <c r="M16" s="18">
        <v>373</v>
      </c>
      <c r="N16" s="26">
        <v>11.67</v>
      </c>
      <c r="O16" s="19">
        <v>173.8</v>
      </c>
      <c r="P16" s="18">
        <v>472.70339999999999</v>
      </c>
      <c r="Q16" s="19">
        <v>19.850000000000001</v>
      </c>
      <c r="R16" s="18">
        <v>51.460999999999999</v>
      </c>
      <c r="S16" s="19">
        <v>39.75</v>
      </c>
      <c r="T16" s="18">
        <v>35.674300000000002</v>
      </c>
    </row>
    <row r="17" spans="1:20">
      <c r="A17" s="16" t="s">
        <v>147</v>
      </c>
      <c r="B17" s="17">
        <v>66.286000000000001</v>
      </c>
      <c r="C17" s="18">
        <v>65.996899999999997</v>
      </c>
      <c r="D17" s="19">
        <v>41.58</v>
      </c>
      <c r="E17" s="18">
        <v>102.6</v>
      </c>
      <c r="F17" s="19">
        <v>64.169700000000006</v>
      </c>
      <c r="G17" s="18">
        <v>103.4</v>
      </c>
      <c r="H17" s="19">
        <v>70.128600000000006</v>
      </c>
      <c r="I17" s="18">
        <v>43.839399999999998</v>
      </c>
      <c r="J17" s="19">
        <v>143.6</v>
      </c>
      <c r="K17" s="18">
        <v>49.115099999999998</v>
      </c>
      <c r="L17" s="19">
        <v>50.36</v>
      </c>
      <c r="M17" s="18">
        <v>103.8</v>
      </c>
      <c r="N17" s="26">
        <v>24.34</v>
      </c>
      <c r="O17" s="19">
        <v>79.48</v>
      </c>
      <c r="P17" s="18">
        <v>130.72069999999999</v>
      </c>
      <c r="Q17" s="19">
        <v>33.51</v>
      </c>
      <c r="R17" s="18">
        <v>71.342699999999994</v>
      </c>
      <c r="S17" s="19">
        <v>80.22</v>
      </c>
      <c r="T17" s="18">
        <v>50.157400000000003</v>
      </c>
    </row>
    <row r="18" spans="1:20">
      <c r="A18" s="16" t="s">
        <v>149</v>
      </c>
      <c r="B18" s="17">
        <v>0.3644</v>
      </c>
      <c r="C18" s="18">
        <v>0.35299999999999998</v>
      </c>
      <c r="D18" s="19">
        <v>0.1449</v>
      </c>
      <c r="E18" s="18">
        <v>0.7278</v>
      </c>
      <c r="F18" s="19">
        <v>0.3553</v>
      </c>
      <c r="G18" s="18">
        <v>0.73280000000000001</v>
      </c>
      <c r="H18" s="19">
        <v>0.27479999999999999</v>
      </c>
      <c r="I18" s="18">
        <v>0.16020000000000001</v>
      </c>
      <c r="J18" s="19">
        <v>0.11</v>
      </c>
      <c r="K18" s="18">
        <v>0.19309999999999999</v>
      </c>
      <c r="L18" s="19">
        <v>0.76329999999999998</v>
      </c>
      <c r="M18" s="18">
        <v>0.77129999999999999</v>
      </c>
      <c r="N18" s="26">
        <v>8.7069999999999995E-2</v>
      </c>
      <c r="O18" s="19">
        <v>0.73019999999999996</v>
      </c>
      <c r="P18" s="18">
        <v>0.71540000000000004</v>
      </c>
      <c r="Q18" s="19">
        <v>0.1792</v>
      </c>
      <c r="R18" s="18">
        <v>0.28999999999999998</v>
      </c>
      <c r="S18" s="19">
        <v>0.37859999999999999</v>
      </c>
      <c r="T18" s="18">
        <v>0.1711</v>
      </c>
    </row>
    <row r="19" spans="1:20">
      <c r="A19" s="16" t="s">
        <v>151</v>
      </c>
      <c r="B19" s="17">
        <v>13.749599999999999</v>
      </c>
      <c r="C19" s="18">
        <v>8.8248999999999995</v>
      </c>
      <c r="D19" s="19">
        <v>4.8650000000000002</v>
      </c>
      <c r="E19" s="18">
        <v>48.79</v>
      </c>
      <c r="F19" s="19">
        <v>9.3488000000000007</v>
      </c>
      <c r="G19" s="18">
        <v>49.91</v>
      </c>
      <c r="H19" s="19">
        <v>4.9027000000000003</v>
      </c>
      <c r="I19" s="18">
        <v>5.5357000000000003</v>
      </c>
      <c r="J19" s="19">
        <v>9.2370000000000001</v>
      </c>
      <c r="K19" s="18">
        <v>6.9264999999999999</v>
      </c>
      <c r="L19" s="19">
        <v>16.79</v>
      </c>
      <c r="M19" s="18">
        <v>56.57</v>
      </c>
      <c r="N19" s="26">
        <v>2.7</v>
      </c>
      <c r="O19" s="19">
        <v>34.47</v>
      </c>
      <c r="P19" s="18">
        <v>61.8748</v>
      </c>
      <c r="Q19" s="19">
        <v>4.944</v>
      </c>
      <c r="R19" s="18">
        <v>5.1498999999999997</v>
      </c>
      <c r="S19" s="19">
        <v>8.2479999999999993</v>
      </c>
      <c r="T19" s="18">
        <v>6.1005000000000003</v>
      </c>
    </row>
    <row r="20" spans="1:20">
      <c r="A20" s="16" t="s">
        <v>153</v>
      </c>
      <c r="B20" s="17">
        <v>901.8732</v>
      </c>
      <c r="C20" s="18">
        <v>232.7022</v>
      </c>
      <c r="D20" s="19">
        <v>3336</v>
      </c>
      <c r="E20" s="18">
        <v>503.6</v>
      </c>
      <c r="F20" s="19">
        <v>228.86949999999999</v>
      </c>
      <c r="G20" s="18">
        <v>491.4</v>
      </c>
      <c r="H20" s="19">
        <v>850.36410000000001</v>
      </c>
      <c r="I20" s="18">
        <v>3500.4431</v>
      </c>
      <c r="J20" s="19">
        <v>143.5</v>
      </c>
      <c r="K20" s="18">
        <v>4236.6544999999996</v>
      </c>
      <c r="L20" s="19">
        <v>94.63</v>
      </c>
      <c r="M20" s="18">
        <v>569.9</v>
      </c>
      <c r="N20" s="26">
        <v>847.3</v>
      </c>
      <c r="O20" s="19">
        <v>251.6</v>
      </c>
      <c r="P20" s="18">
        <v>692.64210000000003</v>
      </c>
      <c r="Q20" s="19">
        <v>670.9</v>
      </c>
      <c r="R20" s="18">
        <v>871.69140000000004</v>
      </c>
      <c r="S20" s="19">
        <v>110.9</v>
      </c>
      <c r="T20" s="18">
        <v>4183.0447999999997</v>
      </c>
    </row>
    <row r="21" spans="1:20">
      <c r="A21" s="16" t="s">
        <v>155</v>
      </c>
      <c r="B21" s="17">
        <v>188.04759999999999</v>
      </c>
      <c r="C21" s="18">
        <v>84.083500000000001</v>
      </c>
      <c r="D21" s="19">
        <v>581.70000000000005</v>
      </c>
      <c r="E21" s="18">
        <v>104.2</v>
      </c>
      <c r="F21" s="19">
        <v>81.504999999999995</v>
      </c>
      <c r="G21" s="18">
        <v>104.3</v>
      </c>
      <c r="H21" s="19">
        <v>239.6977</v>
      </c>
      <c r="I21" s="18">
        <v>585.90819999999997</v>
      </c>
      <c r="J21" s="19">
        <v>54.24</v>
      </c>
      <c r="K21" s="18">
        <v>622.27729999999997</v>
      </c>
      <c r="L21" s="19">
        <v>34.35</v>
      </c>
      <c r="M21" s="18">
        <v>118.1</v>
      </c>
      <c r="N21" s="26">
        <v>261.60000000000002</v>
      </c>
      <c r="O21" s="19">
        <v>75.569999999999993</v>
      </c>
      <c r="P21" s="18">
        <v>124.05710000000001</v>
      </c>
      <c r="Q21" s="19">
        <v>192.5</v>
      </c>
      <c r="R21" s="18">
        <v>237.833</v>
      </c>
      <c r="S21" s="19">
        <v>49.37</v>
      </c>
      <c r="T21" s="18">
        <v>652.99210000000005</v>
      </c>
    </row>
    <row r="22" spans="1:20">
      <c r="A22" s="16" t="s">
        <v>157</v>
      </c>
      <c r="B22" s="17">
        <v>4452.7919000000002</v>
      </c>
      <c r="C22" s="18">
        <v>3229.8402999999998</v>
      </c>
      <c r="D22" s="19">
        <v>6328</v>
      </c>
      <c r="E22" s="18">
        <v>7371</v>
      </c>
      <c r="F22" s="19">
        <v>3395.6026000000002</v>
      </c>
      <c r="G22" s="18">
        <v>7474</v>
      </c>
      <c r="H22" s="19">
        <v>2271.9825000000001</v>
      </c>
      <c r="I22" s="18">
        <v>6754.4624000000003</v>
      </c>
      <c r="J22" s="19">
        <v>5026</v>
      </c>
      <c r="K22" s="18">
        <v>7829.0865999999996</v>
      </c>
      <c r="L22" s="19">
        <v>3319</v>
      </c>
      <c r="M22" s="18">
        <v>7992</v>
      </c>
      <c r="N22" s="26">
        <v>2512</v>
      </c>
      <c r="O22" s="19">
        <v>5674</v>
      </c>
      <c r="P22" s="18">
        <v>8973.8192999999992</v>
      </c>
      <c r="Q22" s="19">
        <v>2437</v>
      </c>
      <c r="R22" s="18">
        <v>2262.4884999999999</v>
      </c>
      <c r="S22" s="19">
        <v>3921</v>
      </c>
      <c r="T22" s="18">
        <v>7724.8910999999998</v>
      </c>
    </row>
    <row r="23" spans="1:20">
      <c r="A23" s="16" t="s">
        <v>159</v>
      </c>
      <c r="B23" s="17">
        <v>3.0045999999999999</v>
      </c>
      <c r="C23" s="18">
        <v>1.2806</v>
      </c>
      <c r="D23" s="19">
        <v>9.3770000000000007</v>
      </c>
      <c r="E23" s="18">
        <v>1.835</v>
      </c>
      <c r="F23" s="19">
        <v>1.2709999999999999</v>
      </c>
      <c r="G23" s="18">
        <v>1.7669999999999999</v>
      </c>
      <c r="H23" s="19">
        <v>3.0251999999999999</v>
      </c>
      <c r="I23" s="18">
        <v>9.7629000000000001</v>
      </c>
      <c r="J23" s="19">
        <v>0.62749999999999995</v>
      </c>
      <c r="K23" s="18">
        <v>11.036899999999999</v>
      </c>
      <c r="L23" s="19">
        <v>0.46600000000000003</v>
      </c>
      <c r="M23" s="18">
        <v>2.0369999999999999</v>
      </c>
      <c r="N23" s="26">
        <v>3.89</v>
      </c>
      <c r="O23" s="19">
        <v>1.131</v>
      </c>
      <c r="P23" s="18">
        <v>2.2822</v>
      </c>
      <c r="Q23" s="19">
        <v>3.5</v>
      </c>
      <c r="R23" s="18">
        <v>3.1086</v>
      </c>
      <c r="S23" s="19">
        <v>0.49440000000000001</v>
      </c>
      <c r="T23" s="18">
        <v>10.7151</v>
      </c>
    </row>
    <row r="24" spans="1:20">
      <c r="A24" s="16" t="s">
        <v>161</v>
      </c>
      <c r="B24" s="17">
        <v>0.38719999999999999</v>
      </c>
      <c r="C24" s="18">
        <v>0.33260000000000001</v>
      </c>
      <c r="D24" s="19">
        <v>0.61150000000000004</v>
      </c>
      <c r="E24" s="18">
        <v>0.318</v>
      </c>
      <c r="F24" s="19">
        <v>0.34179999999999999</v>
      </c>
      <c r="G24" s="18">
        <v>0.3155</v>
      </c>
      <c r="H24" s="19">
        <v>0.34160000000000001</v>
      </c>
      <c r="I24" s="18">
        <v>0.61470000000000002</v>
      </c>
      <c r="J24" s="19">
        <v>0.1618</v>
      </c>
      <c r="K24" s="18">
        <v>0.60350000000000004</v>
      </c>
      <c r="L24" s="19">
        <v>0.20860000000000001</v>
      </c>
      <c r="M24" s="18">
        <v>0.34460000000000002</v>
      </c>
      <c r="N24" s="26">
        <v>0.6351</v>
      </c>
      <c r="O24" s="19">
        <v>0.28970000000000001</v>
      </c>
      <c r="P24" s="18">
        <v>0.3664</v>
      </c>
      <c r="Q24" s="19">
        <v>0.75739999999999996</v>
      </c>
      <c r="R24" s="18">
        <v>0.32900000000000001</v>
      </c>
      <c r="S24" s="19">
        <v>8.4809999999999997E-2</v>
      </c>
      <c r="T24" s="18">
        <v>0.5796</v>
      </c>
    </row>
    <row r="25" spans="1:20">
      <c r="A25" s="16" t="s">
        <v>163</v>
      </c>
      <c r="B25" s="17">
        <v>1517.3587</v>
      </c>
      <c r="C25" s="18">
        <v>733.97209999999995</v>
      </c>
      <c r="D25" s="19">
        <v>3599</v>
      </c>
      <c r="E25" s="18">
        <v>2139</v>
      </c>
      <c r="F25" s="19">
        <v>790.6481</v>
      </c>
      <c r="G25" s="18">
        <v>2157</v>
      </c>
      <c r="H25" s="19">
        <v>712.50409999999999</v>
      </c>
      <c r="I25" s="18">
        <v>3857.2084</v>
      </c>
      <c r="J25" s="19">
        <v>647.20000000000005</v>
      </c>
      <c r="K25" s="18">
        <v>4415.6911</v>
      </c>
      <c r="L25" s="19">
        <v>522.79999999999995</v>
      </c>
      <c r="M25" s="18">
        <v>2549</v>
      </c>
      <c r="N25" s="26">
        <v>1466</v>
      </c>
      <c r="O25" s="19">
        <v>1307</v>
      </c>
      <c r="P25" s="18">
        <v>3061.1374000000001</v>
      </c>
      <c r="Q25" s="19">
        <v>1728</v>
      </c>
      <c r="R25" s="18">
        <v>681.50850000000003</v>
      </c>
      <c r="S25" s="19">
        <v>303.89999999999998</v>
      </c>
      <c r="T25" s="18">
        <v>4240.3128999999999</v>
      </c>
    </row>
    <row r="26" spans="1:20">
      <c r="A26" s="16" t="s">
        <v>165</v>
      </c>
      <c r="B26" s="17">
        <v>6.3733000000000004</v>
      </c>
      <c r="C26" s="18">
        <v>5.7864000000000004</v>
      </c>
      <c r="D26" s="19">
        <v>4.694</v>
      </c>
      <c r="E26" s="18">
        <v>11.43</v>
      </c>
      <c r="F26" s="19">
        <v>5.4592000000000001</v>
      </c>
      <c r="G26" s="18">
        <v>11.79</v>
      </c>
      <c r="H26" s="19">
        <v>7.5826000000000002</v>
      </c>
      <c r="I26" s="18">
        <v>4.8307000000000002</v>
      </c>
      <c r="J26" s="19">
        <v>11.18</v>
      </c>
      <c r="K26" s="18">
        <v>4.8122999999999996</v>
      </c>
      <c r="L26" s="19">
        <v>4.9619999999999997</v>
      </c>
      <c r="M26" s="18">
        <v>12.46</v>
      </c>
      <c r="N26" s="26">
        <v>3.157</v>
      </c>
      <c r="O26" s="19">
        <v>8.4039999999999999</v>
      </c>
      <c r="P26" s="18">
        <v>14.1972</v>
      </c>
      <c r="Q26" s="19">
        <v>1.964</v>
      </c>
      <c r="R26" s="18">
        <v>7.4451999999999998</v>
      </c>
      <c r="S26" s="19">
        <v>7.7050000000000001</v>
      </c>
      <c r="T26" s="18">
        <v>5.3971</v>
      </c>
    </row>
    <row r="27" spans="1:20">
      <c r="A27" s="16" t="s">
        <v>167</v>
      </c>
      <c r="B27" s="17">
        <v>0.20250000000000001</v>
      </c>
      <c r="C27" s="18">
        <v>0.13750000000000001</v>
      </c>
      <c r="D27" s="19">
        <v>9.3640000000000001E-2</v>
      </c>
      <c r="E27" s="18">
        <v>0.65259999999999996</v>
      </c>
      <c r="F27" s="19">
        <v>0.14280000000000001</v>
      </c>
      <c r="G27" s="18">
        <v>0.66139999999999999</v>
      </c>
      <c r="H27" s="19">
        <v>0.1109</v>
      </c>
      <c r="I27" s="18">
        <v>0.1016</v>
      </c>
      <c r="J27" s="19">
        <v>0.3659</v>
      </c>
      <c r="K27" s="18">
        <v>0.12509999999999999</v>
      </c>
      <c r="L27" s="19">
        <v>8.8679999999999995E-2</v>
      </c>
      <c r="M27" s="18">
        <v>0.71020000000000005</v>
      </c>
      <c r="N27" s="26">
        <v>6.9169999999999995E-2</v>
      </c>
      <c r="O27" s="19">
        <v>0.4819</v>
      </c>
      <c r="P27" s="18">
        <v>0.7591</v>
      </c>
      <c r="Q27" s="19">
        <v>9.1520000000000004E-2</v>
      </c>
      <c r="R27" s="18">
        <v>0.1152</v>
      </c>
      <c r="S27" s="19">
        <v>0.1249</v>
      </c>
      <c r="T27" s="18">
        <v>0.1143</v>
      </c>
    </row>
    <row r="28" spans="1:20">
      <c r="A28" s="16" t="s">
        <v>169</v>
      </c>
      <c r="B28" s="17">
        <v>11.562200000000001</v>
      </c>
      <c r="C28" s="18">
        <v>11.551500000000001</v>
      </c>
      <c r="D28" s="19">
        <v>11.38</v>
      </c>
      <c r="E28" s="18">
        <v>11.87</v>
      </c>
      <c r="F28" s="19">
        <v>11.9184</v>
      </c>
      <c r="G28" s="18">
        <v>11.9</v>
      </c>
      <c r="H28" s="19">
        <v>8.1180000000000003</v>
      </c>
      <c r="I28" s="18">
        <v>11.6998</v>
      </c>
      <c r="J28" s="19">
        <v>11.61</v>
      </c>
      <c r="K28" s="18">
        <v>11.516999999999999</v>
      </c>
      <c r="L28" s="19">
        <v>11.6</v>
      </c>
      <c r="M28" s="18">
        <v>11.89</v>
      </c>
      <c r="N28" s="26">
        <v>11.41</v>
      </c>
      <c r="O28" s="19">
        <v>11.93</v>
      </c>
      <c r="P28" s="18">
        <v>11.872199999999999</v>
      </c>
      <c r="Q28" s="19">
        <v>11.9</v>
      </c>
      <c r="R28" s="18">
        <v>8.0018999999999991</v>
      </c>
      <c r="S28" s="19">
        <v>11.89</v>
      </c>
      <c r="T28" s="18">
        <v>11.636799999999999</v>
      </c>
    </row>
    <row r="29" spans="1:20">
      <c r="A29" s="16" t="s">
        <v>171</v>
      </c>
      <c r="B29" s="17">
        <v>375.09469999999999</v>
      </c>
      <c r="C29" s="18">
        <v>253.08439999999999</v>
      </c>
      <c r="D29" s="19">
        <v>126.7</v>
      </c>
      <c r="E29" s="18">
        <v>1283</v>
      </c>
      <c r="F29" s="19">
        <v>264.18180000000001</v>
      </c>
      <c r="G29" s="18">
        <v>1314</v>
      </c>
      <c r="H29" s="19">
        <v>154.13200000000001</v>
      </c>
      <c r="I29" s="18">
        <v>146.52719999999999</v>
      </c>
      <c r="J29" s="19">
        <v>114.4</v>
      </c>
      <c r="K29" s="18">
        <v>184.89189999999999</v>
      </c>
      <c r="L29" s="19">
        <v>610.5</v>
      </c>
      <c r="M29" s="18">
        <v>1456</v>
      </c>
      <c r="N29" s="26">
        <v>48.53</v>
      </c>
      <c r="O29" s="19">
        <v>1021</v>
      </c>
      <c r="P29" s="18">
        <v>1546.9362000000001</v>
      </c>
      <c r="Q29" s="19">
        <v>105.4</v>
      </c>
      <c r="R29" s="18">
        <v>161.97829999999999</v>
      </c>
      <c r="S29" s="19">
        <v>231.1</v>
      </c>
      <c r="T29" s="18">
        <v>163.18379999999999</v>
      </c>
    </row>
    <row r="30" spans="1:20">
      <c r="A30" s="16" t="s">
        <v>173</v>
      </c>
      <c r="B30" s="17">
        <v>0.30990000000000001</v>
      </c>
      <c r="C30" s="18">
        <v>0.23300000000000001</v>
      </c>
      <c r="D30" s="19">
        <v>0.16009999999999999</v>
      </c>
      <c r="E30" s="18">
        <v>0.873</v>
      </c>
      <c r="F30" s="19">
        <v>0.2465</v>
      </c>
      <c r="G30" s="18">
        <v>0.877</v>
      </c>
      <c r="H30" s="19">
        <v>0.12970000000000001</v>
      </c>
      <c r="I30" s="18">
        <v>0.18140000000000001</v>
      </c>
      <c r="J30" s="19">
        <v>0.30730000000000002</v>
      </c>
      <c r="K30" s="18">
        <v>0.22739999999999999</v>
      </c>
      <c r="L30" s="19">
        <v>0.3523</v>
      </c>
      <c r="M30" s="18">
        <v>0.91510000000000002</v>
      </c>
      <c r="N30" s="26">
        <v>0.1065</v>
      </c>
      <c r="O30" s="19">
        <v>0.7913</v>
      </c>
      <c r="P30" s="18">
        <v>0.86819999999999997</v>
      </c>
      <c r="Q30" s="19">
        <v>0.151</v>
      </c>
      <c r="R30" s="18">
        <v>0.14119999999999999</v>
      </c>
      <c r="S30" s="19">
        <v>0.20530000000000001</v>
      </c>
      <c r="T30" s="18">
        <v>0.2014</v>
      </c>
    </row>
    <row r="31" spans="1:20">
      <c r="A31" s="16" t="s">
        <v>175</v>
      </c>
      <c r="B31" s="17">
        <v>0.2525</v>
      </c>
      <c r="C31" s="18">
        <v>0.34399999999999997</v>
      </c>
      <c r="D31" s="19">
        <v>0.1095</v>
      </c>
      <c r="E31" s="18">
        <v>3.8190000000000002E-2</v>
      </c>
      <c r="F31" s="19">
        <v>0.33650000000000002</v>
      </c>
      <c r="G31" s="18">
        <v>3.7409999999999999E-2</v>
      </c>
      <c r="H31" s="19">
        <v>0.29049999999999998</v>
      </c>
      <c r="I31" s="18">
        <v>0.1135</v>
      </c>
      <c r="J31" s="19">
        <v>7.9909999999999995E-2</v>
      </c>
      <c r="K31" s="18">
        <v>0.1207</v>
      </c>
      <c r="L31" s="19">
        <v>0.64690000000000003</v>
      </c>
      <c r="M31" s="18">
        <v>1.9769999999999999E-2</v>
      </c>
      <c r="N31" s="26">
        <v>0.1176</v>
      </c>
      <c r="O31" s="19">
        <v>0.1384</v>
      </c>
      <c r="P31" s="18">
        <v>1.4200000000000001E-2</v>
      </c>
      <c r="Q31" s="19">
        <v>0.17760000000000001</v>
      </c>
      <c r="R31" s="18">
        <v>0.30259999999999998</v>
      </c>
      <c r="S31" s="19">
        <v>0.44500000000000001</v>
      </c>
      <c r="T31" s="18">
        <v>0.1147</v>
      </c>
    </row>
    <row r="32" spans="1:20">
      <c r="A32" s="12" t="s">
        <v>177</v>
      </c>
      <c r="B32" s="20">
        <v>0.2094</v>
      </c>
      <c r="C32" s="21">
        <v>0.2412</v>
      </c>
      <c r="D32" s="22">
        <v>0.192</v>
      </c>
      <c r="E32" s="21">
        <v>8.8849999999999998E-2</v>
      </c>
      <c r="F32" s="22">
        <v>0.23730000000000001</v>
      </c>
      <c r="G32" s="21">
        <v>8.5620000000000002E-2</v>
      </c>
      <c r="H32" s="22">
        <v>0.2419</v>
      </c>
      <c r="I32" s="21">
        <v>0.1933</v>
      </c>
      <c r="J32" s="22">
        <v>0.59540000000000004</v>
      </c>
      <c r="K32" s="21">
        <v>0.2014</v>
      </c>
      <c r="L32" s="22">
        <v>3.9060000000000001E-4</v>
      </c>
      <c r="M32" s="21">
        <v>6.5119999999999997E-2</v>
      </c>
      <c r="N32" s="27">
        <v>0.2026</v>
      </c>
      <c r="O32" s="22">
        <v>7.0309999999999997E-2</v>
      </c>
      <c r="P32" s="21">
        <v>0.1176</v>
      </c>
      <c r="Q32" s="22">
        <v>0.2155</v>
      </c>
      <c r="R32" s="21">
        <v>0.23780000000000001</v>
      </c>
      <c r="S32" s="22">
        <v>0.27760000000000001</v>
      </c>
      <c r="T32" s="21">
        <v>0.2056</v>
      </c>
    </row>
    <row r="36" spans="1:1">
      <c r="A36" s="1" t="s">
        <v>185</v>
      </c>
    </row>
    <row r="37" spans="1:1">
      <c r="A37" s="1" t="s">
        <v>187</v>
      </c>
    </row>
  </sheetData>
  <mergeCells count="10">
    <mergeCell ref="B10:B11"/>
    <mergeCell ref="D3:L5"/>
    <mergeCell ref="C10:E10"/>
    <mergeCell ref="F10:I10"/>
    <mergeCell ref="J10:N10"/>
    <mergeCell ref="O10:T10"/>
    <mergeCell ref="C11:E11"/>
    <mergeCell ref="F11:I11"/>
    <mergeCell ref="J11:N11"/>
    <mergeCell ref="O11:T11"/>
  </mergeCells>
  <conditionalFormatting sqref="C15:T32">
    <cfRule type="expression" dxfId="1" priority="1">
      <formula>C15&lt;0.8*$B15</formula>
    </cfRule>
    <cfRule type="expression" dxfId="0" priority="2">
      <formula>C15&gt;1.2*$B15</formula>
    </cfRule>
  </conditionalFormatting>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Factor_analyisi</vt:lpstr>
      <vt:lpstr>WOE_IV</vt:lpstr>
      <vt:lpstr>Gains_chart_&amp;_Rank_ordering</vt:lpstr>
      <vt:lpstr>Variable_reduction</vt:lpstr>
      <vt:lpstr>Outlier_Treatment</vt:lpstr>
      <vt:lpstr>clustering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dc:creator>
  <cp:lastModifiedBy>Rohan</cp:lastModifiedBy>
  <dcterms:created xsi:type="dcterms:W3CDTF">2019-03-10T05:28:00Z</dcterms:created>
  <dcterms:modified xsi:type="dcterms:W3CDTF">2019-08-02T07:22:51Z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