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3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5" l="1"/>
  <c r="Y42" i="5"/>
  <c r="X42" i="5"/>
  <c r="X16" i="5"/>
  <c r="Z37" i="5"/>
  <c r="Z40" i="5"/>
  <c r="Z35" i="5"/>
  <c r="Z29" i="5"/>
  <c r="Z34" i="5"/>
  <c r="Z28" i="5"/>
  <c r="Y40" i="5"/>
  <c r="Y34" i="5"/>
  <c r="Y28" i="5"/>
  <c r="X40" i="5"/>
  <c r="X34" i="5"/>
  <c r="X28" i="5"/>
  <c r="Z32" i="5"/>
  <c r="Z33" i="5"/>
  <c r="Z38" i="5"/>
  <c r="Z39" i="5"/>
  <c r="Y32" i="5"/>
  <c r="Y33" i="5"/>
  <c r="Y37" i="5"/>
  <c r="Y38" i="5"/>
  <c r="Y39" i="5"/>
  <c r="X37" i="5"/>
  <c r="X38" i="5"/>
  <c r="X39" i="5"/>
  <c r="Z26" i="5"/>
  <c r="Z27" i="5"/>
  <c r="Z31" i="5"/>
  <c r="Y26" i="5"/>
  <c r="Y27" i="5"/>
  <c r="Y31" i="5"/>
  <c r="X26" i="5"/>
  <c r="X27" i="5"/>
  <c r="X31" i="5"/>
  <c r="X32" i="5"/>
  <c r="X33" i="5"/>
  <c r="X25" i="5"/>
  <c r="Z25" i="5"/>
  <c r="Y25" i="5"/>
  <c r="Z42" i="4"/>
  <c r="Z43" i="4"/>
  <c r="Z35" i="4"/>
  <c r="Z41" i="4"/>
  <c r="Z29" i="4"/>
  <c r="AA40" i="4"/>
  <c r="AA39" i="4"/>
  <c r="AA38" i="4"/>
  <c r="AA37" i="4"/>
  <c r="Y40" i="4"/>
  <c r="X40" i="4"/>
  <c r="Z40" i="4"/>
  <c r="Z39" i="4"/>
  <c r="Z38" i="4"/>
  <c r="Z37" i="4"/>
  <c r="O39" i="3"/>
  <c r="Q38" i="3"/>
  <c r="Q37" i="3"/>
  <c r="Q36" i="3"/>
  <c r="Q32" i="3"/>
  <c r="Q31" i="3"/>
  <c r="Q33" i="3"/>
  <c r="Q30" i="3"/>
  <c r="O33" i="3"/>
  <c r="Q26" i="3"/>
  <c r="Q25" i="3"/>
  <c r="Q24" i="3"/>
  <c r="O27" i="3"/>
  <c r="Q39" i="3"/>
  <c r="R30" i="3"/>
  <c r="P33" i="3"/>
  <c r="R32" i="3"/>
  <c r="R31" i="3"/>
  <c r="R26" i="3"/>
  <c r="R24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AA34" i="5"/>
  <c r="AA33" i="5"/>
  <c r="AA32" i="5"/>
  <c r="AA31" i="5"/>
  <c r="AA28" i="5"/>
  <c r="AA27" i="5"/>
  <c r="AA26" i="5"/>
  <c r="AA25" i="5"/>
  <c r="Z22" i="5"/>
  <c r="Z23" i="5"/>
  <c r="Z21" i="5"/>
  <c r="AA21" i="5"/>
  <c r="Z20" i="5"/>
  <c r="AA20" i="5"/>
  <c r="Z19" i="5"/>
  <c r="AA19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8" i="3"/>
  <c r="R37" i="3"/>
  <c r="R36" i="3"/>
  <c r="P27" i="3"/>
  <c r="R25" i="3"/>
  <c r="AA26" i="4"/>
  <c r="AA32" i="4"/>
  <c r="AA27" i="4"/>
  <c r="AA33" i="4"/>
  <c r="AA25" i="4"/>
  <c r="AA31" i="4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Q41" i="3"/>
  <c r="R39" i="3"/>
  <c r="P21" i="3"/>
  <c r="Z23" i="4"/>
  <c r="Y22" i="4"/>
  <c r="AA20" i="4"/>
  <c r="AA19" i="4"/>
  <c r="AA21" i="4"/>
  <c r="Y34" i="4"/>
  <c r="Y28" i="4"/>
  <c r="R18" i="3"/>
  <c r="R20" i="3"/>
  <c r="R19" i="3"/>
  <c r="R27" i="3"/>
  <c r="R33" i="3"/>
  <c r="R21" i="3"/>
  <c r="AA14" i="4"/>
  <c r="AA15" i="4"/>
  <c r="Y42" i="4"/>
  <c r="AA34" i="4"/>
  <c r="AA28" i="4"/>
  <c r="AA22" i="4"/>
  <c r="R13" i="3"/>
  <c r="R14" i="3"/>
  <c r="P41" i="3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<sst xmlns="http://schemas.openxmlformats.org/spreadsheetml/2006/main" count="1228" uniqueCount="109">
  <si>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</si>
  <si>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</si>
  <si>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</si>
  <si>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</si>
  <si>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</si>
  <si>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</si>
  <si>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</si>
  <si>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</si>
  <si>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</si>
  <si>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</si>
  <si>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</si>
  <si>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</si>
  <si>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</si>
  <si>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</si>
  <si>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</si>
  <si>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</si>
  <si>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</si>
  <si>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</si>
  <si>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</si>
  <si>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</si>
  <si>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</si>
  <si>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</si>
  <si>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</si>
  <si>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</si>
  <si>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</si>
  <si>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</si>
  <si>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</si>
  <si>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</si>
  <si>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</si>
  <si>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</si>
  <si>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</si>
  <si>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</si>
  <si>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</si>
  <si>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</si>
  <si>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</si>
  <si>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</si>
  <si>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</si>
  <si>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</si>
  <si>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</si>
  <si>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</si>
  <si>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</si>
  <si>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</si>
  <si>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</si>
  <si>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</si>
  <si>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</si>
  <si>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</si>
  <si>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</si>
  <si>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</si>
  <si>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</si>
  <si>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</si>
  <si>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</si>
  <si>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</si>
  <si>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</si>
  <si>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</si>
  <si>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</si>
  <si>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</si>
  <si>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</si>
  <si>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</si>
  <si>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</si>
  <si>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</si>
  <si>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</si>
  <si>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</si>
  <si>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</si>
  <si>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</si>
  <si>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</si>
  <si>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</si>
  <si>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</si>
  <si>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</si>
  <si>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</si>
  <si>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</si>
  <si>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</si>
  <si>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</si>
  <si>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</si>
  <si>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</si>
  <si>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</si>
  <si>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</si>
  <si>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</si>
  <si>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</si>
  <si>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</si>
  <si>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</si>
  <si>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</si>
  <si>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</si>
  <si>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</si>
  <si>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</si>
  <si>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</si>
  <si>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</si>
  <si>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</si>
  <si>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</si>
  <si>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</si>
  <si>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</si>
  <si>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</si>
  <si>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</si>
  <si>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</si>
  <si>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</si>
  <si>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</si>
  <si>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</si>
  <si>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</si>
  <si>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</si>
  <si>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</si>
  <si>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</si>
  <si>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</si>
  <si>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</si>
  <si>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</si>
  <si>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</si>
  <si>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</si>
  <si>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</si>
  <si>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Taliah Stanley</t>
  </si>
  <si>
    <t>ts45579n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</si>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</sst>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4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13" xfId="0" applyFont="1" applyBorder="1" applyProtection="1"/>
    <xf numFmtId="9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  <xf numFmtId="165" fontId="28" fillId="0" borderId="0" xfId="1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0">
    <dxf>
      <font>
        <color rgb="FFFF0000"/>
      </font>
    </dxf>
    <dxf>
      <numFmt numFmtId="19" formatCode="m/d/yy"/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12" workbookViewId="0">
      <selection activeCell="AB36" sqref="AB3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53" t="s">
        <v>31</v>
      </c>
      <c r="O23" s="354" t="s">
        <v>32</v>
      </c>
      <c r="P23" s="354" t="s">
        <v>33</v>
      </c>
      <c r="Q23" s="355" t="s">
        <v>34</v>
      </c>
      <c r="R23" s="35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39" t="s">
        <v>40</v>
      </c>
      <c r="O24" s="349">
        <v>2</v>
      </c>
      <c r="P24" s="350">
        <v>20</v>
      </c>
      <c r="Q24" s="345">
        <f>O24*P24</f>
        <v>40</v>
      </c>
      <c r="R24" s="342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39" t="s">
        <v>41</v>
      </c>
      <c r="O25" s="349">
        <v>1</v>
      </c>
      <c r="P25" s="350">
        <v>185</v>
      </c>
      <c r="Q25" s="345">
        <f>O25*P25</f>
        <v>185</v>
      </c>
      <c r="R25" s="342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0" t="s">
        <v>42</v>
      </c>
      <c r="O26" s="351">
        <v>30</v>
      </c>
      <c r="P26" s="352">
        <v>2.75</v>
      </c>
      <c r="Q26" s="346">
        <f>O26*P26</f>
        <v>82.5</v>
      </c>
      <c r="R26" s="343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 s="348">
        <f>SUM(O24:O26)</f>
        <v>33</v>
      </c>
      <c r="P27" s="341">
        <f>Q27/O27</f>
        <v>9.3181818181818183</v>
      </c>
      <c r="Q27" s="347">
        <f>SUM(Q24:Q26)</f>
        <v>307.5</v>
      </c>
      <c r="R27" s="344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53" t="s">
        <v>31</v>
      </c>
      <c r="O29" s="354" t="s">
        <v>32</v>
      </c>
      <c r="P29" s="354" t="s">
        <v>33</v>
      </c>
      <c r="Q29" s="355" t="s">
        <v>34</v>
      </c>
      <c r="R29" s="354" t="s">
        <v>35</v>
      </c>
      <c r="S29" s="356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39" t="s">
        <v>44</v>
      </c>
      <c r="O30" s="359">
        <v>2</v>
      </c>
      <c r="P30" s="360">
        <v>30</v>
      </c>
      <c r="Q30" s="347">
        <f>O30*P30</f>
        <v>60</v>
      </c>
      <c r="R30" s="34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39" t="s">
        <v>45</v>
      </c>
      <c r="O31" s="359">
        <v>10</v>
      </c>
      <c r="P31" s="360">
        <v>2</v>
      </c>
      <c r="Q31" s="347">
        <f>O31*P31</f>
        <v>20</v>
      </c>
      <c r="R31" s="34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0" t="s">
        <v>46</v>
      </c>
      <c r="O32" s="361">
        <v>5</v>
      </c>
      <c r="P32" s="362">
        <v>10</v>
      </c>
      <c r="Q32" s="358">
        <f>O32*P32</f>
        <v>50</v>
      </c>
      <c r="R32" s="357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48">
        <f>SUM(O30:O32)</f>
        <v>17</v>
      </c>
      <c r="P33" s="341">
        <f>Q33/O33</f>
        <v>7.6470588235294121</v>
      </c>
      <c r="Q33" s="329">
        <f>SUM(Q30:Q32)</f>
        <v>130</v>
      </c>
      <c r="R33" s="344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53" t="s">
        <v>31</v>
      </c>
      <c r="O35" s="354" t="s">
        <v>32</v>
      </c>
      <c r="P35" s="354" t="s">
        <v>33</v>
      </c>
      <c r="Q35" s="355" t="s">
        <v>34</v>
      </c>
      <c r="R35" s="35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9" t="s">
        <v>48</v>
      </c>
      <c r="O36" s="359">
        <v>5</v>
      </c>
      <c r="P36" s="360">
        <v>75</v>
      </c>
      <c r="Q36" s="347">
        <f>O36*P36</f>
        <v>375</v>
      </c>
      <c r="R36" s="34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9" t="s">
        <v>49</v>
      </c>
      <c r="O37" s="359">
        <v>2</v>
      </c>
      <c r="P37" s="360">
        <v>100</v>
      </c>
      <c r="Q37" s="347">
        <f>O37*P37</f>
        <v>200</v>
      </c>
      <c r="R37" s="34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0" t="s">
        <v>50</v>
      </c>
      <c r="O38" s="361">
        <v>4</v>
      </c>
      <c r="P38" s="362">
        <v>25</v>
      </c>
      <c r="Q38" s="358">
        <f>O38*P38</f>
        <v>100</v>
      </c>
      <c r="R38" s="357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48">
        <f>SUM(O36:O38)</f>
        <v>11</v>
      </c>
      <c r="P39" s="341">
        <f>Q39/O39</f>
        <v>61.363636363636367</v>
      </c>
      <c r="Q39" s="329">
        <f>SUM(Q36:Q38)</f>
        <v>675</v>
      </c>
      <c r="R39" s="344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5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I21" workbookViewId="0">
      <selection activeCell="Z29" sqref="Z29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6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29" priority="19" operator="greaterThan">
      <formula>$T$10</formula>
    </cfRule>
    <cfRule type="cellIs" dxfId="28" priority="20" operator="greaterThan">
      <formula>$T$10*0.8</formula>
    </cfRule>
  </conditionalFormatting>
  <conditionalFormatting sqref="Z23">
    <cfRule type="containsText" dxfId="27" priority="18" operator="containsText" text="Over Budget">
      <formula>NOT(ISERROR(SEARCH("Over Budget",Z23)))</formula>
    </cfRule>
  </conditionalFormatting>
  <conditionalFormatting sqref="Z29">
    <cfRule type="containsText" dxfId="26" priority="17" operator="containsText" text="Over Budget">
      <formula>NOT(ISERROR(SEARCH("Over Budget",Z29)))</formula>
    </cfRule>
  </conditionalFormatting>
  <conditionalFormatting sqref="Z28">
    <cfRule type="cellIs" dxfId="25" priority="14" operator="greaterThan">
      <formula>$T$11</formula>
    </cfRule>
    <cfRule type="cellIs" dxfId="24" priority="15" operator="greaterThan">
      <formula>$T$11*0.8</formula>
    </cfRule>
  </conditionalFormatting>
  <conditionalFormatting sqref="Z35">
    <cfRule type="containsText" dxfId="23" priority="13" operator="containsText" text="Over Budget">
      <formula>NOT(ISERROR(SEARCH("Over Budget",Z35)))</formula>
    </cfRule>
  </conditionalFormatting>
  <conditionalFormatting sqref="Z34">
    <cfRule type="cellIs" dxfId="22" priority="11" operator="greaterThan">
      <formula>$T$12</formula>
    </cfRule>
    <cfRule type="cellIs" dxfId="21" priority="12" operator="greaterThan">
      <formula>$T$12*0.8</formula>
    </cfRule>
  </conditionalFormatting>
  <conditionalFormatting sqref="Z40">
    <cfRule type="cellIs" dxfId="20" priority="10" operator="greaterThan">
      <formula>$T$13*0.8</formula>
    </cfRule>
  </conditionalFormatting>
  <conditionalFormatting sqref="Z43">
    <cfRule type="containsText" dxfId="19" priority="7" stopIfTrue="1" operator="containsText" text="Over Budget">
      <formula>NOT(ISERROR(SEARCH("Over Budget",Z43)))</formula>
    </cfRule>
  </conditionalFormatting>
  <conditionalFormatting sqref="Z42">
    <cfRule type="cellIs" dxfId="18" priority="2" operator="greaterThan">
      <formula>"sum($T$10:$T$13)*80%"</formula>
    </cfRule>
    <cfRule type="cellIs" dxfId="17" priority="1" operator="greaterThan">
      <formula>"sum($T$10:$T$13)"</formula>
    </cfRule>
  </conditionalFormatting>
  <pageMargins left="0.7" right="0.7" top="0.75" bottom="0.75" header="0.3" footer="0.3"/>
  <pageSetup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stopIfTrue="1" operator="greaterThan" id="{E74A4DB4-65FB-4F2A-B318-2BC534C368D8}">
            <xm:f>'Ex3'!$T$12</xm:f>
            <x14:dxf>
              <font>
                <color rgb="FFFF0000"/>
              </font>
            </x14:dxf>
          </x14:cfRule>
          <xm:sqref>Z40</xm:sqref>
        </x14:conditionalFormatting>
        <x14:conditionalFormatting xmlns:xm="http://schemas.microsoft.com/office/excel/2006/main">
          <x14:cfRule type="containsText" priority="8" stopIfTrue="1" operator="containsText" text="Over Budget" id="{DE4ACFB9-0A01-47A8-94D3-4F19CCA91620}">
            <xm:f>NOT(ISERROR(SEARCH("Over Budget",'Ex3'!Z41)))</xm:f>
            <x14:dxf>
              <font>
                <color rgb="FFFF0000"/>
              </font>
            </x14:dxf>
          </x14:cfRule>
          <xm:sqref>Z41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I1" workbookViewId="0">
      <selection activeCell="Z43" sqref="Z43"/>
    </sheetView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0.44153272887878081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>
        <f>COUNTIFS(data[Sub-category],W25,data[Date],"&gt;="&amp;$X$15,data[Date],"&lt;="&amp;$X$16)</f>
        <v>3</v>
      </c>
      <c r="Y25" s="229">
        <f>AVERAGEIFS(data[Amount],data[Sub-category],W25,data[Date],"&gt;="&amp;$X$15,data[Date],"&lt;="&amp;$X$16)</f>
        <v>33.24666666666667</v>
      </c>
      <c r="Z25" s="230">
        <f>SUMIFS(data[Amount],data[Sub-category],W25,data[Date],"&gt;="&amp;$X$15,data[Date],"&lt;="&amp;$X$16)</f>
        <v>99.740000000000009</v>
      </c>
      <c r="AA25" s="231">
        <f>IFERROR(Z25/Z28,0)</f>
        <v>0.37622119120365133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28">
        <f>COUNTIFS(data[Sub-category],W26,data[Date],"&gt;="&amp;$X$15,data[Date],"&lt;="&amp;$X$16)</f>
        <v>1</v>
      </c>
      <c r="Y26" s="229">
        <f>AVERAGEIFS(data[Amount],data[Sub-category],W26,data[Date],"&gt;="&amp;$X$15,data[Date],"&lt;="&amp;$X$16)</f>
        <v>129.62</v>
      </c>
      <c r="Z26" s="230">
        <f>SUMIFS(data[Amount],data[Sub-category],W26,data[Date],"&gt;="&amp;$X$15,data[Date],"&lt;="&amp;$X$16)</f>
        <v>129.62</v>
      </c>
      <c r="AA26" s="231">
        <f>IFERROR(Z26/Z28,0)</f>
        <v>0.48892912375994868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32">
        <f>COUNTIFS(data[Sub-category],W27,data[Date],"&gt;="&amp;$X$15,data[Date],"&lt;="&amp;$X$16)</f>
        <v>13</v>
      </c>
      <c r="Y27" s="233">
        <f>AVERAGEIFS(data[Amount],data[Sub-category],W27,data[Date],"&gt;="&amp;$X$15,data[Date],"&lt;="&amp;$X$16)</f>
        <v>2.75</v>
      </c>
      <c r="Z27" s="234">
        <f>SUMIFS(data[Amount],data[Sub-category],W27,data[Date],"&gt;="&amp;$X$15,data[Date],"&lt;="&amp;$X$16)</f>
        <v>35.75</v>
      </c>
      <c r="AA27" s="235">
        <f>IFERROR(Z27/Z28,0)</f>
        <v>0.13484968503639999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228">
        <f>COUNTIFS(data[Category],W28,data[Date],"&gt;="&amp;$X$15,data[Date],"&lt;="&amp;$X$16)</f>
        <v>17</v>
      </c>
      <c r="Y28" s="229">
        <f>AVERAGEIFS(data[Amount],data[Category],W28,data[Date],"&gt;="&amp;$X$15,data[Date],"&lt;="&amp;$X$16)</f>
        <v>15.594705882352942</v>
      </c>
      <c r="Z28" s="230">
        <f>SUMIFS(data[Amount],data[Category],W28,data[Date],"&gt;="&amp;$X$15,data[Date],"&lt;="&amp;$X$16)</f>
        <v>265.11</v>
      </c>
      <c r="AA28" s="239">
        <f>IFERROR(Z28/$Z$42,0)</f>
        <v>0.26917180249972072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6" t="s">
        <v>107</v>
      </c>
      <c r="X29" s="228"/>
      <c r="Y29" s="229"/>
      <c r="Z29" s="363" t="str">
        <f>IF(Z28&gt;T12,"Over Budget","")</f>
        <v>Over Budget</v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28">
        <f>COUNTIFS(data[Sub-category],W31,data[Date],"&gt;="&amp;$X$15,data[Date],"&lt;="&amp;$X$16)</f>
        <v>2</v>
      </c>
      <c r="Y31" s="229">
        <f>AVERAGEIFS(data[Amount],data[Sub-category],W31,data[Date],"&gt;="&amp;$X$15,data[Date],"&lt;="&amp;$X$16)</f>
        <v>19.23</v>
      </c>
      <c r="Z31" s="230">
        <f>SUMIFS(data[Amount],data[Sub-category],W31,data[Date],"&gt;="&amp;$X$15,data[Date],"&lt;="&amp;$X$16)</f>
        <v>38.46</v>
      </c>
      <c r="AA31" s="231">
        <f>IFERROR(Z31/Z34,0)</f>
        <v>0.36870865688812204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28">
        <f>COUNTIFS(data[Sub-category],W32,data[Date],"&gt;="&amp;$X$15,data[Date],"&lt;="&amp;$X$16)</f>
        <v>11</v>
      </c>
      <c r="Y32" s="229">
        <f>AVERAGEIFS(data[Amount],data[Sub-category],W32,data[Date],"&gt;="&amp;$X$15,data[Date],"&lt;="&amp;$X$16)</f>
        <v>3.3536363636363631</v>
      </c>
      <c r="Z32" s="230">
        <f>SUMIFS(data[Amount],data[Sub-category],W32,data[Date],"&gt;="&amp;$X$15,data[Date],"&lt;="&amp;$X$16)</f>
        <v>36.889999999999993</v>
      </c>
      <c r="AA32" s="231">
        <f>IFERROR(Z32/Z34,0)</f>
        <v>0.35365736746237181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32">
        <f>COUNTIFS(data[Sub-category],W33,data[Date],"&gt;="&amp;$X$15,data[Date],"&lt;="&amp;$X$16)</f>
        <v>4</v>
      </c>
      <c r="Y33" s="233">
        <f>AVERAGEIFS(data[Amount],data[Sub-category],W33,data[Date],"&gt;="&amp;$X$15,data[Date],"&lt;="&amp;$X$16)</f>
        <v>7.24</v>
      </c>
      <c r="Z33" s="234">
        <f>SUMIFS(data[Amount],data[Sub-category],W33,data[Date],"&gt;="&amp;$X$15,data[Date],"&lt;="&amp;$X$16)</f>
        <v>28.96</v>
      </c>
      <c r="AA33" s="235">
        <f>IFERROR(Z33/Z34,0)</f>
        <v>0.27763397564950637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228">
        <f>COUNTIFS(data[Category],W34,data[Date],"&gt;="&amp;$X$15,data[Date],"&lt;="&amp;$X$16)</f>
        <v>17</v>
      </c>
      <c r="Y34" s="229">
        <f>AVERAGEIFS(data[Amount],data[Category],W34,data[Date],"&gt;="&amp;$X$15,data[Date],"&lt;="&amp;$X$16)</f>
        <v>6.1358823529411746</v>
      </c>
      <c r="Z34" s="230">
        <f>SUMIFS(data[Amount],data[Category],W34,data[Date],"&gt;="&amp;$X$15,data[Date],"&lt;="&amp;$X$16)</f>
        <v>104.30999999999997</v>
      </c>
      <c r="AA34" s="239">
        <f>IFERROR(Z34/$Z$42,0)</f>
        <v>0.10590815404453194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228"/>
      <c r="Y35" s="229"/>
      <c r="Z35" s="230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28">
        <f>COUNTIFS(data[Sub-category],W37,data[Date],"&gt;="&amp;$X$15,data[Date],"&lt;="&amp;$X$16)</f>
        <v>3</v>
      </c>
      <c r="Y37" s="229">
        <f>AVERAGEIFS(data[Amount],data[Sub-category],W37,data[Date],"&gt;="&amp;$X$15,data[Date],"&lt;="&amp;$X$16)</f>
        <v>37.629999999999995</v>
      </c>
      <c r="Z37" s="230">
        <f>SUMIFS(data[Amount],data[Sub-category],W37,data[Date],"&gt;="&amp;$X$15,data[Date],"&lt;="&amp;$X$16)</f>
        <v>112.88999999999999</v>
      </c>
      <c r="AA37" s="231">
        <f>IFERROR(Z37/Z40,0)</f>
        <v>0.62501384121359749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28">
        <f>COUNTIFS(data[Sub-category],W38,data[Date],"&gt;="&amp;$X$15,data[Date],"&lt;="&amp;$X$16)</f>
        <v>1</v>
      </c>
      <c r="Y38" s="229">
        <f>AVERAGEIFS(data[Amount],data[Sub-category],W38,data[Date],"&gt;="&amp;$X$15,data[Date],"&lt;="&amp;$X$16)</f>
        <v>18.21</v>
      </c>
      <c r="Z38" s="230">
        <f>SUMIFS(data[Amount],data[Sub-category],W38,data[Date],"&gt;="&amp;$X$15,data[Date],"&lt;="&amp;$X$16)</f>
        <v>18.21</v>
      </c>
      <c r="AA38" s="231">
        <f>IFERROR(Z38/Z40,0)</f>
        <v>0.10081939984497841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32">
        <f>COUNTIFS(data[Sub-category],W39,data[Date],"&gt;="&amp;$X$15,data[Date],"&lt;="&amp;$X$16)</f>
        <v>1</v>
      </c>
      <c r="Y39" s="233">
        <f>AVERAGEIFS(data[Amount],data[Sub-category],W39,data[Date],"&gt;="&amp;$X$15,data[Date],"&lt;="&amp;$X$16)</f>
        <v>49.52</v>
      </c>
      <c r="Z39" s="234">
        <f>SUMIFS(data[Amount],data[Sub-category],W39,data[Date],"&gt;="&amp;$X$15,data[Date],"&lt;="&amp;$X$16)</f>
        <v>49.52</v>
      </c>
      <c r="AA39" s="235">
        <f>IFERROR(Z39/Z40,0)</f>
        <v>0.274166758941424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COUNTIFS(data[Category],W40,data[Date],"&gt;="&amp;$X$15,data[Date],"&lt;="&amp;$X$16)</f>
        <v>5</v>
      </c>
      <c r="Y40" s="183">
        <f>AVERAGEIFS(data[Amount],data[Category],W40,data[Date],"&gt;="&amp;$X$15,data[Date],"&lt;="&amp;$X$16)</f>
        <v>36.124000000000002</v>
      </c>
      <c r="Z40" s="184">
        <f>SUMIFS(data[Amount],data[Category],W40,data[Date],"&gt;="&amp;$X$15,data[Date],"&lt;="&amp;$X$16)</f>
        <v>180.62</v>
      </c>
      <c r="AA40" s="239">
        <f>IFERROR(Z40/$Z$42,0)</f>
        <v>0.18338731457696639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5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COUNTIFS(data[Date],"&gt;="&amp;$X$15,data[Date],"&lt;="&amp;$X$16)</f>
        <v>66</v>
      </c>
      <c r="Y42" s="200">
        <f>AVERAGEIFS(data[Amount],data[Date],"&gt;="&amp;$X$15,data[Date],"&lt;="&amp;$X$16)</f>
        <v>14.922878787878791</v>
      </c>
      <c r="Z42" s="201">
        <f>SUMIFS(data[Amount],data[Date],"&gt;="&amp;$X$15,data[Date],"&lt;="&amp;$X$16)</f>
        <v>984.9100000000002</v>
      </c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6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40">
    <cfRule type="expression" dxfId="14" priority="6">
      <formula>Z40&gt;$T$13</formula>
    </cfRule>
    <cfRule type="cellIs" dxfId="13" priority="18" operator="greaterThan">
      <formula>$T$13*0.8</formula>
    </cfRule>
  </conditionalFormatting>
  <conditionalFormatting sqref="Z24 Z44">
    <cfRule type="containsText" dxfId="12" priority="17" operator="containsText" text="Over Budget">
      <formula>NOT(ISERROR(SEARCH("Over Budget",Z24)))</formula>
    </cfRule>
  </conditionalFormatting>
  <conditionalFormatting sqref="Z41">
    <cfRule type="containsText" dxfId="11" priority="16" operator="containsText" text="Over Budget">
      <formula>NOT(ISERROR(SEARCH("Over Budget",Z41)))</formula>
    </cfRule>
  </conditionalFormatting>
  <conditionalFormatting sqref="Z22">
    <cfRule type="expression" dxfId="10" priority="12">
      <formula>Z22&gt;$T$10</formula>
    </cfRule>
    <cfRule type="expression" dxfId="9" priority="13">
      <formula>Z22&gt;$T$10*0.8</formula>
    </cfRule>
  </conditionalFormatting>
  <conditionalFormatting sqref="Z23">
    <cfRule type="containsText" dxfId="8" priority="11" operator="containsText" text="Over Budget">
      <formula>NOT(ISERROR(SEARCH("Over Budget",Z23)))</formula>
    </cfRule>
  </conditionalFormatting>
  <conditionalFormatting sqref="Z42">
    <cfRule type="cellIs" dxfId="7" priority="9" operator="greaterThan">
      <formula>SUM($T$10:$T$13)</formula>
    </cfRule>
    <cfRule type="cellIs" dxfId="6" priority="10" operator="greaterThan">
      <formula>SUM($T$10:$T$13)*80%</formula>
    </cfRule>
  </conditionalFormatting>
  <conditionalFormatting sqref="Z43">
    <cfRule type="containsText" dxfId="5" priority="8" stopIfTrue="1" operator="containsText" text="Over Budget">
      <formula>NOT(ISERROR(SEARCH("Over Budget",Z43)))</formula>
    </cfRule>
  </conditionalFormatting>
  <conditionalFormatting sqref="Z29">
    <cfRule type="containsText" dxfId="4" priority="3" operator="containsText" text="Over Budget">
      <formula>NOT(ISERROR(SEARCH("Over Budget",Z29)))</formula>
    </cfRule>
  </conditionalFormatting>
  <conditionalFormatting sqref="Z28">
    <cfRule type="cellIs" dxfId="3" priority="2" operator="greaterThan">
      <formula>"($T$11)*0.8"</formula>
    </cfRule>
    <cfRule type="cellIs" dxfId="2" priority="1" operator="greaterThan">
      <formula>$T$11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7" t="s">
        <v>11</v>
      </c>
    </row>
    <row r="3" spans="3:15" s="113" customFormat="1" ht="16" x14ac:dyDescent="0.2">
      <c r="C3" s="248" t="s">
        <v>96</v>
      </c>
    </row>
    <row r="4" spans="3:15" s="113" customFormat="1" ht="16" x14ac:dyDescent="0.2">
      <c r="C4" s="249" t="s">
        <v>97</v>
      </c>
    </row>
    <row r="5" spans="3:15" ht="16" thickBot="1" x14ac:dyDescent="0.25"/>
    <row r="6" spans="3:15" ht="21" thickTop="1" thickBot="1" x14ac:dyDescent="0.3">
      <c r="C6" s="250" t="s">
        <v>98</v>
      </c>
      <c r="D6" s="251"/>
      <c r="E6" s="251"/>
      <c r="F6" s="251"/>
      <c r="G6" s="251"/>
      <c r="H6" s="251"/>
      <c r="I6" s="251"/>
      <c r="J6" s="251"/>
      <c r="K6" s="252"/>
      <c r="L6" s="253"/>
      <c r="M6" s="254" t="s">
        <v>99</v>
      </c>
      <c r="N6" s="255"/>
      <c r="O6" s="256"/>
    </row>
    <row r="7" spans="3:15" ht="8.25" customHeight="1" thickTop="1" x14ac:dyDescent="0.25">
      <c r="C7" s="257"/>
      <c r="D7" s="258"/>
      <c r="E7" s="258"/>
      <c r="F7" s="258"/>
      <c r="G7" s="258"/>
      <c r="H7" s="258"/>
      <c r="I7" s="258"/>
      <c r="J7" s="258"/>
      <c r="K7" s="259"/>
      <c r="L7" s="260"/>
      <c r="M7" s="261"/>
      <c r="N7" s="262"/>
      <c r="O7" s="263"/>
    </row>
    <row r="8" spans="3:15" ht="8.25" customHeight="1" thickBot="1" x14ac:dyDescent="0.3">
      <c r="C8" s="264"/>
      <c r="D8" s="265"/>
      <c r="E8" s="265"/>
      <c r="F8" s="265"/>
      <c r="G8" s="265"/>
      <c r="H8" s="265"/>
      <c r="I8" s="265"/>
      <c r="J8" s="265"/>
      <c r="K8" s="266"/>
      <c r="L8" s="260"/>
      <c r="M8" s="267"/>
      <c r="N8" s="8"/>
      <c r="O8" s="268"/>
    </row>
    <row r="9" spans="3:15" ht="16" thickTop="1" x14ac:dyDescent="0.2">
      <c r="C9" s="264"/>
      <c r="D9" s="122"/>
      <c r="E9" s="123"/>
      <c r="F9" s="123"/>
      <c r="G9" s="123"/>
      <c r="H9" s="123"/>
      <c r="I9" s="123"/>
      <c r="J9" s="133"/>
      <c r="K9" s="269"/>
      <c r="L9" s="132"/>
      <c r="M9" s="267"/>
      <c r="N9" s="270"/>
      <c r="O9" s="268"/>
    </row>
    <row r="10" spans="3:15" x14ac:dyDescent="0.2">
      <c r="C10" s="264"/>
      <c r="D10" s="129"/>
      <c r="E10" s="132"/>
      <c r="F10" s="132"/>
      <c r="G10" s="132"/>
      <c r="H10" s="138"/>
      <c r="I10" s="139"/>
      <c r="J10" s="134"/>
      <c r="K10" s="269"/>
      <c r="L10" s="132"/>
      <c r="M10" s="267"/>
      <c r="N10" s="271"/>
      <c r="O10" s="268"/>
    </row>
    <row r="11" spans="3:15" x14ac:dyDescent="0.2">
      <c r="C11" s="264"/>
      <c r="D11" s="129"/>
      <c r="E11" s="132"/>
      <c r="F11" s="132"/>
      <c r="G11" s="132"/>
      <c r="H11" s="142"/>
      <c r="I11" s="148"/>
      <c r="J11" s="134"/>
      <c r="K11" s="269"/>
      <c r="L11" s="132"/>
      <c r="M11" s="267"/>
      <c r="N11" s="271"/>
      <c r="O11" s="268"/>
    </row>
    <row r="12" spans="3:15" ht="16" x14ac:dyDescent="0.2">
      <c r="C12" s="264"/>
      <c r="D12" s="129"/>
      <c r="E12" s="132"/>
      <c r="F12" s="132"/>
      <c r="G12" s="132"/>
      <c r="H12" s="142"/>
      <c r="I12" s="148"/>
      <c r="J12" s="134"/>
      <c r="K12" s="269"/>
      <c r="L12" s="132"/>
      <c r="M12" s="267"/>
      <c r="N12" s="272" t="s">
        <v>100</v>
      </c>
      <c r="O12" s="268"/>
    </row>
    <row r="13" spans="3:15" x14ac:dyDescent="0.2">
      <c r="C13" s="264"/>
      <c r="D13" s="129"/>
      <c r="E13" s="146" t="s">
        <v>24</v>
      </c>
      <c r="F13" s="147" t="str">
        <f>'Ex1'!$O$12</f>
        <v>Taliah Stanley</v>
      </c>
      <c r="G13" s="132"/>
      <c r="H13" s="142"/>
      <c r="I13" s="148"/>
      <c r="J13" s="134"/>
      <c r="K13" s="269"/>
      <c r="L13" s="132"/>
      <c r="M13" s="267"/>
      <c r="N13" s="271"/>
      <c r="O13" s="268"/>
    </row>
    <row r="14" spans="3:15" x14ac:dyDescent="0.2">
      <c r="C14" s="264"/>
      <c r="D14" s="129"/>
      <c r="E14" s="146" t="s">
        <v>26</v>
      </c>
      <c r="F14" s="147" t="str">
        <f>'Ex1'!$O$13</f>
        <v>ts45579n</v>
      </c>
      <c r="G14" s="132"/>
      <c r="H14" s="142"/>
      <c r="I14" s="148"/>
      <c r="J14" s="134"/>
      <c r="K14" s="269"/>
      <c r="L14" s="132"/>
      <c r="M14" s="267"/>
      <c r="N14" s="271"/>
      <c r="O14" s="268"/>
    </row>
    <row r="15" spans="3:15" x14ac:dyDescent="0.2">
      <c r="C15" s="264"/>
      <c r="D15" s="129"/>
      <c r="E15" s="146" t="s">
        <v>28</v>
      </c>
      <c r="F15" s="152">
        <v>42309</v>
      </c>
      <c r="G15" s="132"/>
      <c r="H15" s="153"/>
      <c r="I15" s="154"/>
      <c r="J15" s="134"/>
      <c r="K15" s="269"/>
      <c r="L15" s="132"/>
      <c r="M15" s="267"/>
      <c r="N15" s="271"/>
      <c r="O15" s="268"/>
    </row>
    <row r="16" spans="3:15" x14ac:dyDescent="0.2">
      <c r="C16" s="264"/>
      <c r="D16" s="129"/>
      <c r="E16" s="146" t="s">
        <v>30</v>
      </c>
      <c r="F16" s="273">
        <f>EOMONTH(F15,0)</f>
        <v>42338</v>
      </c>
      <c r="G16" s="132"/>
      <c r="H16" s="153"/>
      <c r="I16" s="148"/>
      <c r="J16" s="134"/>
      <c r="K16" s="269"/>
      <c r="L16" s="132"/>
      <c r="M16" s="267"/>
      <c r="N16" s="271"/>
      <c r="O16" s="268"/>
    </row>
    <row r="17" spans="3:19" x14ac:dyDescent="0.2">
      <c r="C17" s="264"/>
      <c r="D17" s="129"/>
      <c r="E17" s="132"/>
      <c r="F17" s="132"/>
      <c r="G17" s="156"/>
      <c r="H17" s="156"/>
      <c r="I17" s="156"/>
      <c r="J17" s="134"/>
      <c r="K17" s="269"/>
      <c r="L17" s="132"/>
      <c r="M17" s="267"/>
      <c r="N17" s="271"/>
      <c r="O17" s="268"/>
    </row>
    <row r="18" spans="3:19" s="157" customFormat="1" x14ac:dyDescent="0.2">
      <c r="C18" s="274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5"/>
      <c r="L18" s="149"/>
      <c r="M18" s="276"/>
      <c r="N18" s="277"/>
      <c r="O18" s="278"/>
      <c r="Q18"/>
      <c r="R18"/>
      <c r="S18"/>
    </row>
    <row r="19" spans="3:19" x14ac:dyDescent="0.2">
      <c r="C19" s="264"/>
      <c r="D19" s="129"/>
      <c r="E19" s="279" t="s">
        <v>36</v>
      </c>
      <c r="F19" s="241">
        <v>19</v>
      </c>
      <c r="G19" s="242">
        <v>8.4847368421052654</v>
      </c>
      <c r="H19" s="280">
        <v>161.21000000000004</v>
      </c>
      <c r="I19" s="172">
        <f>IFERROR(H19/$H$22,0)</f>
        <v>0.37070848759399361</v>
      </c>
      <c r="J19" s="134"/>
      <c r="K19" s="269"/>
      <c r="L19" s="132"/>
      <c r="M19" s="267"/>
      <c r="N19" s="271"/>
      <c r="O19" s="268"/>
    </row>
    <row r="20" spans="3:19" ht="16" thickBot="1" x14ac:dyDescent="0.25">
      <c r="C20" s="264"/>
      <c r="D20" s="129"/>
      <c r="E20" s="279" t="s">
        <v>37</v>
      </c>
      <c r="F20" s="241">
        <v>2</v>
      </c>
      <c r="G20" s="242">
        <v>27.495000000000001</v>
      </c>
      <c r="H20" s="280">
        <v>54.99</v>
      </c>
      <c r="I20" s="172">
        <f>IFERROR(H20/$H$22,0)</f>
        <v>0.12645158323177039</v>
      </c>
      <c r="J20" s="134"/>
      <c r="K20" s="269"/>
      <c r="L20" s="132"/>
      <c r="M20" s="267"/>
      <c r="N20" s="281"/>
      <c r="O20" s="268"/>
    </row>
    <row r="21" spans="3:19" ht="17" thickTop="1" thickBot="1" x14ac:dyDescent="0.25">
      <c r="C21" s="264"/>
      <c r="D21" s="129"/>
      <c r="E21" s="282" t="s">
        <v>38</v>
      </c>
      <c r="F21" s="243">
        <v>6</v>
      </c>
      <c r="G21" s="244">
        <v>36.445</v>
      </c>
      <c r="H21" s="283">
        <v>218.67000000000002</v>
      </c>
      <c r="I21" s="177">
        <f>IFERROR(H21/$H$22,0)</f>
        <v>0.50283992917423592</v>
      </c>
      <c r="J21" s="134"/>
      <c r="K21" s="269"/>
      <c r="L21" s="132"/>
      <c r="M21" s="267"/>
      <c r="N21" s="8"/>
      <c r="O21" s="268"/>
    </row>
    <row r="22" spans="3:19" s="178" customFormat="1" ht="16" thickTop="1" x14ac:dyDescent="0.2">
      <c r="C22" s="284"/>
      <c r="D22" s="180"/>
      <c r="E22" s="285" t="s">
        <v>39</v>
      </c>
      <c r="F22" s="182">
        <v>27</v>
      </c>
      <c r="G22" s="183">
        <v>16.1062962962963</v>
      </c>
      <c r="H22" s="286">
        <v>434.87000000000012</v>
      </c>
      <c r="I22" s="185">
        <f>IFERROR(H22/$H$42,0)</f>
        <v>0.44153272887878087</v>
      </c>
      <c r="J22" s="186"/>
      <c r="K22" s="287"/>
      <c r="L22" s="167"/>
      <c r="M22" s="288"/>
      <c r="N22" s="270"/>
      <c r="O22" s="289"/>
      <c r="Q22"/>
      <c r="R22"/>
      <c r="S22"/>
    </row>
    <row r="23" spans="3:19" s="178" customFormat="1" x14ac:dyDescent="0.2">
      <c r="C23" s="284"/>
      <c r="D23" s="180"/>
      <c r="E23" s="181"/>
      <c r="F23" s="182"/>
      <c r="G23" s="183"/>
      <c r="H23" s="188"/>
      <c r="I23" s="185"/>
      <c r="J23" s="186"/>
      <c r="K23" s="287"/>
      <c r="L23" s="167"/>
      <c r="M23" s="288"/>
      <c r="N23" s="271"/>
      <c r="O23" s="289"/>
      <c r="Q23"/>
      <c r="R23"/>
      <c r="S23"/>
    </row>
    <row r="24" spans="3:19" s="157" customFormat="1" x14ac:dyDescent="0.2">
      <c r="C24" s="274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5"/>
      <c r="L24" s="149"/>
      <c r="M24" s="276"/>
      <c r="N24" s="271"/>
      <c r="O24" s="278"/>
      <c r="Q24"/>
      <c r="R24"/>
      <c r="S24"/>
    </row>
    <row r="25" spans="3:19" ht="16" x14ac:dyDescent="0.2">
      <c r="C25" s="264"/>
      <c r="D25" s="129"/>
      <c r="E25" s="290" t="s">
        <v>40</v>
      </c>
      <c r="F25" s="241">
        <v>3</v>
      </c>
      <c r="G25" s="242">
        <v>33.24666666666667</v>
      </c>
      <c r="H25" s="291">
        <v>99.740000000000009</v>
      </c>
      <c r="I25" s="172">
        <f>IFERROR(H25/$H$28,0)</f>
        <v>0.37622119120365133</v>
      </c>
      <c r="J25" s="134"/>
      <c r="K25" s="269"/>
      <c r="L25" s="132"/>
      <c r="M25" s="267"/>
      <c r="N25" s="272" t="s">
        <v>101</v>
      </c>
      <c r="O25" s="268"/>
    </row>
    <row r="26" spans="3:19" x14ac:dyDescent="0.2">
      <c r="C26" s="264"/>
      <c r="D26" s="129"/>
      <c r="E26" s="290" t="s">
        <v>41</v>
      </c>
      <c r="F26" s="241">
        <v>1</v>
      </c>
      <c r="G26" s="242">
        <v>129.62</v>
      </c>
      <c r="H26" s="291">
        <v>129.62</v>
      </c>
      <c r="I26" s="172">
        <f>IFERROR(H26/$H$28,0)</f>
        <v>0.48892912375994868</v>
      </c>
      <c r="J26" s="134"/>
      <c r="K26" s="269"/>
      <c r="L26" s="132"/>
      <c r="M26" s="267"/>
      <c r="N26" s="271"/>
      <c r="O26" s="268"/>
    </row>
    <row r="27" spans="3:19" x14ac:dyDescent="0.2">
      <c r="C27" s="264"/>
      <c r="D27" s="129"/>
      <c r="E27" s="292" t="s">
        <v>42</v>
      </c>
      <c r="F27" s="243">
        <v>13</v>
      </c>
      <c r="G27" s="244">
        <v>2.75</v>
      </c>
      <c r="H27" s="293">
        <v>35.75</v>
      </c>
      <c r="I27" s="177">
        <f>IFERROR(H27/$H$28,0)</f>
        <v>0.13484968503639999</v>
      </c>
      <c r="J27" s="134"/>
      <c r="K27" s="269"/>
      <c r="L27" s="132"/>
      <c r="M27" s="267"/>
      <c r="N27" s="271"/>
      <c r="O27" s="268"/>
    </row>
    <row r="28" spans="3:19" s="178" customFormat="1" x14ac:dyDescent="0.2">
      <c r="C28" s="284"/>
      <c r="D28" s="180"/>
      <c r="E28" s="285" t="s">
        <v>43</v>
      </c>
      <c r="F28" s="182">
        <v>17</v>
      </c>
      <c r="G28" s="183">
        <v>15.594705882352942</v>
      </c>
      <c r="H28" s="286">
        <v>265.11</v>
      </c>
      <c r="I28" s="185">
        <f>IFERROR(H28/$H$42,0)</f>
        <v>0.26917180249972078</v>
      </c>
      <c r="J28" s="186"/>
      <c r="K28" s="287"/>
      <c r="L28" s="167"/>
      <c r="M28" s="288"/>
      <c r="N28" s="294"/>
      <c r="O28" s="289"/>
      <c r="Q28"/>
      <c r="R28"/>
      <c r="S28"/>
    </row>
    <row r="29" spans="3:19" s="178" customFormat="1" x14ac:dyDescent="0.2">
      <c r="C29" s="284"/>
      <c r="D29" s="180"/>
      <c r="E29" s="181"/>
      <c r="F29" s="182"/>
      <c r="G29" s="183"/>
      <c r="H29" s="188"/>
      <c r="I29" s="185"/>
      <c r="J29" s="186"/>
      <c r="K29" s="287"/>
      <c r="L29" s="167"/>
      <c r="M29" s="288"/>
      <c r="N29" s="271"/>
      <c r="O29" s="289"/>
      <c r="Q29"/>
      <c r="R29"/>
      <c r="S29"/>
    </row>
    <row r="30" spans="3:19" x14ac:dyDescent="0.2">
      <c r="C30" s="264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5"/>
      <c r="L30" s="149"/>
      <c r="M30" s="267"/>
      <c r="N30" s="271"/>
      <c r="O30" s="268"/>
    </row>
    <row r="31" spans="3:19" s="157" customFormat="1" x14ac:dyDescent="0.2">
      <c r="C31" s="274"/>
      <c r="D31" s="129"/>
      <c r="E31" s="290" t="s">
        <v>44</v>
      </c>
      <c r="F31" s="241">
        <v>2</v>
      </c>
      <c r="G31" s="242">
        <v>19.23</v>
      </c>
      <c r="H31" s="291">
        <v>38.46</v>
      </c>
      <c r="I31" s="172">
        <f>IFERROR(H31/$H$34,0)</f>
        <v>0.36870865688812204</v>
      </c>
      <c r="J31" s="134"/>
      <c r="K31" s="269"/>
      <c r="L31" s="132"/>
      <c r="M31" s="276"/>
      <c r="N31" s="277"/>
      <c r="O31" s="278"/>
      <c r="Q31"/>
      <c r="R31"/>
      <c r="S31"/>
    </row>
    <row r="32" spans="3:19" x14ac:dyDescent="0.2">
      <c r="C32" s="264"/>
      <c r="D32" s="129"/>
      <c r="E32" s="290" t="s">
        <v>45</v>
      </c>
      <c r="F32" s="241">
        <v>11</v>
      </c>
      <c r="G32" s="242">
        <v>3.3536363636363631</v>
      </c>
      <c r="H32" s="291">
        <v>36.889999999999993</v>
      </c>
      <c r="I32" s="172">
        <f>IFERROR(H32/$H$34,0)</f>
        <v>0.35365736746237181</v>
      </c>
      <c r="J32" s="134"/>
      <c r="K32" s="269"/>
      <c r="L32" s="132"/>
      <c r="M32" s="267"/>
      <c r="N32" s="277"/>
      <c r="O32" s="268"/>
    </row>
    <row r="33" spans="3:19" x14ac:dyDescent="0.2">
      <c r="C33" s="264"/>
      <c r="D33" s="129"/>
      <c r="E33" s="292" t="s">
        <v>46</v>
      </c>
      <c r="F33" s="243">
        <v>4</v>
      </c>
      <c r="G33" s="244">
        <v>7.24</v>
      </c>
      <c r="H33" s="293">
        <v>28.96</v>
      </c>
      <c r="I33" s="177">
        <f>IFERROR(H33/$H$34,0)</f>
        <v>0.27763397564950637</v>
      </c>
      <c r="J33" s="134"/>
      <c r="K33" s="269"/>
      <c r="L33" s="132"/>
      <c r="M33" s="267"/>
      <c r="N33" s="277"/>
      <c r="O33" s="268"/>
    </row>
    <row r="34" spans="3:19" x14ac:dyDescent="0.2">
      <c r="C34" s="264"/>
      <c r="D34" s="180"/>
      <c r="E34" s="285" t="s">
        <v>47</v>
      </c>
      <c r="F34" s="182">
        <v>17</v>
      </c>
      <c r="G34" s="183">
        <v>6.1358823529411746</v>
      </c>
      <c r="H34" s="286">
        <v>104.30999999999997</v>
      </c>
      <c r="I34" s="185">
        <f>IFERROR(H34/$H$42,0)</f>
        <v>0.10590815404453195</v>
      </c>
      <c r="J34" s="186"/>
      <c r="K34" s="287"/>
      <c r="L34" s="167"/>
      <c r="M34" s="267"/>
      <c r="N34" s="277"/>
      <c r="O34" s="268"/>
    </row>
    <row r="35" spans="3:19" s="178" customFormat="1" ht="16" thickBot="1" x14ac:dyDescent="0.25">
      <c r="C35" s="284"/>
      <c r="D35" s="180"/>
      <c r="E35" s="181"/>
      <c r="F35" s="182"/>
      <c r="G35" s="183"/>
      <c r="H35" s="188"/>
      <c r="I35" s="185"/>
      <c r="J35" s="186"/>
      <c r="K35" s="287"/>
      <c r="L35" s="167"/>
      <c r="M35" s="288"/>
      <c r="N35" s="281"/>
      <c r="O35" s="289"/>
      <c r="Q35"/>
      <c r="R35"/>
      <c r="S35"/>
    </row>
    <row r="36" spans="3:19" s="178" customFormat="1" ht="17" thickTop="1" thickBot="1" x14ac:dyDescent="0.25">
      <c r="C36" s="284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5"/>
      <c r="L36" s="149"/>
      <c r="M36" s="288"/>
      <c r="N36" s="295"/>
      <c r="O36" s="289"/>
      <c r="Q36"/>
      <c r="R36"/>
      <c r="S36"/>
    </row>
    <row r="37" spans="3:19" ht="16" thickTop="1" x14ac:dyDescent="0.2">
      <c r="C37" s="264"/>
      <c r="D37" s="129"/>
      <c r="E37" s="290" t="s">
        <v>48</v>
      </c>
      <c r="F37" s="241">
        <v>3</v>
      </c>
      <c r="G37" s="242">
        <v>37.629999999999995</v>
      </c>
      <c r="H37" s="291">
        <v>112.88999999999999</v>
      </c>
      <c r="I37" s="172">
        <f>IFERROR(H37/$H$40,0)</f>
        <v>0.62501384121359749</v>
      </c>
      <c r="J37" s="134"/>
      <c r="K37" s="269"/>
      <c r="L37" s="132"/>
      <c r="M37" s="267"/>
      <c r="N37" s="270"/>
      <c r="O37" s="268"/>
    </row>
    <row r="38" spans="3:19" s="157" customFormat="1" x14ac:dyDescent="0.2">
      <c r="C38" s="274"/>
      <c r="D38" s="129"/>
      <c r="E38" s="290" t="s">
        <v>49</v>
      </c>
      <c r="F38" s="241">
        <v>1</v>
      </c>
      <c r="G38" s="242">
        <v>18.21</v>
      </c>
      <c r="H38" s="291">
        <v>18.21</v>
      </c>
      <c r="I38" s="172">
        <f>IFERROR(H38/$H$40,0)</f>
        <v>0.10081939984497841</v>
      </c>
      <c r="J38" s="134"/>
      <c r="K38" s="269"/>
      <c r="L38" s="132"/>
      <c r="M38" s="276"/>
      <c r="N38" s="271"/>
      <c r="O38" s="278"/>
      <c r="Q38"/>
      <c r="R38"/>
      <c r="S38"/>
    </row>
    <row r="39" spans="3:19" x14ac:dyDescent="0.2">
      <c r="C39" s="264"/>
      <c r="D39" s="129"/>
      <c r="E39" s="292" t="s">
        <v>50</v>
      </c>
      <c r="F39" s="243">
        <v>1</v>
      </c>
      <c r="G39" s="244">
        <v>49.52</v>
      </c>
      <c r="H39" s="293">
        <v>49.52</v>
      </c>
      <c r="I39" s="177">
        <f>IFERROR(H39/$H$40,0)</f>
        <v>0.274166758941424</v>
      </c>
      <c r="J39" s="134"/>
      <c r="K39" s="269"/>
      <c r="L39" s="132"/>
      <c r="M39" s="267"/>
      <c r="N39" s="271"/>
      <c r="O39" s="268"/>
    </row>
    <row r="40" spans="3:19" ht="16" x14ac:dyDescent="0.2">
      <c r="C40" s="264"/>
      <c r="D40" s="180"/>
      <c r="E40" s="285" t="s">
        <v>51</v>
      </c>
      <c r="F40" s="182">
        <v>5</v>
      </c>
      <c r="G40" s="183">
        <v>36.124000000000002</v>
      </c>
      <c r="H40" s="286">
        <v>180.62</v>
      </c>
      <c r="I40" s="185">
        <f>IFERROR(H40/$H$42,0)</f>
        <v>0.18338731457696641</v>
      </c>
      <c r="J40" s="186"/>
      <c r="K40" s="287"/>
      <c r="L40" s="167"/>
      <c r="M40" s="267"/>
      <c r="N40" s="272" t="s">
        <v>102</v>
      </c>
      <c r="O40" s="268"/>
    </row>
    <row r="41" spans="3:19" x14ac:dyDescent="0.2">
      <c r="C41" s="264"/>
      <c r="D41" s="180"/>
      <c r="E41" s="190"/>
      <c r="F41" s="191"/>
      <c r="G41" s="192"/>
      <c r="H41" s="193"/>
      <c r="I41" s="194"/>
      <c r="J41" s="186"/>
      <c r="K41" s="287"/>
      <c r="L41" s="167"/>
      <c r="M41" s="267"/>
      <c r="N41" s="271"/>
      <c r="O41" s="268"/>
    </row>
    <row r="42" spans="3:19" s="178" customFormat="1" ht="19" x14ac:dyDescent="0.25">
      <c r="C42" s="284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6">
        <f>H22+H34+H40+H28</f>
        <v>984.91000000000008</v>
      </c>
      <c r="I42" s="202"/>
      <c r="J42" s="203"/>
      <c r="K42" s="297"/>
      <c r="L42" s="245"/>
      <c r="M42" s="288"/>
      <c r="N42" s="271"/>
      <c r="O42" s="289"/>
      <c r="Q42"/>
      <c r="R42"/>
      <c r="S42"/>
    </row>
    <row r="43" spans="3:19" s="178" customFormat="1" ht="19" x14ac:dyDescent="0.25">
      <c r="C43" s="284"/>
      <c r="D43" s="208"/>
      <c r="E43" s="209"/>
      <c r="F43" s="210"/>
      <c r="G43" s="211"/>
      <c r="H43" s="193"/>
      <c r="I43" s="212"/>
      <c r="J43" s="213"/>
      <c r="K43" s="298"/>
      <c r="L43" s="189"/>
      <c r="M43" s="288"/>
      <c r="N43" s="271"/>
      <c r="O43" s="289"/>
      <c r="Q43"/>
      <c r="R43"/>
      <c r="S43"/>
    </row>
    <row r="44" spans="3:19" ht="8.25" customHeight="1" thickBot="1" x14ac:dyDescent="0.25">
      <c r="C44" s="299"/>
      <c r="D44" s="300"/>
      <c r="E44" s="300"/>
      <c r="F44" s="300"/>
      <c r="G44" s="300"/>
      <c r="H44" s="300"/>
      <c r="I44" s="300"/>
      <c r="J44" s="300"/>
      <c r="K44" s="301"/>
      <c r="M44" s="267"/>
      <c r="N44" s="271"/>
      <c r="O44" s="268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2"/>
      <c r="N45" s="271"/>
      <c r="O45" s="303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2"/>
      <c r="N46" s="337" t="s">
        <v>107</v>
      </c>
      <c r="O46" s="303"/>
      <c r="Q46"/>
      <c r="R46"/>
      <c r="S46"/>
    </row>
    <row r="47" spans="3:19" ht="11.25" customHeight="1" x14ac:dyDescent="0.2">
      <c r="M47" s="267"/>
      <c r="N47" s="277"/>
      <c r="O47" s="268"/>
    </row>
    <row r="48" spans="3:19" x14ac:dyDescent="0.2">
      <c r="M48" s="267"/>
      <c r="N48" s="277"/>
      <c r="O48" s="268"/>
    </row>
    <row r="49" spans="13:19" x14ac:dyDescent="0.2">
      <c r="M49" s="267"/>
      <c r="N49" s="277"/>
      <c r="O49" s="268"/>
    </row>
    <row r="50" spans="13:19" x14ac:dyDescent="0.2">
      <c r="M50" s="267"/>
      <c r="N50" s="277"/>
      <c r="O50" s="268"/>
    </row>
    <row r="51" spans="13:19" x14ac:dyDescent="0.2">
      <c r="M51" s="267"/>
      <c r="N51" s="277"/>
      <c r="O51" s="268"/>
    </row>
    <row r="52" spans="13:19" x14ac:dyDescent="0.2">
      <c r="M52" s="267"/>
      <c r="N52" s="277"/>
      <c r="O52" s="268"/>
    </row>
    <row r="53" spans="13:19" x14ac:dyDescent="0.2">
      <c r="M53" s="267"/>
      <c r="N53" s="277"/>
      <c r="O53" s="268"/>
    </row>
    <row r="54" spans="13:19" x14ac:dyDescent="0.2">
      <c r="M54" s="267"/>
      <c r="N54" s="277"/>
      <c r="O54" s="268"/>
    </row>
    <row r="55" spans="13:19" ht="16" thickBot="1" x14ac:dyDescent="0.25">
      <c r="M55" s="267"/>
      <c r="N55" s="281"/>
      <c r="O55" s="268"/>
    </row>
    <row r="56" spans="13:19" ht="17" thickTop="1" thickBot="1" x14ac:dyDescent="0.25">
      <c r="M56" s="304"/>
      <c r="N56" s="305"/>
      <c r="O56" s="306"/>
    </row>
    <row r="57" spans="13:19" ht="16" thickTop="1" x14ac:dyDescent="0.2">
      <c r="M57" s="307"/>
      <c r="N57" s="307"/>
      <c r="O57" s="307"/>
      <c r="Q57" s="307"/>
      <c r="R57" s="307"/>
      <c r="S57" s="307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7" t="s">
        <v>14</v>
      </c>
      <c r="T2" s="308"/>
      <c r="Z2" s="110"/>
    </row>
    <row r="3" spans="2:42" s="113" customFormat="1" ht="16" x14ac:dyDescent="0.2">
      <c r="B3" s="309" t="s">
        <v>103</v>
      </c>
      <c r="T3" s="310"/>
      <c r="Z3" s="112"/>
    </row>
    <row r="4" spans="2:42" s="113" customFormat="1" ht="16" x14ac:dyDescent="0.2">
      <c r="B4" s="311" t="s">
        <v>104</v>
      </c>
      <c r="T4" s="310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08"/>
      <c r="Z6" s="312" t="s">
        <v>105</v>
      </c>
      <c r="AA6" s="313"/>
      <c r="AB6" s="313"/>
      <c r="AC6" s="314"/>
      <c r="AD6" s="313"/>
      <c r="AE6" s="313"/>
      <c r="AF6" s="314"/>
      <c r="AG6" s="313"/>
      <c r="AH6" s="313"/>
      <c r="AI6" s="314"/>
      <c r="AJ6" s="313"/>
      <c r="AK6" s="313"/>
      <c r="AL6" s="314"/>
      <c r="AM6" s="313"/>
      <c r="AN6" s="313"/>
      <c r="AO6" s="314"/>
      <c r="AP6" s="315"/>
    </row>
    <row r="7" spans="2:42" ht="7.5" customHeight="1" x14ac:dyDescent="0.2">
      <c r="Z7" s="264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69"/>
    </row>
    <row r="8" spans="2:42" ht="11.25" customHeight="1" x14ac:dyDescent="0.2">
      <c r="Z8" s="264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69"/>
    </row>
    <row r="9" spans="2:42" ht="16" thickBot="1" x14ac:dyDescent="0.25">
      <c r="Z9" s="264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69"/>
    </row>
    <row r="10" spans="2:42" ht="16" thickBot="1" x14ac:dyDescent="0.25">
      <c r="T10" s="316" t="s">
        <v>58</v>
      </c>
      <c r="U10" s="317" t="s">
        <v>59</v>
      </c>
      <c r="V10" s="317" t="s">
        <v>31</v>
      </c>
      <c r="W10" s="317" t="s">
        <v>60</v>
      </c>
      <c r="X10" s="318" t="s">
        <v>61</v>
      </c>
      <c r="Z10" s="264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19"/>
      <c r="AO10" s="134"/>
      <c r="AP10" s="269"/>
    </row>
    <row r="11" spans="2:42" x14ac:dyDescent="0.2">
      <c r="T11" s="320">
        <v>42369</v>
      </c>
      <c r="U11" s="321" t="s">
        <v>62</v>
      </c>
      <c r="V11" s="321" t="s">
        <v>51</v>
      </c>
      <c r="W11" s="321" t="s">
        <v>50</v>
      </c>
      <c r="X11" s="322">
        <v>47.53</v>
      </c>
      <c r="Z11" s="264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19"/>
      <c r="AO11" s="134"/>
      <c r="AP11" s="269"/>
    </row>
    <row r="12" spans="2:42" x14ac:dyDescent="0.2">
      <c r="T12" s="323">
        <v>42369</v>
      </c>
      <c r="U12" s="324" t="s">
        <v>63</v>
      </c>
      <c r="V12" s="324" t="s">
        <v>39</v>
      </c>
      <c r="W12" s="324" t="s">
        <v>36</v>
      </c>
      <c r="X12" s="325">
        <v>5.69</v>
      </c>
      <c r="Z12" s="264"/>
      <c r="AA12" s="129"/>
      <c r="AB12" s="146" t="s">
        <v>24</v>
      </c>
      <c r="AC12" s="147" t="str">
        <f>'Ex1'!$O$12</f>
        <v>Taliah Stanley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Taliah Stanley</v>
      </c>
      <c r="AL12" s="132"/>
      <c r="AM12" s="153"/>
      <c r="AN12" s="319"/>
      <c r="AO12" s="134"/>
      <c r="AP12" s="269"/>
    </row>
    <row r="13" spans="2:42" x14ac:dyDescent="0.2">
      <c r="T13" s="323">
        <v>42369</v>
      </c>
      <c r="U13" s="324" t="s">
        <v>64</v>
      </c>
      <c r="V13" s="324" t="s">
        <v>43</v>
      </c>
      <c r="W13" s="324" t="s">
        <v>42</v>
      </c>
      <c r="X13" s="325">
        <v>2.75</v>
      </c>
      <c r="Z13" s="264"/>
      <c r="AA13" s="129"/>
      <c r="AB13" s="146" t="s">
        <v>26</v>
      </c>
      <c r="AC13" s="147" t="str">
        <f>'Ex1'!$O$13</f>
        <v>ts45579n</v>
      </c>
      <c r="AD13" s="132"/>
      <c r="AE13" s="338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ts45579n</v>
      </c>
      <c r="AL13" s="132"/>
      <c r="AM13" s="153"/>
      <c r="AN13" s="319"/>
      <c r="AO13" s="134"/>
      <c r="AP13" s="269"/>
    </row>
    <row r="14" spans="2:42" x14ac:dyDescent="0.2">
      <c r="T14" s="323">
        <v>42368</v>
      </c>
      <c r="U14" s="324" t="s">
        <v>65</v>
      </c>
      <c r="V14" s="324" t="s">
        <v>51</v>
      </c>
      <c r="W14" s="324" t="s">
        <v>48</v>
      </c>
      <c r="X14" s="325">
        <v>26.24</v>
      </c>
      <c r="Z14" s="264"/>
      <c r="AA14" s="129"/>
      <c r="AB14" s="146"/>
      <c r="AC14" s="326"/>
      <c r="AD14" s="132"/>
      <c r="AE14" s="142"/>
      <c r="AF14" s="148"/>
      <c r="AG14" s="134"/>
      <c r="AH14" s="132"/>
      <c r="AI14" s="129"/>
      <c r="AJ14" s="146"/>
      <c r="AK14" s="326"/>
      <c r="AL14" s="132"/>
      <c r="AM14" s="153"/>
      <c r="AN14" s="319"/>
      <c r="AO14" s="134"/>
      <c r="AP14" s="269"/>
    </row>
    <row r="15" spans="2:42" x14ac:dyDescent="0.2">
      <c r="T15" s="323">
        <v>42368</v>
      </c>
      <c r="U15" s="324" t="s">
        <v>66</v>
      </c>
      <c r="V15" s="324" t="s">
        <v>43</v>
      </c>
      <c r="W15" s="324" t="s">
        <v>41</v>
      </c>
      <c r="X15" s="325">
        <v>135.96</v>
      </c>
      <c r="Z15" s="264"/>
      <c r="AA15" s="129"/>
      <c r="AB15" s="146"/>
      <c r="AC15" s="326"/>
      <c r="AD15" s="132"/>
      <c r="AE15" s="153"/>
      <c r="AF15" s="148"/>
      <c r="AG15" s="134"/>
      <c r="AH15" s="132"/>
      <c r="AI15" s="129"/>
      <c r="AJ15" s="146"/>
      <c r="AK15" s="326"/>
      <c r="AL15" s="132"/>
      <c r="AM15" s="153"/>
      <c r="AN15" s="148"/>
      <c r="AO15" s="134"/>
      <c r="AP15" s="269"/>
    </row>
    <row r="16" spans="2:42" x14ac:dyDescent="0.2">
      <c r="T16" s="323">
        <v>42367</v>
      </c>
      <c r="U16" s="324" t="s">
        <v>67</v>
      </c>
      <c r="V16" s="324" t="s">
        <v>39</v>
      </c>
      <c r="W16" s="324" t="s">
        <v>36</v>
      </c>
      <c r="X16" s="325">
        <v>5.93</v>
      </c>
      <c r="Z16" s="264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69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3">
        <v>42367</v>
      </c>
      <c r="U17" s="324" t="s">
        <v>64</v>
      </c>
      <c r="V17" s="324" t="s">
        <v>43</v>
      </c>
      <c r="W17" s="324" t="s">
        <v>42</v>
      </c>
      <c r="X17" s="325">
        <v>2.75</v>
      </c>
      <c r="Y17"/>
      <c r="Z17" s="274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5"/>
    </row>
    <row r="18" spans="2:42" x14ac:dyDescent="0.2">
      <c r="T18" s="323">
        <v>42366</v>
      </c>
      <c r="U18" s="324" t="s">
        <v>68</v>
      </c>
      <c r="V18" s="324" t="s">
        <v>39</v>
      </c>
      <c r="W18" s="324" t="s">
        <v>36</v>
      </c>
      <c r="X18" s="325">
        <v>11.37</v>
      </c>
      <c r="Y18" s="157"/>
      <c r="Z18" s="264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69"/>
    </row>
    <row r="19" spans="2:42" x14ac:dyDescent="0.2">
      <c r="T19" s="323">
        <v>42366</v>
      </c>
      <c r="U19" s="324" t="s">
        <v>64</v>
      </c>
      <c r="V19" s="324" t="s">
        <v>43</v>
      </c>
      <c r="W19" s="324" t="s">
        <v>42</v>
      </c>
      <c r="X19" s="325">
        <v>2.75</v>
      </c>
      <c r="Z19" s="264"/>
      <c r="AA19" s="129"/>
      <c r="AG19" s="134"/>
      <c r="AH19" s="132"/>
      <c r="AI19" s="129"/>
      <c r="AO19" s="134"/>
      <c r="AP19" s="269"/>
    </row>
    <row r="20" spans="2:42" x14ac:dyDescent="0.2">
      <c r="T20" s="323">
        <v>42365</v>
      </c>
      <c r="U20" s="324" t="s">
        <v>69</v>
      </c>
      <c r="V20" s="324" t="s">
        <v>51</v>
      </c>
      <c r="W20" s="324" t="s">
        <v>48</v>
      </c>
      <c r="X20" s="325">
        <v>47.28</v>
      </c>
      <c r="Z20" s="264"/>
      <c r="AA20" s="129"/>
      <c r="AB20" s="327"/>
      <c r="AC20" s="328"/>
      <c r="AD20" s="329"/>
      <c r="AE20" s="329"/>
      <c r="AF20" s="330"/>
      <c r="AG20" s="134"/>
      <c r="AH20" s="132"/>
      <c r="AI20" s="129"/>
      <c r="AO20" s="134"/>
      <c r="AP20" s="269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3">
        <v>42364</v>
      </c>
      <c r="U21" s="324" t="s">
        <v>70</v>
      </c>
      <c r="V21" s="324" t="s">
        <v>39</v>
      </c>
      <c r="W21" s="324" t="s">
        <v>38</v>
      </c>
      <c r="X21" s="325">
        <v>21.58</v>
      </c>
      <c r="Y21"/>
      <c r="Z21" s="284"/>
      <c r="AA21" s="129"/>
      <c r="AB21" s="331"/>
      <c r="AC21" s="328"/>
      <c r="AD21" s="329"/>
      <c r="AE21" s="329"/>
      <c r="AF21" s="330"/>
      <c r="AG21" s="186"/>
      <c r="AH21" s="167"/>
      <c r="AI21" s="129"/>
      <c r="AJ21"/>
      <c r="AK21"/>
      <c r="AL21"/>
      <c r="AM21"/>
      <c r="AN21"/>
      <c r="AO21" s="134"/>
      <c r="AP21" s="269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3">
        <v>42364</v>
      </c>
      <c r="U22" s="324" t="s">
        <v>64</v>
      </c>
      <c r="V22" s="324" t="s">
        <v>43</v>
      </c>
      <c r="W22" s="324" t="s">
        <v>42</v>
      </c>
      <c r="X22" s="325">
        <v>2.75</v>
      </c>
      <c r="Z22" s="284"/>
      <c r="AA22" s="129"/>
      <c r="AB22" s="331"/>
      <c r="AC22" s="328"/>
      <c r="AD22" s="329"/>
      <c r="AE22" s="329"/>
      <c r="AF22" s="330"/>
      <c r="AG22" s="186"/>
      <c r="AH22" s="167"/>
      <c r="AI22" s="129"/>
      <c r="AJ22" s="327"/>
      <c r="AK22" s="329"/>
      <c r="AL22" s="330"/>
      <c r="AM22" s="329"/>
      <c r="AN22" s="330"/>
      <c r="AO22" s="134"/>
      <c r="AP22" s="269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3">
        <v>42363</v>
      </c>
      <c r="U23" s="324" t="s">
        <v>71</v>
      </c>
      <c r="V23" s="324" t="s">
        <v>51</v>
      </c>
      <c r="W23" s="324" t="s">
        <v>48</v>
      </c>
      <c r="X23" s="325">
        <v>27.36</v>
      </c>
      <c r="Y23" s="178"/>
      <c r="Z23" s="274"/>
      <c r="AA23" s="129"/>
      <c r="AB23" s="331"/>
      <c r="AC23" s="328"/>
      <c r="AD23" s="329"/>
      <c r="AE23" s="329"/>
      <c r="AF23" s="330"/>
      <c r="AG23" s="165"/>
      <c r="AH23" s="149"/>
      <c r="AI23" s="129"/>
      <c r="AJ23" s="331"/>
      <c r="AK23" s="329"/>
      <c r="AL23" s="330"/>
      <c r="AM23" s="329"/>
      <c r="AN23" s="330"/>
      <c r="AO23" s="134"/>
      <c r="AP23" s="269"/>
    </row>
    <row r="24" spans="2:42" x14ac:dyDescent="0.2">
      <c r="T24" s="323">
        <v>42363</v>
      </c>
      <c r="U24" s="324" t="s">
        <v>70</v>
      </c>
      <c r="V24" s="324" t="s">
        <v>39</v>
      </c>
      <c r="W24" s="324" t="s">
        <v>38</v>
      </c>
      <c r="X24" s="325">
        <v>17.940000000000001</v>
      </c>
      <c r="Y24" s="157"/>
      <c r="Z24" s="264"/>
      <c r="AA24" s="129"/>
      <c r="AB24" s="327"/>
      <c r="AC24" s="328"/>
      <c r="AD24" s="329"/>
      <c r="AE24" s="329"/>
      <c r="AF24" s="330"/>
      <c r="AG24" s="134"/>
      <c r="AH24" s="132"/>
      <c r="AI24" s="129"/>
      <c r="AJ24" s="331"/>
      <c r="AK24" s="329"/>
      <c r="AL24" s="330"/>
      <c r="AM24" s="329"/>
      <c r="AN24" s="330"/>
      <c r="AO24" s="134"/>
      <c r="AP24" s="269"/>
    </row>
    <row r="25" spans="2:42" x14ac:dyDescent="0.2">
      <c r="T25" s="323">
        <v>42363</v>
      </c>
      <c r="U25" s="324" t="s">
        <v>64</v>
      </c>
      <c r="V25" s="324" t="s">
        <v>43</v>
      </c>
      <c r="W25" s="324" t="s">
        <v>42</v>
      </c>
      <c r="X25" s="325">
        <v>2.75</v>
      </c>
      <c r="Z25" s="264"/>
      <c r="AA25" s="129"/>
      <c r="AB25" s="327"/>
      <c r="AC25" s="328"/>
      <c r="AD25" s="329"/>
      <c r="AE25" s="329"/>
      <c r="AF25" s="330"/>
      <c r="AG25" s="134"/>
      <c r="AH25" s="132"/>
      <c r="AI25" s="129"/>
      <c r="AJ25" s="331"/>
      <c r="AK25" s="329"/>
      <c r="AL25" s="330"/>
      <c r="AM25" s="329"/>
      <c r="AN25" s="330"/>
      <c r="AO25" s="134"/>
      <c r="AP25" s="269"/>
    </row>
    <row r="26" spans="2:42" x14ac:dyDescent="0.2">
      <c r="T26" s="323">
        <v>42363</v>
      </c>
      <c r="U26" s="324" t="s">
        <v>72</v>
      </c>
      <c r="V26" s="324" t="s">
        <v>47</v>
      </c>
      <c r="W26" s="324" t="s">
        <v>45</v>
      </c>
      <c r="X26" s="325">
        <v>1.99</v>
      </c>
      <c r="Z26" s="264"/>
      <c r="AA26" s="129"/>
      <c r="AB26" s="331"/>
      <c r="AC26" s="328"/>
      <c r="AD26" s="329"/>
      <c r="AE26" s="329"/>
      <c r="AF26" s="330"/>
      <c r="AG26" s="134"/>
      <c r="AH26" s="132"/>
      <c r="AI26" s="129"/>
      <c r="AJ26" s="327"/>
      <c r="AK26" s="329"/>
      <c r="AL26" s="330"/>
      <c r="AM26" s="329"/>
      <c r="AN26" s="330"/>
      <c r="AO26" s="134"/>
      <c r="AP26" s="269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3">
        <v>42361</v>
      </c>
      <c r="U27" s="324" t="s">
        <v>73</v>
      </c>
      <c r="V27" s="324" t="s">
        <v>43</v>
      </c>
      <c r="W27" s="324" t="s">
        <v>40</v>
      </c>
      <c r="X27" s="325">
        <v>45.12</v>
      </c>
      <c r="Y27"/>
      <c r="Z27" s="284"/>
      <c r="AA27" s="180"/>
      <c r="AB27" s="331"/>
      <c r="AC27" s="328"/>
      <c r="AD27" s="329"/>
      <c r="AE27" s="329"/>
      <c r="AF27" s="330"/>
      <c r="AG27" s="186"/>
      <c r="AH27" s="167"/>
      <c r="AI27" s="180"/>
      <c r="AJ27" s="327"/>
      <c r="AK27" s="329"/>
      <c r="AL27" s="330"/>
      <c r="AM27" s="329"/>
      <c r="AN27" s="330"/>
      <c r="AO27" s="134"/>
      <c r="AP27" s="269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3">
        <v>42361</v>
      </c>
      <c r="U28" s="324" t="s">
        <v>70</v>
      </c>
      <c r="V28" s="324" t="s">
        <v>39</v>
      </c>
      <c r="W28" s="324" t="s">
        <v>38</v>
      </c>
      <c r="X28" s="325">
        <v>33.94</v>
      </c>
      <c r="Z28" s="284"/>
      <c r="AA28" s="180"/>
      <c r="AB28" s="331"/>
      <c r="AC28" s="328"/>
      <c r="AD28" s="329"/>
      <c r="AE28" s="329"/>
      <c r="AF28" s="330"/>
      <c r="AG28" s="186"/>
      <c r="AH28" s="167"/>
      <c r="AI28" s="180"/>
      <c r="AJ28" s="331"/>
      <c r="AK28" s="329"/>
      <c r="AL28" s="330"/>
      <c r="AM28" s="329"/>
      <c r="AN28" s="330"/>
      <c r="AO28" s="134"/>
      <c r="AP28" s="269"/>
    </row>
    <row r="29" spans="2:42" x14ac:dyDescent="0.2">
      <c r="T29" s="323">
        <v>42361</v>
      </c>
      <c r="U29" s="324" t="s">
        <v>74</v>
      </c>
      <c r="V29" s="324" t="s">
        <v>39</v>
      </c>
      <c r="W29" s="324" t="s">
        <v>37</v>
      </c>
      <c r="X29" s="325">
        <v>19.75</v>
      </c>
      <c r="Y29" s="178"/>
      <c r="Z29" s="264"/>
      <c r="AA29" s="129"/>
      <c r="AB29" s="327"/>
      <c r="AC29" s="328"/>
      <c r="AD29" s="329"/>
      <c r="AE29" s="329"/>
      <c r="AF29" s="330"/>
      <c r="AG29" s="134"/>
      <c r="AH29" s="132"/>
      <c r="AI29" s="129"/>
      <c r="AJ29" s="331"/>
      <c r="AK29" s="329"/>
      <c r="AL29" s="330"/>
      <c r="AM29" s="329"/>
      <c r="AN29" s="330"/>
      <c r="AO29" s="134"/>
      <c r="AP29" s="269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3">
        <v>42361</v>
      </c>
      <c r="U30" s="324" t="s">
        <v>75</v>
      </c>
      <c r="V30" s="324" t="s">
        <v>43</v>
      </c>
      <c r="W30" s="324" t="s">
        <v>40</v>
      </c>
      <c r="X30" s="325">
        <v>17.63</v>
      </c>
      <c r="Z30" s="274"/>
      <c r="AA30" s="159"/>
      <c r="AB30" s="327"/>
      <c r="AC30" s="328"/>
      <c r="AD30" s="329"/>
      <c r="AE30" s="329"/>
      <c r="AF30" s="330"/>
      <c r="AG30" s="165"/>
      <c r="AH30" s="149"/>
      <c r="AI30" s="159"/>
      <c r="AJ30" s="331"/>
      <c r="AK30" s="329"/>
      <c r="AL30" s="330"/>
      <c r="AM30" s="329"/>
      <c r="AN30" s="330"/>
      <c r="AO30" s="134"/>
      <c r="AP30" s="269"/>
    </row>
    <row r="31" spans="2:42" x14ac:dyDescent="0.2">
      <c r="T31" s="323">
        <v>42361</v>
      </c>
      <c r="U31" s="324" t="s">
        <v>67</v>
      </c>
      <c r="V31" s="324" t="s">
        <v>39</v>
      </c>
      <c r="W31" s="324" t="s">
        <v>36</v>
      </c>
      <c r="X31" s="325">
        <v>9.84</v>
      </c>
      <c r="Z31" s="264"/>
      <c r="AA31" s="129"/>
      <c r="AB31" s="331"/>
      <c r="AC31" s="328"/>
      <c r="AD31" s="329"/>
      <c r="AE31" s="329"/>
      <c r="AF31" s="330"/>
      <c r="AG31" s="134"/>
      <c r="AH31" s="132"/>
      <c r="AI31" s="129"/>
      <c r="AJ31" s="327"/>
      <c r="AK31" s="329"/>
      <c r="AL31" s="330"/>
      <c r="AM31" s="329"/>
      <c r="AN31" s="330"/>
      <c r="AO31" s="134"/>
      <c r="AP31" s="269"/>
    </row>
    <row r="32" spans="2:42" x14ac:dyDescent="0.2">
      <c r="T32" s="323">
        <v>42361</v>
      </c>
      <c r="U32" s="324" t="s">
        <v>63</v>
      </c>
      <c r="V32" s="324" t="s">
        <v>39</v>
      </c>
      <c r="W32" s="324" t="s">
        <v>36</v>
      </c>
      <c r="X32" s="325">
        <v>5.25</v>
      </c>
      <c r="Z32" s="264"/>
      <c r="AA32" s="129"/>
      <c r="AB32" s="331"/>
      <c r="AC32" s="328"/>
      <c r="AD32" s="329"/>
      <c r="AE32" s="329"/>
      <c r="AF32" s="330"/>
      <c r="AG32" s="134"/>
      <c r="AH32" s="132"/>
      <c r="AI32" s="129"/>
      <c r="AJ32" s="327"/>
      <c r="AK32" s="329"/>
      <c r="AL32" s="330"/>
      <c r="AM32" s="329"/>
      <c r="AN32" s="330"/>
      <c r="AO32" s="134"/>
      <c r="AP32" s="269"/>
    </row>
    <row r="33" spans="2:42" x14ac:dyDescent="0.2">
      <c r="T33" s="323">
        <v>42361</v>
      </c>
      <c r="U33" s="324" t="s">
        <v>72</v>
      </c>
      <c r="V33" s="324" t="s">
        <v>47</v>
      </c>
      <c r="W33" s="324" t="s">
        <v>45</v>
      </c>
      <c r="X33" s="325">
        <v>0.99</v>
      </c>
      <c r="Z33" s="264"/>
      <c r="AA33" s="129"/>
      <c r="AB33" s="331"/>
      <c r="AC33" s="328"/>
      <c r="AD33" s="329"/>
      <c r="AE33" s="329"/>
      <c r="AF33" s="330"/>
      <c r="AG33" s="134"/>
      <c r="AH33" s="132"/>
      <c r="AI33" s="129"/>
      <c r="AJ33" s="331"/>
      <c r="AK33" s="329"/>
      <c r="AL33" s="330"/>
      <c r="AM33" s="329"/>
      <c r="AN33" s="330"/>
      <c r="AO33" s="134"/>
      <c r="AP33" s="269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3">
        <v>42361</v>
      </c>
      <c r="U34" s="324" t="s">
        <v>72</v>
      </c>
      <c r="V34" s="324" t="s">
        <v>47</v>
      </c>
      <c r="W34" s="324" t="s">
        <v>45</v>
      </c>
      <c r="X34" s="325">
        <v>0.99</v>
      </c>
      <c r="Z34" s="284"/>
      <c r="AA34" s="180"/>
      <c r="AB34" s="327"/>
      <c r="AC34" s="328"/>
      <c r="AD34" s="329"/>
      <c r="AE34" s="329"/>
      <c r="AF34" s="330"/>
      <c r="AG34" s="186"/>
      <c r="AH34" s="167"/>
      <c r="AI34" s="180"/>
      <c r="AJ34" s="331"/>
      <c r="AK34" s="329"/>
      <c r="AL34" s="330"/>
      <c r="AM34" s="329"/>
      <c r="AN34" s="330"/>
      <c r="AO34" s="134"/>
      <c r="AP34" s="269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3">
        <v>42360</v>
      </c>
      <c r="U35" s="324" t="s">
        <v>76</v>
      </c>
      <c r="V35" s="324" t="s">
        <v>39</v>
      </c>
      <c r="W35" s="324" t="s">
        <v>38</v>
      </c>
      <c r="X35" s="325">
        <v>28.62</v>
      </c>
      <c r="Z35" s="284"/>
      <c r="AA35" s="180"/>
      <c r="AB35" s="327"/>
      <c r="AC35" s="328"/>
      <c r="AD35" s="329"/>
      <c r="AE35" s="329"/>
      <c r="AF35" s="330"/>
      <c r="AG35" s="186"/>
      <c r="AH35" s="167"/>
      <c r="AI35" s="180"/>
      <c r="AJ35" s="331"/>
      <c r="AK35" s="329"/>
      <c r="AL35" s="330"/>
      <c r="AM35" s="329"/>
      <c r="AN35" s="330"/>
      <c r="AO35" s="134"/>
      <c r="AP35" s="269"/>
    </row>
    <row r="36" spans="2:42" x14ac:dyDescent="0.2">
      <c r="T36" s="323">
        <v>42360</v>
      </c>
      <c r="U36" s="324" t="s">
        <v>77</v>
      </c>
      <c r="V36" s="324" t="s">
        <v>47</v>
      </c>
      <c r="W36" s="324" t="s">
        <v>46</v>
      </c>
      <c r="X36" s="325">
        <v>5.99</v>
      </c>
      <c r="Y36" s="157"/>
      <c r="Z36" s="264"/>
      <c r="AA36" s="129"/>
      <c r="AB36" s="331"/>
      <c r="AC36" s="328"/>
      <c r="AD36" s="329"/>
      <c r="AE36" s="329"/>
      <c r="AF36" s="330"/>
      <c r="AG36" s="134"/>
      <c r="AH36" s="132"/>
      <c r="AI36" s="129"/>
      <c r="AJ36" s="327"/>
      <c r="AK36" s="329"/>
      <c r="AL36" s="330"/>
      <c r="AM36" s="329"/>
      <c r="AN36" s="330"/>
      <c r="AO36" s="134"/>
      <c r="AP36" s="269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3">
        <v>42360</v>
      </c>
      <c r="U37" s="324" t="s">
        <v>64</v>
      </c>
      <c r="V37" s="324" t="s">
        <v>43</v>
      </c>
      <c r="W37" s="324" t="s">
        <v>42</v>
      </c>
      <c r="X37" s="325">
        <v>2.75</v>
      </c>
      <c r="Y37"/>
      <c r="Z37" s="274"/>
      <c r="AA37" s="159"/>
      <c r="AB37" s="331"/>
      <c r="AC37" s="328"/>
      <c r="AD37" s="329"/>
      <c r="AE37" s="329"/>
      <c r="AF37" s="330"/>
      <c r="AG37" s="165"/>
      <c r="AH37" s="149"/>
      <c r="AI37" s="159"/>
      <c r="AJ37" s="327"/>
      <c r="AK37" s="329"/>
      <c r="AL37" s="330"/>
      <c r="AM37" s="329"/>
      <c r="AN37" s="330"/>
      <c r="AO37" s="134"/>
      <c r="AP37" s="269"/>
    </row>
    <row r="38" spans="2:42" x14ac:dyDescent="0.2">
      <c r="T38" s="323">
        <v>42359</v>
      </c>
      <c r="U38" s="324" t="s">
        <v>78</v>
      </c>
      <c r="V38" s="324" t="s">
        <v>39</v>
      </c>
      <c r="W38" s="324" t="s">
        <v>36</v>
      </c>
      <c r="X38" s="325">
        <v>5.95</v>
      </c>
      <c r="Z38" s="264"/>
      <c r="AA38" s="129"/>
      <c r="AB38" s="331"/>
      <c r="AC38" s="328"/>
      <c r="AD38" s="329"/>
      <c r="AE38" s="329"/>
      <c r="AF38" s="330"/>
      <c r="AG38" s="134"/>
      <c r="AH38" s="132"/>
      <c r="AI38" s="129"/>
      <c r="AJ38" s="331"/>
      <c r="AK38" s="329"/>
      <c r="AL38" s="330"/>
      <c r="AM38" s="329"/>
      <c r="AN38" s="330"/>
      <c r="AO38" s="134"/>
      <c r="AP38" s="269"/>
    </row>
    <row r="39" spans="2:42" x14ac:dyDescent="0.2">
      <c r="T39" s="323">
        <v>42359</v>
      </c>
      <c r="U39" s="324" t="s">
        <v>64</v>
      </c>
      <c r="V39" s="324" t="s">
        <v>43</v>
      </c>
      <c r="W39" s="324" t="s">
        <v>42</v>
      </c>
      <c r="X39" s="325">
        <v>2.75</v>
      </c>
      <c r="Z39" s="264"/>
      <c r="AA39" s="129"/>
      <c r="AB39" s="327"/>
      <c r="AC39" s="328"/>
      <c r="AD39" s="329"/>
      <c r="AE39" s="329"/>
      <c r="AF39" s="330"/>
      <c r="AG39" s="134"/>
      <c r="AH39" s="132"/>
      <c r="AI39" s="129"/>
      <c r="AJ39" s="331"/>
      <c r="AK39" s="329"/>
      <c r="AL39" s="330"/>
      <c r="AM39" s="329"/>
      <c r="AN39" s="330"/>
      <c r="AO39" s="134"/>
      <c r="AP39" s="269"/>
    </row>
    <row r="40" spans="2:42" x14ac:dyDescent="0.2">
      <c r="T40" s="323">
        <v>42359</v>
      </c>
      <c r="U40" s="324" t="s">
        <v>64</v>
      </c>
      <c r="V40" s="324" t="s">
        <v>43</v>
      </c>
      <c r="W40" s="324" t="s">
        <v>42</v>
      </c>
      <c r="X40" s="325">
        <v>2.75</v>
      </c>
      <c r="Y40" s="178"/>
      <c r="Z40" s="264"/>
      <c r="AA40" s="129"/>
      <c r="AB40" s="327"/>
      <c r="AC40" s="328"/>
      <c r="AD40" s="329"/>
      <c r="AE40" s="329"/>
      <c r="AF40" s="330"/>
      <c r="AG40" s="134"/>
      <c r="AH40" s="132"/>
      <c r="AI40" s="129"/>
      <c r="AJ40" s="331"/>
      <c r="AK40" s="329"/>
      <c r="AL40" s="330"/>
      <c r="AM40" s="329"/>
      <c r="AN40" s="330"/>
      <c r="AO40" s="134"/>
      <c r="AP40" s="269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3">
        <v>42359</v>
      </c>
      <c r="U41" s="324" t="s">
        <v>64</v>
      </c>
      <c r="V41" s="324" t="s">
        <v>43</v>
      </c>
      <c r="W41" s="324" t="s">
        <v>42</v>
      </c>
      <c r="X41" s="325">
        <v>2.75</v>
      </c>
      <c r="Z41" s="284"/>
      <c r="AA41" s="180"/>
      <c r="AB41"/>
      <c r="AC41" s="328"/>
      <c r="AD41" s="329"/>
      <c r="AE41" s="329"/>
      <c r="AF41" s="330"/>
      <c r="AG41" s="186"/>
      <c r="AH41" s="167"/>
      <c r="AI41" s="180"/>
      <c r="AJ41" s="327"/>
      <c r="AK41" s="329"/>
      <c r="AL41" s="330"/>
      <c r="AM41" s="329"/>
      <c r="AN41" s="330"/>
      <c r="AO41" s="186"/>
      <c r="AP41" s="287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3">
        <v>42359</v>
      </c>
      <c r="U42" s="324" t="s">
        <v>64</v>
      </c>
      <c r="V42" s="324" t="s">
        <v>43</v>
      </c>
      <c r="W42" s="324" t="s">
        <v>42</v>
      </c>
      <c r="X42" s="325">
        <v>2.75</v>
      </c>
      <c r="Y42" s="195"/>
      <c r="AB42"/>
      <c r="AJ42" s="327"/>
      <c r="AK42" s="329"/>
      <c r="AL42" s="330"/>
      <c r="AM42" s="329"/>
      <c r="AN42" s="330"/>
    </row>
    <row r="43" spans="2:42" ht="19" x14ac:dyDescent="0.25">
      <c r="T43" s="323">
        <v>42359</v>
      </c>
      <c r="U43" s="324" t="s">
        <v>66</v>
      </c>
      <c r="V43" s="324" t="s">
        <v>43</v>
      </c>
      <c r="W43" s="324" t="s">
        <v>41</v>
      </c>
      <c r="X43" s="325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3">
        <v>42358</v>
      </c>
      <c r="U44" s="324" t="s">
        <v>76</v>
      </c>
      <c r="V44" s="324" t="s">
        <v>39</v>
      </c>
      <c r="W44" s="324" t="s">
        <v>38</v>
      </c>
      <c r="X44" s="325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3">
        <v>42358</v>
      </c>
      <c r="U45" s="324" t="s">
        <v>64</v>
      </c>
      <c r="V45" s="324" t="s">
        <v>43</v>
      </c>
      <c r="W45" s="324" t="s">
        <v>42</v>
      </c>
      <c r="X45" s="325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3">
        <v>42358</v>
      </c>
      <c r="U46" s="324" t="s">
        <v>72</v>
      </c>
      <c r="V46" s="324" t="s">
        <v>47</v>
      </c>
      <c r="W46" s="324" t="s">
        <v>45</v>
      </c>
      <c r="X46" s="325">
        <v>1.99</v>
      </c>
    </row>
    <row r="47" spans="2:42" x14ac:dyDescent="0.2">
      <c r="T47" s="323">
        <v>42358</v>
      </c>
      <c r="U47" s="324" t="s">
        <v>72</v>
      </c>
      <c r="V47" s="324" t="s">
        <v>47</v>
      </c>
      <c r="W47" s="324" t="s">
        <v>45</v>
      </c>
      <c r="X47" s="325">
        <v>0.99</v>
      </c>
    </row>
    <row r="48" spans="2:42" x14ac:dyDescent="0.2">
      <c r="T48" s="323">
        <v>42357</v>
      </c>
      <c r="U48" s="324" t="s">
        <v>79</v>
      </c>
      <c r="V48" s="324" t="s">
        <v>51</v>
      </c>
      <c r="W48" s="324" t="s">
        <v>49</v>
      </c>
      <c r="X48" s="325">
        <v>80.02</v>
      </c>
    </row>
    <row r="49" spans="20:24" x14ac:dyDescent="0.2">
      <c r="T49" s="323">
        <v>42357</v>
      </c>
      <c r="U49" s="324" t="s">
        <v>78</v>
      </c>
      <c r="V49" s="324" t="s">
        <v>39</v>
      </c>
      <c r="W49" s="324" t="s">
        <v>36</v>
      </c>
      <c r="X49" s="325">
        <v>5.33</v>
      </c>
    </row>
    <row r="50" spans="20:24" x14ac:dyDescent="0.2">
      <c r="T50" s="323">
        <v>42356</v>
      </c>
      <c r="U50" s="324" t="s">
        <v>80</v>
      </c>
      <c r="V50" s="324" t="s">
        <v>43</v>
      </c>
      <c r="W50" s="324" t="s">
        <v>42</v>
      </c>
      <c r="X50" s="325">
        <v>170</v>
      </c>
    </row>
    <row r="51" spans="20:24" x14ac:dyDescent="0.2">
      <c r="T51" s="323">
        <v>42356</v>
      </c>
      <c r="U51" s="324" t="s">
        <v>69</v>
      </c>
      <c r="V51" s="324" t="s">
        <v>51</v>
      </c>
      <c r="W51" s="324" t="s">
        <v>48</v>
      </c>
      <c r="X51" s="325">
        <v>68.900000000000006</v>
      </c>
    </row>
    <row r="52" spans="20:24" x14ac:dyDescent="0.2">
      <c r="T52" s="323">
        <v>42356</v>
      </c>
      <c r="U52" s="324" t="s">
        <v>81</v>
      </c>
      <c r="V52" s="324" t="s">
        <v>39</v>
      </c>
      <c r="W52" s="324" t="s">
        <v>37</v>
      </c>
      <c r="X52" s="325">
        <v>21.7</v>
      </c>
    </row>
    <row r="53" spans="20:24" x14ac:dyDescent="0.2">
      <c r="T53" s="323">
        <v>42356</v>
      </c>
      <c r="U53" s="324" t="s">
        <v>67</v>
      </c>
      <c r="V53" s="324" t="s">
        <v>39</v>
      </c>
      <c r="W53" s="324" t="s">
        <v>36</v>
      </c>
      <c r="X53" s="325">
        <v>10.93</v>
      </c>
    </row>
    <row r="54" spans="20:24" x14ac:dyDescent="0.2">
      <c r="T54" s="323">
        <v>42355</v>
      </c>
      <c r="U54" s="324" t="s">
        <v>70</v>
      </c>
      <c r="V54" s="324" t="s">
        <v>39</v>
      </c>
      <c r="W54" s="324" t="s">
        <v>38</v>
      </c>
      <c r="X54" s="325">
        <v>23.72</v>
      </c>
    </row>
    <row r="55" spans="20:24" x14ac:dyDescent="0.2">
      <c r="T55" s="323">
        <v>42355</v>
      </c>
      <c r="U55" s="324" t="s">
        <v>82</v>
      </c>
      <c r="V55" s="324" t="s">
        <v>39</v>
      </c>
      <c r="W55" s="324" t="s">
        <v>36</v>
      </c>
      <c r="X55" s="325">
        <v>10.39</v>
      </c>
    </row>
    <row r="56" spans="20:24" x14ac:dyDescent="0.2">
      <c r="T56" s="323">
        <v>42355</v>
      </c>
      <c r="U56" s="324" t="s">
        <v>64</v>
      </c>
      <c r="V56" s="324" t="s">
        <v>43</v>
      </c>
      <c r="W56" s="324" t="s">
        <v>42</v>
      </c>
      <c r="X56" s="325">
        <v>2.75</v>
      </c>
    </row>
    <row r="57" spans="20:24" x14ac:dyDescent="0.2">
      <c r="T57" s="323">
        <v>42355</v>
      </c>
      <c r="U57" s="324" t="s">
        <v>72</v>
      </c>
      <c r="V57" s="324" t="s">
        <v>47</v>
      </c>
      <c r="W57" s="324" t="s">
        <v>45</v>
      </c>
      <c r="X57" s="325">
        <v>1.99</v>
      </c>
    </row>
    <row r="58" spans="20:24" x14ac:dyDescent="0.2">
      <c r="T58" s="323">
        <v>42354</v>
      </c>
      <c r="U58" s="324" t="s">
        <v>78</v>
      </c>
      <c r="V58" s="324" t="s">
        <v>39</v>
      </c>
      <c r="W58" s="324" t="s">
        <v>36</v>
      </c>
      <c r="X58" s="325">
        <v>7.38</v>
      </c>
    </row>
    <row r="59" spans="20:24" x14ac:dyDescent="0.2">
      <c r="T59" s="323">
        <v>42353</v>
      </c>
      <c r="U59" s="324" t="s">
        <v>63</v>
      </c>
      <c r="V59" s="324" t="s">
        <v>39</v>
      </c>
      <c r="W59" s="324" t="s">
        <v>36</v>
      </c>
      <c r="X59" s="325">
        <v>3.9</v>
      </c>
    </row>
    <row r="60" spans="20:24" x14ac:dyDescent="0.2">
      <c r="T60" s="323">
        <v>42353</v>
      </c>
      <c r="U60" s="324" t="s">
        <v>64</v>
      </c>
      <c r="V60" s="324" t="s">
        <v>43</v>
      </c>
      <c r="W60" s="324" t="s">
        <v>42</v>
      </c>
      <c r="X60" s="325">
        <v>2.75</v>
      </c>
    </row>
    <row r="61" spans="20:24" x14ac:dyDescent="0.2">
      <c r="T61" s="323">
        <v>42352</v>
      </c>
      <c r="U61" s="324" t="s">
        <v>67</v>
      </c>
      <c r="V61" s="324" t="s">
        <v>39</v>
      </c>
      <c r="W61" s="324" t="s">
        <v>36</v>
      </c>
      <c r="X61" s="325">
        <v>8.66</v>
      </c>
    </row>
    <row r="62" spans="20:24" x14ac:dyDescent="0.2">
      <c r="T62" s="323">
        <v>42352</v>
      </c>
      <c r="U62" s="324" t="s">
        <v>82</v>
      </c>
      <c r="V62" s="324" t="s">
        <v>39</v>
      </c>
      <c r="W62" s="324" t="s">
        <v>36</v>
      </c>
      <c r="X62" s="325">
        <v>8.59</v>
      </c>
    </row>
    <row r="63" spans="20:24" x14ac:dyDescent="0.2">
      <c r="T63" s="323">
        <v>42351</v>
      </c>
      <c r="U63" s="324" t="s">
        <v>83</v>
      </c>
      <c r="V63" s="324" t="s">
        <v>51</v>
      </c>
      <c r="W63" s="324" t="s">
        <v>49</v>
      </c>
      <c r="X63" s="325">
        <v>29.27</v>
      </c>
    </row>
    <row r="64" spans="20:24" x14ac:dyDescent="0.2">
      <c r="T64" s="323">
        <v>42351</v>
      </c>
      <c r="U64" s="324" t="s">
        <v>74</v>
      </c>
      <c r="V64" s="324" t="s">
        <v>39</v>
      </c>
      <c r="W64" s="324" t="s">
        <v>37</v>
      </c>
      <c r="X64" s="325">
        <v>15.22</v>
      </c>
    </row>
    <row r="65" spans="20:24" x14ac:dyDescent="0.2">
      <c r="T65" s="323">
        <v>42351</v>
      </c>
      <c r="U65" s="324" t="s">
        <v>72</v>
      </c>
      <c r="V65" s="324" t="s">
        <v>47</v>
      </c>
      <c r="W65" s="324" t="s">
        <v>45</v>
      </c>
      <c r="X65" s="325">
        <v>0.99</v>
      </c>
    </row>
    <row r="66" spans="20:24" x14ac:dyDescent="0.2">
      <c r="T66" s="323">
        <v>42350</v>
      </c>
      <c r="U66" s="324" t="s">
        <v>65</v>
      </c>
      <c r="V66" s="324" t="s">
        <v>51</v>
      </c>
      <c r="W66" s="324" t="s">
        <v>48</v>
      </c>
      <c r="X66" s="325">
        <v>33.18</v>
      </c>
    </row>
    <row r="67" spans="20:24" x14ac:dyDescent="0.2">
      <c r="T67" s="323">
        <v>42350</v>
      </c>
      <c r="U67" s="324" t="s">
        <v>75</v>
      </c>
      <c r="V67" s="324" t="s">
        <v>43</v>
      </c>
      <c r="W67" s="324" t="s">
        <v>40</v>
      </c>
      <c r="X67" s="325">
        <v>16.05</v>
      </c>
    </row>
    <row r="68" spans="20:24" x14ac:dyDescent="0.2">
      <c r="T68" s="323">
        <v>42350</v>
      </c>
      <c r="U68" s="324" t="s">
        <v>84</v>
      </c>
      <c r="V68" s="324" t="s">
        <v>39</v>
      </c>
      <c r="W68" s="324" t="s">
        <v>36</v>
      </c>
      <c r="X68" s="325">
        <v>12.91</v>
      </c>
    </row>
    <row r="69" spans="20:24" x14ac:dyDescent="0.2">
      <c r="T69" s="323">
        <v>42350</v>
      </c>
      <c r="U69" s="324" t="s">
        <v>67</v>
      </c>
      <c r="V69" s="324" t="s">
        <v>39</v>
      </c>
      <c r="W69" s="324" t="s">
        <v>36</v>
      </c>
      <c r="X69" s="325">
        <v>8.86</v>
      </c>
    </row>
    <row r="70" spans="20:24" x14ac:dyDescent="0.2">
      <c r="T70" s="323">
        <v>42349</v>
      </c>
      <c r="U70" s="324" t="s">
        <v>85</v>
      </c>
      <c r="V70" s="324" t="s">
        <v>47</v>
      </c>
      <c r="W70" s="324" t="s">
        <v>44</v>
      </c>
      <c r="X70" s="325">
        <v>27.74</v>
      </c>
    </row>
    <row r="71" spans="20:24" x14ac:dyDescent="0.2">
      <c r="T71" s="323">
        <v>42349</v>
      </c>
      <c r="U71" s="324" t="s">
        <v>86</v>
      </c>
      <c r="V71" s="324" t="s">
        <v>51</v>
      </c>
      <c r="W71" s="324" t="s">
        <v>48</v>
      </c>
      <c r="X71" s="325">
        <v>27.47</v>
      </c>
    </row>
    <row r="72" spans="20:24" x14ac:dyDescent="0.2">
      <c r="T72" s="323">
        <v>42349</v>
      </c>
      <c r="U72" s="324" t="s">
        <v>87</v>
      </c>
      <c r="V72" s="324" t="s">
        <v>39</v>
      </c>
      <c r="W72" s="324" t="s">
        <v>36</v>
      </c>
      <c r="X72" s="325">
        <v>6.24</v>
      </c>
    </row>
    <row r="73" spans="20:24" x14ac:dyDescent="0.2">
      <c r="T73" s="323">
        <v>42349</v>
      </c>
      <c r="U73" s="324" t="s">
        <v>63</v>
      </c>
      <c r="V73" s="324" t="s">
        <v>39</v>
      </c>
      <c r="W73" s="324" t="s">
        <v>36</v>
      </c>
      <c r="X73" s="325">
        <v>4.88</v>
      </c>
    </row>
    <row r="74" spans="20:24" x14ac:dyDescent="0.2">
      <c r="T74" s="323">
        <v>42349</v>
      </c>
      <c r="U74" s="324" t="s">
        <v>77</v>
      </c>
      <c r="V74" s="324" t="s">
        <v>47</v>
      </c>
      <c r="W74" s="324" t="s">
        <v>46</v>
      </c>
      <c r="X74" s="325">
        <v>3.99</v>
      </c>
    </row>
    <row r="75" spans="20:24" x14ac:dyDescent="0.2">
      <c r="T75" s="323">
        <v>42348</v>
      </c>
      <c r="U75" s="324" t="s">
        <v>88</v>
      </c>
      <c r="V75" s="324" t="s">
        <v>47</v>
      </c>
      <c r="W75" s="324" t="s">
        <v>45</v>
      </c>
      <c r="X75" s="325">
        <v>9.99</v>
      </c>
    </row>
    <row r="76" spans="20:24" x14ac:dyDescent="0.2">
      <c r="T76" s="323">
        <v>42348</v>
      </c>
      <c r="U76" s="324" t="s">
        <v>77</v>
      </c>
      <c r="V76" s="324" t="s">
        <v>47</v>
      </c>
      <c r="W76" s="324" t="s">
        <v>46</v>
      </c>
      <c r="X76" s="325">
        <v>5.99</v>
      </c>
    </row>
    <row r="77" spans="20:24" x14ac:dyDescent="0.2">
      <c r="T77" s="323">
        <v>42347</v>
      </c>
      <c r="U77" s="324" t="s">
        <v>68</v>
      </c>
      <c r="V77" s="324" t="s">
        <v>39</v>
      </c>
      <c r="W77" s="324" t="s">
        <v>36</v>
      </c>
      <c r="X77" s="325">
        <v>11.78</v>
      </c>
    </row>
    <row r="78" spans="20:24" x14ac:dyDescent="0.2">
      <c r="T78" s="323">
        <v>42347</v>
      </c>
      <c r="U78" s="324" t="s">
        <v>64</v>
      </c>
      <c r="V78" s="324" t="s">
        <v>43</v>
      </c>
      <c r="W78" s="324" t="s">
        <v>42</v>
      </c>
      <c r="X78" s="325">
        <v>2.75</v>
      </c>
    </row>
    <row r="79" spans="20:24" x14ac:dyDescent="0.2">
      <c r="T79" s="323">
        <v>42346</v>
      </c>
      <c r="U79" s="324" t="s">
        <v>89</v>
      </c>
      <c r="V79" s="324" t="s">
        <v>47</v>
      </c>
      <c r="W79" s="324" t="s">
        <v>46</v>
      </c>
      <c r="X79" s="325">
        <v>11.99</v>
      </c>
    </row>
    <row r="80" spans="20:24" x14ac:dyDescent="0.2">
      <c r="T80" s="323">
        <v>42346</v>
      </c>
      <c r="U80" s="324" t="s">
        <v>67</v>
      </c>
      <c r="V80" s="324" t="s">
        <v>39</v>
      </c>
      <c r="W80" s="324" t="s">
        <v>36</v>
      </c>
      <c r="X80" s="325">
        <v>9.94</v>
      </c>
    </row>
    <row r="81" spans="20:24" x14ac:dyDescent="0.2">
      <c r="T81" s="323">
        <v>42346</v>
      </c>
      <c r="U81" s="324" t="s">
        <v>72</v>
      </c>
      <c r="V81" s="324" t="s">
        <v>47</v>
      </c>
      <c r="W81" s="324" t="s">
        <v>45</v>
      </c>
      <c r="X81" s="325">
        <v>0.99</v>
      </c>
    </row>
    <row r="82" spans="20:24" x14ac:dyDescent="0.2">
      <c r="T82" s="323">
        <v>42345</v>
      </c>
      <c r="U82" s="324" t="s">
        <v>90</v>
      </c>
      <c r="V82" s="324" t="s">
        <v>47</v>
      </c>
      <c r="W82" s="324" t="s">
        <v>44</v>
      </c>
      <c r="X82" s="325">
        <v>78.849999999999994</v>
      </c>
    </row>
    <row r="83" spans="20:24" x14ac:dyDescent="0.2">
      <c r="T83" s="323">
        <v>42345</v>
      </c>
      <c r="U83" s="324" t="s">
        <v>84</v>
      </c>
      <c r="V83" s="324" t="s">
        <v>39</v>
      </c>
      <c r="W83" s="324" t="s">
        <v>36</v>
      </c>
      <c r="X83" s="325">
        <v>13.18</v>
      </c>
    </row>
    <row r="84" spans="20:24" x14ac:dyDescent="0.2">
      <c r="T84" s="323">
        <v>42345</v>
      </c>
      <c r="U84" s="324" t="s">
        <v>64</v>
      </c>
      <c r="V84" s="324" t="s">
        <v>43</v>
      </c>
      <c r="W84" s="324" t="s">
        <v>42</v>
      </c>
      <c r="X84" s="325">
        <v>2.75</v>
      </c>
    </row>
    <row r="85" spans="20:24" x14ac:dyDescent="0.2">
      <c r="T85" s="323">
        <v>42345</v>
      </c>
      <c r="U85" s="324" t="s">
        <v>72</v>
      </c>
      <c r="V85" s="324" t="s">
        <v>47</v>
      </c>
      <c r="W85" s="324" t="s">
        <v>45</v>
      </c>
      <c r="X85" s="325">
        <v>1.99</v>
      </c>
    </row>
    <row r="86" spans="20:24" x14ac:dyDescent="0.2">
      <c r="T86" s="323">
        <v>42344</v>
      </c>
      <c r="U86" s="324" t="s">
        <v>64</v>
      </c>
      <c r="V86" s="324" t="s">
        <v>43</v>
      </c>
      <c r="W86" s="324" t="s">
        <v>42</v>
      </c>
      <c r="X86" s="325">
        <v>2.75</v>
      </c>
    </row>
    <row r="87" spans="20:24" x14ac:dyDescent="0.2">
      <c r="T87" s="323">
        <v>42343</v>
      </c>
      <c r="U87" s="324" t="s">
        <v>65</v>
      </c>
      <c r="V87" s="324" t="s">
        <v>51</v>
      </c>
      <c r="W87" s="324" t="s">
        <v>48</v>
      </c>
      <c r="X87" s="325">
        <v>22.09</v>
      </c>
    </row>
    <row r="88" spans="20:24" x14ac:dyDescent="0.2">
      <c r="T88" s="323">
        <v>42343</v>
      </c>
      <c r="U88" s="324" t="s">
        <v>91</v>
      </c>
      <c r="V88" s="324" t="s">
        <v>47</v>
      </c>
      <c r="W88" s="324" t="s">
        <v>46</v>
      </c>
      <c r="X88" s="325">
        <v>7.99</v>
      </c>
    </row>
    <row r="89" spans="20:24" x14ac:dyDescent="0.2">
      <c r="T89" s="323">
        <v>42343</v>
      </c>
      <c r="U89" s="324" t="s">
        <v>87</v>
      </c>
      <c r="V89" s="324" t="s">
        <v>39</v>
      </c>
      <c r="W89" s="324" t="s">
        <v>36</v>
      </c>
      <c r="X89" s="325">
        <v>7.78</v>
      </c>
    </row>
    <row r="90" spans="20:24" x14ac:dyDescent="0.2">
      <c r="T90" s="323">
        <v>42343</v>
      </c>
      <c r="U90" s="324" t="s">
        <v>67</v>
      </c>
      <c r="V90" s="324" t="s">
        <v>39</v>
      </c>
      <c r="W90" s="324" t="s">
        <v>36</v>
      </c>
      <c r="X90" s="325">
        <v>5.6</v>
      </c>
    </row>
    <row r="91" spans="20:24" x14ac:dyDescent="0.2">
      <c r="T91" s="323">
        <v>42342</v>
      </c>
      <c r="U91" s="324" t="s">
        <v>75</v>
      </c>
      <c r="V91" s="324" t="s">
        <v>43</v>
      </c>
      <c r="W91" s="324" t="s">
        <v>40</v>
      </c>
      <c r="X91" s="325">
        <v>23.62</v>
      </c>
    </row>
    <row r="92" spans="20:24" x14ac:dyDescent="0.2">
      <c r="T92" s="323">
        <v>42342</v>
      </c>
      <c r="U92" s="324" t="s">
        <v>63</v>
      </c>
      <c r="V92" s="324" t="s">
        <v>39</v>
      </c>
      <c r="W92" s="324" t="s">
        <v>36</v>
      </c>
      <c r="X92" s="325">
        <v>5.12</v>
      </c>
    </row>
    <row r="93" spans="20:24" x14ac:dyDescent="0.2">
      <c r="T93" s="323">
        <v>42342</v>
      </c>
      <c r="U93" s="324" t="s">
        <v>64</v>
      </c>
      <c r="V93" s="324" t="s">
        <v>43</v>
      </c>
      <c r="W93" s="324" t="s">
        <v>42</v>
      </c>
      <c r="X93" s="325">
        <v>2.75</v>
      </c>
    </row>
    <row r="94" spans="20:24" x14ac:dyDescent="0.2">
      <c r="T94" s="323">
        <v>42341</v>
      </c>
      <c r="U94" s="324" t="s">
        <v>73</v>
      </c>
      <c r="V94" s="324" t="s">
        <v>43</v>
      </c>
      <c r="W94" s="324" t="s">
        <v>40</v>
      </c>
      <c r="X94" s="325">
        <v>43.9</v>
      </c>
    </row>
    <row r="95" spans="20:24" x14ac:dyDescent="0.2">
      <c r="T95" s="323">
        <v>42341</v>
      </c>
      <c r="U95" s="324" t="s">
        <v>76</v>
      </c>
      <c r="V95" s="324" t="s">
        <v>39</v>
      </c>
      <c r="W95" s="324" t="s">
        <v>38</v>
      </c>
      <c r="X95" s="325">
        <v>34.74</v>
      </c>
    </row>
    <row r="96" spans="20:24" x14ac:dyDescent="0.2">
      <c r="T96" s="323">
        <v>42341</v>
      </c>
      <c r="U96" s="324" t="s">
        <v>81</v>
      </c>
      <c r="V96" s="324" t="s">
        <v>39</v>
      </c>
      <c r="W96" s="324" t="s">
        <v>37</v>
      </c>
      <c r="X96" s="325">
        <v>29.93</v>
      </c>
    </row>
    <row r="97" spans="20:24" x14ac:dyDescent="0.2">
      <c r="T97" s="323">
        <v>42341</v>
      </c>
      <c r="U97" s="324" t="s">
        <v>92</v>
      </c>
      <c r="V97" s="324" t="s">
        <v>47</v>
      </c>
      <c r="W97" s="324" t="s">
        <v>45</v>
      </c>
      <c r="X97" s="325">
        <v>14.99</v>
      </c>
    </row>
    <row r="98" spans="20:24" x14ac:dyDescent="0.2">
      <c r="T98" s="323">
        <v>42341</v>
      </c>
      <c r="U98" s="324" t="s">
        <v>67</v>
      </c>
      <c r="V98" s="324" t="s">
        <v>39</v>
      </c>
      <c r="W98" s="324" t="s">
        <v>36</v>
      </c>
      <c r="X98" s="325">
        <v>7.9</v>
      </c>
    </row>
    <row r="99" spans="20:24" x14ac:dyDescent="0.2">
      <c r="T99" s="323">
        <v>42341</v>
      </c>
      <c r="U99" s="324" t="s">
        <v>63</v>
      </c>
      <c r="V99" s="324" t="s">
        <v>39</v>
      </c>
      <c r="W99" s="324" t="s">
        <v>36</v>
      </c>
      <c r="X99" s="325">
        <v>5.96</v>
      </c>
    </row>
    <row r="100" spans="20:24" x14ac:dyDescent="0.2">
      <c r="T100" s="323">
        <v>42341</v>
      </c>
      <c r="U100" s="324" t="s">
        <v>72</v>
      </c>
      <c r="V100" s="324" t="s">
        <v>47</v>
      </c>
      <c r="W100" s="324" t="s">
        <v>45</v>
      </c>
      <c r="X100" s="325">
        <v>0.99</v>
      </c>
    </row>
    <row r="101" spans="20:24" x14ac:dyDescent="0.2">
      <c r="T101" s="323">
        <v>42340</v>
      </c>
      <c r="U101" s="324" t="s">
        <v>93</v>
      </c>
      <c r="V101" s="324" t="s">
        <v>39</v>
      </c>
      <c r="W101" s="324" t="s">
        <v>37</v>
      </c>
      <c r="X101" s="325">
        <v>26.83</v>
      </c>
    </row>
    <row r="102" spans="20:24" x14ac:dyDescent="0.2">
      <c r="T102" s="323">
        <v>42340</v>
      </c>
      <c r="U102" s="324" t="s">
        <v>85</v>
      </c>
      <c r="V102" s="324" t="s">
        <v>47</v>
      </c>
      <c r="W102" s="324" t="s">
        <v>44</v>
      </c>
      <c r="X102" s="325">
        <v>16.16</v>
      </c>
    </row>
    <row r="103" spans="20:24" x14ac:dyDescent="0.2">
      <c r="T103" s="323">
        <v>42340</v>
      </c>
      <c r="U103" s="324" t="s">
        <v>64</v>
      </c>
      <c r="V103" s="324" t="s">
        <v>43</v>
      </c>
      <c r="W103" s="324" t="s">
        <v>42</v>
      </c>
      <c r="X103" s="325">
        <v>2.75</v>
      </c>
    </row>
    <row r="104" spans="20:24" x14ac:dyDescent="0.2">
      <c r="T104" s="323">
        <v>42339</v>
      </c>
      <c r="U104" s="324" t="s">
        <v>85</v>
      </c>
      <c r="V104" s="324" t="s">
        <v>47</v>
      </c>
      <c r="W104" s="324" t="s">
        <v>44</v>
      </c>
      <c r="X104" s="325">
        <v>21.31</v>
      </c>
    </row>
    <row r="105" spans="20:24" x14ac:dyDescent="0.2">
      <c r="T105" s="323">
        <v>42339</v>
      </c>
      <c r="U105" s="324" t="s">
        <v>62</v>
      </c>
      <c r="V105" s="324" t="s">
        <v>51</v>
      </c>
      <c r="W105" s="324" t="s">
        <v>50</v>
      </c>
      <c r="X105" s="325">
        <v>17.66</v>
      </c>
    </row>
    <row r="106" spans="20:24" x14ac:dyDescent="0.2">
      <c r="T106" s="323">
        <v>42339</v>
      </c>
      <c r="U106" s="324" t="s">
        <v>84</v>
      </c>
      <c r="V106" s="324" t="s">
        <v>39</v>
      </c>
      <c r="W106" s="324" t="s">
        <v>36</v>
      </c>
      <c r="X106" s="325">
        <v>12.3</v>
      </c>
    </row>
    <row r="107" spans="20:24" x14ac:dyDescent="0.2">
      <c r="T107" s="323">
        <v>42338</v>
      </c>
      <c r="U107" s="324" t="s">
        <v>84</v>
      </c>
      <c r="V107" s="324" t="s">
        <v>39</v>
      </c>
      <c r="W107" s="324" t="s">
        <v>36</v>
      </c>
      <c r="X107" s="325">
        <v>11.51</v>
      </c>
    </row>
    <row r="108" spans="20:24" x14ac:dyDescent="0.2">
      <c r="T108" s="323">
        <v>42338</v>
      </c>
      <c r="U108" s="324" t="s">
        <v>77</v>
      </c>
      <c r="V108" s="324" t="s">
        <v>47</v>
      </c>
      <c r="W108" s="324" t="s">
        <v>46</v>
      </c>
      <c r="X108" s="325">
        <v>4.99</v>
      </c>
    </row>
    <row r="109" spans="20:24" x14ac:dyDescent="0.2">
      <c r="T109" s="323">
        <v>42338</v>
      </c>
      <c r="U109" s="324" t="s">
        <v>64</v>
      </c>
      <c r="V109" s="324" t="s">
        <v>43</v>
      </c>
      <c r="W109" s="324" t="s">
        <v>42</v>
      </c>
      <c r="X109" s="325">
        <v>2.75</v>
      </c>
    </row>
    <row r="110" spans="20:24" x14ac:dyDescent="0.2">
      <c r="T110" s="323">
        <v>42338</v>
      </c>
      <c r="U110" s="324" t="s">
        <v>64</v>
      </c>
      <c r="V110" s="324" t="s">
        <v>43</v>
      </c>
      <c r="W110" s="324" t="s">
        <v>42</v>
      </c>
      <c r="X110" s="325">
        <v>2.75</v>
      </c>
    </row>
    <row r="111" spans="20:24" x14ac:dyDescent="0.2">
      <c r="T111" s="323">
        <v>42338</v>
      </c>
      <c r="U111" s="324" t="s">
        <v>64</v>
      </c>
      <c r="V111" s="324" t="s">
        <v>43</v>
      </c>
      <c r="W111" s="324" t="s">
        <v>42</v>
      </c>
      <c r="X111" s="325">
        <v>2.75</v>
      </c>
    </row>
    <row r="112" spans="20:24" x14ac:dyDescent="0.2">
      <c r="T112" s="323">
        <v>42337</v>
      </c>
      <c r="U112" s="324" t="s">
        <v>68</v>
      </c>
      <c r="V112" s="324" t="s">
        <v>39</v>
      </c>
      <c r="W112" s="324" t="s">
        <v>36</v>
      </c>
      <c r="X112" s="325">
        <v>12.7</v>
      </c>
    </row>
    <row r="113" spans="20:24" x14ac:dyDescent="0.2">
      <c r="T113" s="323">
        <v>42337</v>
      </c>
      <c r="U113" s="324" t="s">
        <v>72</v>
      </c>
      <c r="V113" s="324" t="s">
        <v>47</v>
      </c>
      <c r="W113" s="324" t="s">
        <v>45</v>
      </c>
      <c r="X113" s="325">
        <v>0.99</v>
      </c>
    </row>
    <row r="114" spans="20:24" x14ac:dyDescent="0.2">
      <c r="T114" s="323">
        <v>42336</v>
      </c>
      <c r="U114" s="324" t="s">
        <v>67</v>
      </c>
      <c r="V114" s="324" t="s">
        <v>39</v>
      </c>
      <c r="W114" s="324" t="s">
        <v>36</v>
      </c>
      <c r="X114" s="325">
        <v>10.3</v>
      </c>
    </row>
    <row r="115" spans="20:24" x14ac:dyDescent="0.2">
      <c r="T115" s="323">
        <v>42336</v>
      </c>
      <c r="U115" s="324" t="s">
        <v>64</v>
      </c>
      <c r="V115" s="324" t="s">
        <v>43</v>
      </c>
      <c r="W115" s="324" t="s">
        <v>42</v>
      </c>
      <c r="X115" s="325">
        <v>2.75</v>
      </c>
    </row>
    <row r="116" spans="20:24" x14ac:dyDescent="0.2">
      <c r="T116" s="323">
        <v>42334</v>
      </c>
      <c r="U116" s="324" t="s">
        <v>62</v>
      </c>
      <c r="V116" s="324" t="s">
        <v>51</v>
      </c>
      <c r="W116" s="324" t="s">
        <v>50</v>
      </c>
      <c r="X116" s="325">
        <v>49.52</v>
      </c>
    </row>
    <row r="117" spans="20:24" x14ac:dyDescent="0.2">
      <c r="T117" s="323">
        <v>42334</v>
      </c>
      <c r="U117" s="324" t="s">
        <v>76</v>
      </c>
      <c r="V117" s="324" t="s">
        <v>39</v>
      </c>
      <c r="W117" s="324" t="s">
        <v>38</v>
      </c>
      <c r="X117" s="325">
        <v>25.87</v>
      </c>
    </row>
    <row r="118" spans="20:24" x14ac:dyDescent="0.2">
      <c r="T118" s="323">
        <v>42333</v>
      </c>
      <c r="U118" s="324" t="s">
        <v>82</v>
      </c>
      <c r="V118" s="324" t="s">
        <v>39</v>
      </c>
      <c r="W118" s="324" t="s">
        <v>36</v>
      </c>
      <c r="X118" s="325">
        <v>10.88</v>
      </c>
    </row>
    <row r="119" spans="20:24" x14ac:dyDescent="0.2">
      <c r="T119" s="323">
        <v>42332</v>
      </c>
      <c r="U119" s="324" t="s">
        <v>72</v>
      </c>
      <c r="V119" s="324" t="s">
        <v>47</v>
      </c>
      <c r="W119" s="324" t="s">
        <v>45</v>
      </c>
      <c r="X119" s="325">
        <v>0.99</v>
      </c>
    </row>
    <row r="120" spans="20:24" x14ac:dyDescent="0.2">
      <c r="T120" s="323">
        <v>42330</v>
      </c>
      <c r="U120" s="324" t="s">
        <v>64</v>
      </c>
      <c r="V120" s="324" t="s">
        <v>43</v>
      </c>
      <c r="W120" s="324" t="s">
        <v>42</v>
      </c>
      <c r="X120" s="325">
        <v>2.75</v>
      </c>
    </row>
    <row r="121" spans="20:24" x14ac:dyDescent="0.2">
      <c r="T121" s="323">
        <v>42330</v>
      </c>
      <c r="U121" s="324" t="s">
        <v>94</v>
      </c>
      <c r="V121" s="324" t="s">
        <v>43</v>
      </c>
      <c r="W121" s="324" t="s">
        <v>41</v>
      </c>
      <c r="X121" s="325">
        <v>129.62</v>
      </c>
    </row>
    <row r="122" spans="20:24" x14ac:dyDescent="0.2">
      <c r="T122" s="323">
        <v>42329</v>
      </c>
      <c r="U122" s="324" t="s">
        <v>76</v>
      </c>
      <c r="V122" s="324" t="s">
        <v>39</v>
      </c>
      <c r="W122" s="324" t="s">
        <v>38</v>
      </c>
      <c r="X122" s="325">
        <v>24.99</v>
      </c>
    </row>
    <row r="123" spans="20:24" x14ac:dyDescent="0.2">
      <c r="T123" s="323">
        <v>42329</v>
      </c>
      <c r="U123" s="324" t="s">
        <v>78</v>
      </c>
      <c r="V123" s="324" t="s">
        <v>39</v>
      </c>
      <c r="W123" s="324" t="s">
        <v>36</v>
      </c>
      <c r="X123" s="325">
        <v>10.43</v>
      </c>
    </row>
    <row r="124" spans="20:24" x14ac:dyDescent="0.2">
      <c r="T124" s="323">
        <v>42328</v>
      </c>
      <c r="U124" s="324" t="s">
        <v>67</v>
      </c>
      <c r="V124" s="324" t="s">
        <v>39</v>
      </c>
      <c r="W124" s="324" t="s">
        <v>36</v>
      </c>
      <c r="X124" s="325">
        <v>8.9</v>
      </c>
    </row>
    <row r="125" spans="20:24" x14ac:dyDescent="0.2">
      <c r="T125" s="323">
        <v>42328</v>
      </c>
      <c r="U125" s="324" t="s">
        <v>63</v>
      </c>
      <c r="V125" s="324" t="s">
        <v>39</v>
      </c>
      <c r="W125" s="324" t="s">
        <v>36</v>
      </c>
      <c r="X125" s="325">
        <v>5.45</v>
      </c>
    </row>
    <row r="126" spans="20:24" x14ac:dyDescent="0.2">
      <c r="T126" s="323">
        <v>42327</v>
      </c>
      <c r="U126" s="324" t="s">
        <v>69</v>
      </c>
      <c r="V126" s="324" t="s">
        <v>51</v>
      </c>
      <c r="W126" s="324" t="s">
        <v>48</v>
      </c>
      <c r="X126" s="325">
        <v>38.299999999999997</v>
      </c>
    </row>
    <row r="127" spans="20:24" x14ac:dyDescent="0.2">
      <c r="T127" s="323">
        <v>42327</v>
      </c>
      <c r="U127" s="324" t="s">
        <v>63</v>
      </c>
      <c r="V127" s="324" t="s">
        <v>39</v>
      </c>
      <c r="W127" s="324" t="s">
        <v>36</v>
      </c>
      <c r="X127" s="325">
        <v>3.15</v>
      </c>
    </row>
    <row r="128" spans="20:24" x14ac:dyDescent="0.2">
      <c r="T128" s="323">
        <v>42326</v>
      </c>
      <c r="U128" s="324" t="s">
        <v>70</v>
      </c>
      <c r="V128" s="324" t="s">
        <v>39</v>
      </c>
      <c r="W128" s="324" t="s">
        <v>38</v>
      </c>
      <c r="X128" s="325">
        <v>51.57</v>
      </c>
    </row>
    <row r="129" spans="20:24" x14ac:dyDescent="0.2">
      <c r="T129" s="323">
        <v>42326</v>
      </c>
      <c r="U129" s="324" t="s">
        <v>75</v>
      </c>
      <c r="V129" s="324" t="s">
        <v>43</v>
      </c>
      <c r="W129" s="324" t="s">
        <v>40</v>
      </c>
      <c r="X129" s="325">
        <v>25.98</v>
      </c>
    </row>
    <row r="130" spans="20:24" x14ac:dyDescent="0.2">
      <c r="T130" s="323">
        <v>42326</v>
      </c>
      <c r="U130" s="324" t="s">
        <v>87</v>
      </c>
      <c r="V130" s="324" t="s">
        <v>39</v>
      </c>
      <c r="W130" s="324" t="s">
        <v>36</v>
      </c>
      <c r="X130" s="325">
        <v>7.31</v>
      </c>
    </row>
    <row r="131" spans="20:24" x14ac:dyDescent="0.2">
      <c r="T131" s="323">
        <v>42325</v>
      </c>
      <c r="U131" s="324" t="s">
        <v>70</v>
      </c>
      <c r="V131" s="324" t="s">
        <v>39</v>
      </c>
      <c r="W131" s="324" t="s">
        <v>38</v>
      </c>
      <c r="X131" s="325">
        <v>31.66</v>
      </c>
    </row>
    <row r="132" spans="20:24" x14ac:dyDescent="0.2">
      <c r="T132" s="323">
        <v>42325</v>
      </c>
      <c r="U132" s="324" t="s">
        <v>67</v>
      </c>
      <c r="V132" s="324" t="s">
        <v>39</v>
      </c>
      <c r="W132" s="324" t="s">
        <v>36</v>
      </c>
      <c r="X132" s="325">
        <v>8.31</v>
      </c>
    </row>
    <row r="133" spans="20:24" x14ac:dyDescent="0.2">
      <c r="T133" s="323">
        <v>42325</v>
      </c>
      <c r="U133" s="324" t="s">
        <v>87</v>
      </c>
      <c r="V133" s="324" t="s">
        <v>39</v>
      </c>
      <c r="W133" s="324" t="s">
        <v>36</v>
      </c>
      <c r="X133" s="325">
        <v>5.93</v>
      </c>
    </row>
    <row r="134" spans="20:24" x14ac:dyDescent="0.2">
      <c r="T134" s="323">
        <v>42325</v>
      </c>
      <c r="U134" s="324" t="s">
        <v>64</v>
      </c>
      <c r="V134" s="324" t="s">
        <v>43</v>
      </c>
      <c r="W134" s="324" t="s">
        <v>42</v>
      </c>
      <c r="X134" s="325">
        <v>2.75</v>
      </c>
    </row>
    <row r="135" spans="20:24" x14ac:dyDescent="0.2">
      <c r="T135" s="323">
        <v>42324</v>
      </c>
      <c r="U135" s="324" t="s">
        <v>72</v>
      </c>
      <c r="V135" s="324" t="s">
        <v>47</v>
      </c>
      <c r="W135" s="324" t="s">
        <v>45</v>
      </c>
      <c r="X135" s="325">
        <v>1.99</v>
      </c>
    </row>
    <row r="136" spans="20:24" x14ac:dyDescent="0.2">
      <c r="T136" s="323">
        <v>42323</v>
      </c>
      <c r="U136" s="324" t="s">
        <v>76</v>
      </c>
      <c r="V136" s="324" t="s">
        <v>39</v>
      </c>
      <c r="W136" s="324" t="s">
        <v>38</v>
      </c>
      <c r="X136" s="325">
        <v>49.22</v>
      </c>
    </row>
    <row r="137" spans="20:24" x14ac:dyDescent="0.2">
      <c r="T137" s="323">
        <v>42323</v>
      </c>
      <c r="U137" s="324" t="s">
        <v>63</v>
      </c>
      <c r="V137" s="324" t="s">
        <v>39</v>
      </c>
      <c r="W137" s="324" t="s">
        <v>36</v>
      </c>
      <c r="X137" s="325">
        <v>3.69</v>
      </c>
    </row>
    <row r="138" spans="20:24" x14ac:dyDescent="0.2">
      <c r="T138" s="323">
        <v>42322</v>
      </c>
      <c r="U138" s="324" t="s">
        <v>67</v>
      </c>
      <c r="V138" s="324" t="s">
        <v>39</v>
      </c>
      <c r="W138" s="324" t="s">
        <v>36</v>
      </c>
      <c r="X138" s="325">
        <v>7.95</v>
      </c>
    </row>
    <row r="139" spans="20:24" x14ac:dyDescent="0.2">
      <c r="T139" s="323">
        <v>42322</v>
      </c>
      <c r="U139" s="324" t="s">
        <v>77</v>
      </c>
      <c r="V139" s="324" t="s">
        <v>47</v>
      </c>
      <c r="W139" s="324" t="s">
        <v>46</v>
      </c>
      <c r="X139" s="325">
        <v>3.99</v>
      </c>
    </row>
    <row r="140" spans="20:24" x14ac:dyDescent="0.2">
      <c r="T140" s="323">
        <v>42322</v>
      </c>
      <c r="U140" s="324" t="s">
        <v>72</v>
      </c>
      <c r="V140" s="324" t="s">
        <v>47</v>
      </c>
      <c r="W140" s="324" t="s">
        <v>45</v>
      </c>
      <c r="X140" s="325">
        <v>0.99</v>
      </c>
    </row>
    <row r="141" spans="20:24" x14ac:dyDescent="0.2">
      <c r="T141" s="323">
        <v>42320</v>
      </c>
      <c r="U141" s="324" t="s">
        <v>85</v>
      </c>
      <c r="V141" s="324" t="s">
        <v>47</v>
      </c>
      <c r="W141" s="324" t="s">
        <v>44</v>
      </c>
      <c r="X141" s="325">
        <v>24.3</v>
      </c>
    </row>
    <row r="142" spans="20:24" x14ac:dyDescent="0.2">
      <c r="T142" s="323">
        <v>42320</v>
      </c>
      <c r="U142" s="324" t="s">
        <v>84</v>
      </c>
      <c r="V142" s="324" t="s">
        <v>39</v>
      </c>
      <c r="W142" s="324" t="s">
        <v>36</v>
      </c>
      <c r="X142" s="325">
        <v>13.26</v>
      </c>
    </row>
    <row r="143" spans="20:24" x14ac:dyDescent="0.2">
      <c r="T143" s="323">
        <v>42318</v>
      </c>
      <c r="U143" s="324" t="s">
        <v>73</v>
      </c>
      <c r="V143" s="324" t="s">
        <v>43</v>
      </c>
      <c r="W143" s="324" t="s">
        <v>40</v>
      </c>
      <c r="X143" s="325">
        <v>53.17</v>
      </c>
    </row>
    <row r="144" spans="20:24" x14ac:dyDescent="0.2">
      <c r="T144" s="323">
        <v>42318</v>
      </c>
      <c r="U144" s="324" t="s">
        <v>64</v>
      </c>
      <c r="V144" s="324" t="s">
        <v>43</v>
      </c>
      <c r="W144" s="324" t="s">
        <v>42</v>
      </c>
      <c r="X144" s="325">
        <v>2.75</v>
      </c>
    </row>
    <row r="145" spans="20:24" x14ac:dyDescent="0.2">
      <c r="T145" s="323">
        <v>42318</v>
      </c>
      <c r="U145" s="324" t="s">
        <v>88</v>
      </c>
      <c r="V145" s="324" t="s">
        <v>47</v>
      </c>
      <c r="W145" s="324" t="s">
        <v>45</v>
      </c>
      <c r="X145" s="325">
        <v>9.99</v>
      </c>
    </row>
    <row r="146" spans="20:24" x14ac:dyDescent="0.2">
      <c r="T146" s="323">
        <v>42317</v>
      </c>
      <c r="U146" s="324" t="s">
        <v>81</v>
      </c>
      <c r="V146" s="324" t="s">
        <v>39</v>
      </c>
      <c r="W146" s="324" t="s">
        <v>37</v>
      </c>
      <c r="X146" s="325">
        <v>39.520000000000003</v>
      </c>
    </row>
    <row r="147" spans="20:24" x14ac:dyDescent="0.2">
      <c r="T147" s="323">
        <v>42317</v>
      </c>
      <c r="U147" s="324" t="s">
        <v>67</v>
      </c>
      <c r="V147" s="324" t="s">
        <v>39</v>
      </c>
      <c r="W147" s="324" t="s">
        <v>36</v>
      </c>
      <c r="X147" s="325">
        <v>6.7</v>
      </c>
    </row>
    <row r="148" spans="20:24" x14ac:dyDescent="0.2">
      <c r="T148" s="323">
        <v>42317</v>
      </c>
      <c r="U148" s="324" t="s">
        <v>67</v>
      </c>
      <c r="V148" s="324" t="s">
        <v>39</v>
      </c>
      <c r="W148" s="324" t="s">
        <v>36</v>
      </c>
      <c r="X148" s="325">
        <v>5.6</v>
      </c>
    </row>
    <row r="149" spans="20:24" x14ac:dyDescent="0.2">
      <c r="T149" s="323">
        <v>42316</v>
      </c>
      <c r="U149" s="324" t="s">
        <v>65</v>
      </c>
      <c r="V149" s="324" t="s">
        <v>51</v>
      </c>
      <c r="W149" s="324" t="s">
        <v>48</v>
      </c>
      <c r="X149" s="325">
        <v>21.16</v>
      </c>
    </row>
    <row r="150" spans="20:24" x14ac:dyDescent="0.2">
      <c r="T150" s="323">
        <v>42316</v>
      </c>
      <c r="U150" s="324" t="s">
        <v>75</v>
      </c>
      <c r="V150" s="324" t="s">
        <v>43</v>
      </c>
      <c r="W150" s="324" t="s">
        <v>40</v>
      </c>
      <c r="X150" s="325">
        <v>20.59</v>
      </c>
    </row>
    <row r="151" spans="20:24" x14ac:dyDescent="0.2">
      <c r="T151" s="323">
        <v>42316</v>
      </c>
      <c r="U151" s="324" t="s">
        <v>72</v>
      </c>
      <c r="V151" s="324" t="s">
        <v>47</v>
      </c>
      <c r="W151" s="324" t="s">
        <v>45</v>
      </c>
      <c r="X151" s="325">
        <v>0.99</v>
      </c>
    </row>
    <row r="152" spans="20:24" x14ac:dyDescent="0.2">
      <c r="T152" s="323">
        <v>42316</v>
      </c>
      <c r="U152" s="324" t="s">
        <v>89</v>
      </c>
      <c r="V152" s="324" t="s">
        <v>47</v>
      </c>
      <c r="W152" s="324" t="s">
        <v>46</v>
      </c>
      <c r="X152" s="325">
        <v>11.99</v>
      </c>
    </row>
    <row r="153" spans="20:24" x14ac:dyDescent="0.2">
      <c r="T153" s="323">
        <v>42315</v>
      </c>
      <c r="U153" s="324" t="s">
        <v>70</v>
      </c>
      <c r="V153" s="324" t="s">
        <v>39</v>
      </c>
      <c r="W153" s="324" t="s">
        <v>38</v>
      </c>
      <c r="X153" s="325">
        <v>35.36</v>
      </c>
    </row>
    <row r="154" spans="20:24" x14ac:dyDescent="0.2">
      <c r="T154" s="323">
        <v>42315</v>
      </c>
      <c r="U154" s="324" t="s">
        <v>85</v>
      </c>
      <c r="V154" s="324" t="s">
        <v>47</v>
      </c>
      <c r="W154" s="324" t="s">
        <v>44</v>
      </c>
      <c r="X154" s="325">
        <v>14.16</v>
      </c>
    </row>
    <row r="155" spans="20:24" x14ac:dyDescent="0.2">
      <c r="T155" s="323">
        <v>42315</v>
      </c>
      <c r="U155" s="324" t="s">
        <v>64</v>
      </c>
      <c r="V155" s="324" t="s">
        <v>43</v>
      </c>
      <c r="W155" s="324" t="s">
        <v>42</v>
      </c>
      <c r="X155" s="325">
        <v>2.75</v>
      </c>
    </row>
    <row r="156" spans="20:24" x14ac:dyDescent="0.2">
      <c r="T156" s="323">
        <v>42314</v>
      </c>
      <c r="U156" s="324" t="s">
        <v>78</v>
      </c>
      <c r="V156" s="324" t="s">
        <v>39</v>
      </c>
      <c r="W156" s="324" t="s">
        <v>36</v>
      </c>
      <c r="X156" s="325">
        <v>9.98</v>
      </c>
    </row>
    <row r="157" spans="20:24" x14ac:dyDescent="0.2">
      <c r="T157" s="323">
        <v>42314</v>
      </c>
      <c r="U157" s="324" t="s">
        <v>64</v>
      </c>
      <c r="V157" s="324" t="s">
        <v>43</v>
      </c>
      <c r="W157" s="324" t="s">
        <v>42</v>
      </c>
      <c r="X157" s="325">
        <v>2.75</v>
      </c>
    </row>
    <row r="158" spans="20:24" x14ac:dyDescent="0.2">
      <c r="T158" s="323">
        <v>42314</v>
      </c>
      <c r="U158" s="324" t="s">
        <v>64</v>
      </c>
      <c r="V158" s="324" t="s">
        <v>43</v>
      </c>
      <c r="W158" s="324" t="s">
        <v>42</v>
      </c>
      <c r="X158" s="325">
        <v>2.75</v>
      </c>
    </row>
    <row r="159" spans="20:24" x14ac:dyDescent="0.2">
      <c r="T159" s="323">
        <v>42314</v>
      </c>
      <c r="U159" s="324" t="s">
        <v>72</v>
      </c>
      <c r="V159" s="324" t="s">
        <v>47</v>
      </c>
      <c r="W159" s="324" t="s">
        <v>45</v>
      </c>
      <c r="X159" s="325">
        <v>1.99</v>
      </c>
    </row>
    <row r="160" spans="20:24" x14ac:dyDescent="0.2">
      <c r="T160" s="323">
        <v>42313</v>
      </c>
      <c r="U160" s="324" t="s">
        <v>64</v>
      </c>
      <c r="V160" s="324" t="s">
        <v>43</v>
      </c>
      <c r="W160" s="324" t="s">
        <v>42</v>
      </c>
      <c r="X160" s="325">
        <v>2.75</v>
      </c>
    </row>
    <row r="161" spans="20:24" x14ac:dyDescent="0.2">
      <c r="T161" s="323">
        <v>42313</v>
      </c>
      <c r="U161" s="324" t="s">
        <v>91</v>
      </c>
      <c r="V161" s="324" t="s">
        <v>47</v>
      </c>
      <c r="W161" s="324" t="s">
        <v>46</v>
      </c>
      <c r="X161" s="325">
        <v>7.99</v>
      </c>
    </row>
    <row r="162" spans="20:24" x14ac:dyDescent="0.2">
      <c r="T162" s="323">
        <v>42312</v>
      </c>
      <c r="U162" s="324" t="s">
        <v>65</v>
      </c>
      <c r="V162" s="324" t="s">
        <v>51</v>
      </c>
      <c r="W162" s="324" t="s">
        <v>48</v>
      </c>
      <c r="X162" s="325">
        <v>53.43</v>
      </c>
    </row>
    <row r="163" spans="20:24" x14ac:dyDescent="0.2">
      <c r="T163" s="323">
        <v>42312</v>
      </c>
      <c r="U163" s="324" t="s">
        <v>74</v>
      </c>
      <c r="V163" s="324" t="s">
        <v>39</v>
      </c>
      <c r="W163" s="324" t="s">
        <v>37</v>
      </c>
      <c r="X163" s="325">
        <v>15.47</v>
      </c>
    </row>
    <row r="164" spans="20:24" x14ac:dyDescent="0.2">
      <c r="T164" s="323">
        <v>42312</v>
      </c>
      <c r="U164" s="324" t="s">
        <v>64</v>
      </c>
      <c r="V164" s="324" t="s">
        <v>43</v>
      </c>
      <c r="W164" s="324" t="s">
        <v>42</v>
      </c>
      <c r="X164" s="325">
        <v>2.75</v>
      </c>
    </row>
    <row r="165" spans="20:24" x14ac:dyDescent="0.2">
      <c r="T165" s="323">
        <v>42312</v>
      </c>
      <c r="U165" s="324" t="s">
        <v>64</v>
      </c>
      <c r="V165" s="324" t="s">
        <v>43</v>
      </c>
      <c r="W165" s="324" t="s">
        <v>42</v>
      </c>
      <c r="X165" s="325">
        <v>2.75</v>
      </c>
    </row>
    <row r="166" spans="20:24" x14ac:dyDescent="0.2">
      <c r="T166" s="323">
        <v>42311</v>
      </c>
      <c r="U166" s="324" t="s">
        <v>84</v>
      </c>
      <c r="V166" s="324" t="s">
        <v>39</v>
      </c>
      <c r="W166" s="324" t="s">
        <v>36</v>
      </c>
      <c r="X166" s="325">
        <v>13.18</v>
      </c>
    </row>
    <row r="167" spans="20:24" x14ac:dyDescent="0.2">
      <c r="T167" s="323">
        <v>42311</v>
      </c>
      <c r="U167" s="324" t="s">
        <v>63</v>
      </c>
      <c r="V167" s="324" t="s">
        <v>39</v>
      </c>
      <c r="W167" s="324" t="s">
        <v>36</v>
      </c>
      <c r="X167" s="325">
        <v>5.98</v>
      </c>
    </row>
    <row r="168" spans="20:24" x14ac:dyDescent="0.2">
      <c r="T168" s="323">
        <v>42311</v>
      </c>
      <c r="U168" s="324" t="s">
        <v>72</v>
      </c>
      <c r="V168" s="324" t="s">
        <v>47</v>
      </c>
      <c r="W168" s="324" t="s">
        <v>45</v>
      </c>
      <c r="X168" s="325">
        <v>1.99</v>
      </c>
    </row>
    <row r="169" spans="20:24" x14ac:dyDescent="0.2">
      <c r="T169" s="323">
        <v>42311</v>
      </c>
      <c r="U169" s="324" t="s">
        <v>72</v>
      </c>
      <c r="V169" s="324" t="s">
        <v>47</v>
      </c>
      <c r="W169" s="324" t="s">
        <v>45</v>
      </c>
      <c r="X169" s="325">
        <v>0.99</v>
      </c>
    </row>
    <row r="170" spans="20:24" x14ac:dyDescent="0.2">
      <c r="T170" s="323">
        <v>42311</v>
      </c>
      <c r="U170" s="324" t="s">
        <v>72</v>
      </c>
      <c r="V170" s="324" t="s">
        <v>47</v>
      </c>
      <c r="W170" s="324" t="s">
        <v>45</v>
      </c>
      <c r="X170" s="325">
        <v>0.99</v>
      </c>
    </row>
    <row r="171" spans="20:24" x14ac:dyDescent="0.2">
      <c r="T171" s="323">
        <v>42311</v>
      </c>
      <c r="U171" s="324" t="s">
        <v>92</v>
      </c>
      <c r="V171" s="324" t="s">
        <v>47</v>
      </c>
      <c r="W171" s="324" t="s">
        <v>45</v>
      </c>
      <c r="X171" s="325">
        <v>14.99</v>
      </c>
    </row>
    <row r="172" spans="20:24" ht="16" thickBot="1" x14ac:dyDescent="0.25">
      <c r="T172" s="332">
        <v>42310</v>
      </c>
      <c r="U172" s="333" t="s">
        <v>95</v>
      </c>
      <c r="V172" s="333" t="s">
        <v>51</v>
      </c>
      <c r="W172" s="333" t="s">
        <v>49</v>
      </c>
      <c r="X172" s="334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2018-01-31T20:07:54Z</dcterms:created>
  <dcterms:modified xsi:type="dcterms:W3CDTF">2018-04-30T22:33:32Z</dcterms:modified>
</cp:coreProperties>
</file>