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5" l="1"/>
  <c r="Z42" i="5"/>
  <c r="Y42" i="5"/>
  <c r="X42" i="5"/>
  <c r="Z40" i="5"/>
  <c r="Z39" i="5"/>
  <c r="Z38" i="5"/>
  <c r="Z37" i="5"/>
  <c r="Y40" i="5"/>
  <c r="Y39" i="5"/>
  <c r="Y38" i="5"/>
  <c r="Y37" i="5"/>
  <c r="X40" i="5"/>
  <c r="X39" i="5"/>
  <c r="X38" i="5"/>
  <c r="X37" i="5"/>
  <c r="Z34" i="5"/>
  <c r="Y34" i="5"/>
  <c r="X34" i="5"/>
  <c r="Z33" i="5"/>
  <c r="Z32" i="5"/>
  <c r="Z31" i="5"/>
  <c r="Y33" i="5"/>
  <c r="Y32" i="5"/>
  <c r="Y31" i="5"/>
  <c r="X33" i="5"/>
  <c r="X32" i="5"/>
  <c r="X31" i="5"/>
  <c r="X25" i="5"/>
  <c r="X28" i="5"/>
  <c r="Z28" i="5"/>
  <c r="Y28" i="5"/>
  <c r="Z27" i="5"/>
  <c r="Z26" i="5"/>
  <c r="Y27" i="5"/>
  <c r="Y26" i="5"/>
  <c r="X27" i="5"/>
  <c r="X26" i="5"/>
  <c r="Z25" i="5"/>
  <c r="Y25" i="5"/>
  <c r="Z19" i="4"/>
  <c r="Z20" i="4"/>
  <c r="Z21" i="4"/>
  <c r="Z22" i="4"/>
  <c r="Z25" i="4"/>
  <c r="Z26" i="4"/>
  <c r="Z27" i="4"/>
  <c r="Z28" i="4"/>
  <c r="Z31" i="4"/>
  <c r="Z32" i="4"/>
  <c r="Z33" i="4"/>
  <c r="Z34" i="4"/>
  <c r="Z37" i="4"/>
  <c r="Z38" i="4"/>
  <c r="Z39" i="4"/>
  <c r="Z40" i="4"/>
  <c r="Z42" i="4"/>
  <c r="Z43" i="4"/>
  <c r="Z35" i="4"/>
  <c r="Z41" i="4"/>
  <c r="Z29" i="4"/>
  <c r="AA40" i="4"/>
  <c r="AA39" i="4"/>
  <c r="AA38" i="4"/>
  <c r="AA37" i="4"/>
  <c r="X40" i="4"/>
  <c r="Y40" i="4"/>
  <c r="Q36" i="3"/>
  <c r="Q37" i="3"/>
  <c r="Q38" i="3"/>
  <c r="Q39" i="3"/>
  <c r="Q18" i="3"/>
  <c r="Q19" i="3"/>
  <c r="Q20" i="3"/>
  <c r="Q21" i="3"/>
  <c r="Q30" i="3"/>
  <c r="Q31" i="3"/>
  <c r="Q32" i="3"/>
  <c r="Q33" i="3"/>
  <c r="Q24" i="3"/>
  <c r="Q25" i="3"/>
  <c r="Q26" i="3"/>
  <c r="Q27" i="3"/>
  <c r="Q41" i="3"/>
  <c r="R21" i="3"/>
  <c r="R27" i="3"/>
  <c r="R33" i="3"/>
  <c r="R39" i="3"/>
  <c r="O21" i="3"/>
  <c r="O27" i="3"/>
  <c r="O41" i="3"/>
  <c r="P41" i="3"/>
  <c r="R38" i="3"/>
  <c r="R37" i="3"/>
  <c r="R36" i="3"/>
  <c r="P39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F42" i="6"/>
  <c r="G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Y22" i="5"/>
  <c r="X14" i="5"/>
  <c r="X13" i="5"/>
  <c r="X34" i="4"/>
  <c r="X22" i="4"/>
  <c r="X28" i="4"/>
  <c r="X42" i="4"/>
  <c r="X16" i="4"/>
  <c r="X14" i="4"/>
  <c r="AA13" i="4"/>
  <c r="X13" i="4"/>
  <c r="O15" i="3"/>
  <c r="R12" i="3"/>
  <c r="AA26" i="4"/>
  <c r="AA32" i="4"/>
  <c r="AA27" i="4"/>
  <c r="AA33" i="4"/>
  <c r="AA25" i="4"/>
  <c r="AA31" i="4"/>
  <c r="AA22" i="5"/>
  <c r="I22" i="6"/>
  <c r="I28" i="6"/>
  <c r="I34" i="6"/>
  <c r="I40" i="6"/>
  <c r="X19" i="5"/>
  <c r="X20" i="5"/>
  <c r="X21" i="5"/>
  <c r="X22" i="5"/>
  <c r="Y19" i="5"/>
  <c r="Y20" i="5"/>
  <c r="Y21" i="5"/>
  <c r="P21" i="3"/>
  <c r="Z23" i="4"/>
  <c r="AA22" i="4"/>
  <c r="Y22" i="4"/>
  <c r="AA20" i="4"/>
  <c r="AA19" i="4"/>
  <c r="AA21" i="4"/>
  <c r="AA34" i="4"/>
  <c r="Y34" i="4"/>
  <c r="Y28" i="4"/>
  <c r="AA28" i="4"/>
  <c r="R18" i="3"/>
  <c r="R20" i="3"/>
  <c r="R19" i="3"/>
  <c r="R13" i="3"/>
  <c r="R14" i="3"/>
  <c r="AA14" i="4"/>
  <c r="AA15" i="4"/>
  <c r="Y42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<sst xmlns="http://schemas.openxmlformats.org/spreadsheetml/2006/main" count="1228" uniqueCount="109">
  <si>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</si>
  <si>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</si>
  <si>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</si>
  <si>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</si>
  <si>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</si>
  <si>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</si>
  <si>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</si>
  <si>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</si>
  <si>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</si>
  <si>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</si>
  <si>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</si>
  <si>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</si>
  <si>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</si>
  <si>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</si>
  <si>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</si>
  <si>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</si>
  <si>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</si>
  <si>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</si>
  <si>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</si>
  <si>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</si>
  <si>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</si>
  <si>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</si>
  <si>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</si>
  <si>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</si>
  <si>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</si>
  <si>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</si>
  <si>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</si>
  <si>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</si>
  <si>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</si>
  <si>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</si>
  <si>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</si>
  <si>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</si>
  <si>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</si>
  <si>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</si>
  <si>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</si>
  <si>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</si>
  <si>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</si>
  <si>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</si>
  <si>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</si>
  <si>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</si>
  <si>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</si>
  <si>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</si>
  <si>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</si>
  <si>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</si>
  <si>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</si>
  <si>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</si>
  <si>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</si>
  <si>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</si>
  <si>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</si>
  <si>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</si>
  <si>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</si>
  <si>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</si>
  <si>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</si>
  <si>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</si>
  <si>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</si>
  <si>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</si>
  <si>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</si>
  <si>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</si>
  <si>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</si>
  <si>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</si>
  <si>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</si>
  <si>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</si>
  <si>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</si>
  <si>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</si>
  <si>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</si>
  <si>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</si>
  <si>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</si>
  <si>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</si>
  <si>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</si>
  <si>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</si>
  <si>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</si>
  <si>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</si>
  <si>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</si>
  <si>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</si>
  <si>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</si>
  <si>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</si>
  <si>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</si>
  <si>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</si>
  <si>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</si>
  <si>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</si>
  <si>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</si>
  <si>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</si>
  <si>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</si>
  <si>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</si>
  <si>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</si>
  <si>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</si>
  <si>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</si>
  <si>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</si>
  <si>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</si>
  <si>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</si>
  <si>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</si>
  <si>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</si>
  <si>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</si>
  <si>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</si>
  <si>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</si>
  <si>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</si>
  <si>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</si>
  <si>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</si>
  <si>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</si>
  <si>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</si>
  <si>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</si>
  <si>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</si>
  <si>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</si>
  <si>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</si>
  <si>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</si>
  <si>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</si>
  <si>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Yulia Baratova</t>
  </si>
  <si>
    <t>yb71990n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</si>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</sst>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_-[$$-409]* #,##0.00_ ;_-[$$-409]* \-#,##0.00\ ;_-[$$-409]* &quot;-&quot;??_ ;_-@_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FF0000"/>
      <name val="Calibri"/>
      <scheme val="minor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5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9" xfId="0" applyBorder="1" applyAlignment="1">
      <alignment horizontal="left" indent="1"/>
    </xf>
    <xf numFmtId="9" fontId="0" fillId="0" borderId="0" xfId="2" applyFont="1" applyAlignment="1">
      <alignment horizontal="center"/>
    </xf>
    <xf numFmtId="9" fontId="0" fillId="0" borderId="49" xfId="2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49" xfId="0" applyNumberFormat="1" applyBorder="1" applyAlignment="1">
      <alignment horizontal="right"/>
    </xf>
    <xf numFmtId="0" fontId="37" fillId="0" borderId="0" xfId="0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37" fillId="0" borderId="49" xfId="0" applyFont="1" applyBorder="1" applyAlignment="1">
      <alignment horizontal="center"/>
    </xf>
    <xf numFmtId="166" fontId="37" fillId="0" borderId="49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40" fillId="0" borderId="0" xfId="1" applyNumberFormat="1" applyFont="1" applyBorder="1" applyAlignment="1">
      <alignment horizontal="right" vertical="top"/>
    </xf>
    <xf numFmtId="165" fontId="35" fillId="0" borderId="0" xfId="1" applyNumberFormat="1" applyFont="1" applyBorder="1" applyAlignment="1">
      <alignment horizontal="right"/>
    </xf>
    <xf numFmtId="166" fontId="35" fillId="0" borderId="0" xfId="0" applyNumberFormat="1" applyFont="1" applyBorder="1" applyAlignment="1">
      <alignment horizontal="center"/>
    </xf>
    <xf numFmtId="165" fontId="41" fillId="0" borderId="14" xfId="1" applyNumberFormat="1" applyFont="1" applyBorder="1" applyAlignment="1">
      <alignment horizontal="right" vertical="top"/>
    </xf>
  </cellXfs>
  <cellStyles count="2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28">
    <dxf>
      <font>
        <color rgb="FFFF0000"/>
      </font>
    </dxf>
    <dxf>
      <numFmt numFmtId="167" formatCode="m/d/yyyy"/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e/Teaching/CIS101/SP2018/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135" zoomScaleNormal="135" zoomScalePageLayoutView="135" workbookViewId="0">
      <selection activeCell="B1" sqref="B1"/>
    </sheetView>
  </sheetViews>
  <sheetFormatPr baseColWidth="10" defaultColWidth="9.1640625" defaultRowHeight="15" x14ac:dyDescent="0.2"/>
  <cols>
    <col min="1" max="1" width="4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B1" zoomScale="140" zoomScaleNormal="140" zoomScalePageLayoutView="140" workbookViewId="0">
      <selection activeCell="K6" sqref="K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29" t="s">
        <v>31</v>
      </c>
      <c r="O23" s="342" t="s">
        <v>32</v>
      </c>
      <c r="P23" s="342" t="s">
        <v>33</v>
      </c>
      <c r="Q23" s="341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3" t="s">
        <v>40</v>
      </c>
      <c r="O24" s="349">
        <v>2</v>
      </c>
      <c r="P24" s="350">
        <v>20</v>
      </c>
      <c r="Q24" s="347">
        <f>O24*P24</f>
        <v>40</v>
      </c>
      <c r="R24" s="344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3" t="s">
        <v>41</v>
      </c>
      <c r="O25" s="349">
        <v>1</v>
      </c>
      <c r="P25" s="350">
        <v>185</v>
      </c>
      <c r="Q25" s="347">
        <f>O25*P25</f>
        <v>185</v>
      </c>
      <c r="R25" s="344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3" t="s">
        <v>42</v>
      </c>
      <c r="O26" s="351">
        <v>30</v>
      </c>
      <c r="P26" s="352">
        <v>2.75</v>
      </c>
      <c r="Q26" s="348">
        <f>O26*P26</f>
        <v>82.5</v>
      </c>
      <c r="R26" s="345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2">
        <f>SUM(O24:O26)</f>
        <v>33</v>
      </c>
      <c r="P27" s="346">
        <f>Q27/O27</f>
        <v>9.3181818181818183</v>
      </c>
      <c r="Q27" s="347">
        <f>SUM(Q24:Q26)</f>
        <v>307.5</v>
      </c>
      <c r="R27" s="344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29" t="s">
        <v>31</v>
      </c>
      <c r="O29" s="342" t="s">
        <v>32</v>
      </c>
      <c r="P29" s="342" t="s">
        <v>33</v>
      </c>
      <c r="Q29" s="341" t="s">
        <v>34</v>
      </c>
      <c r="R29" s="342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3" t="s">
        <v>40</v>
      </c>
      <c r="O30" s="349">
        <v>2</v>
      </c>
      <c r="P30" s="350">
        <v>30</v>
      </c>
      <c r="Q30" s="347">
        <f>O30*P30</f>
        <v>60</v>
      </c>
      <c r="R30" s="34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3" t="s">
        <v>41</v>
      </c>
      <c r="O31" s="349">
        <v>10</v>
      </c>
      <c r="P31" s="350">
        <v>2</v>
      </c>
      <c r="Q31" s="347">
        <f>O31*P31</f>
        <v>20</v>
      </c>
      <c r="R31" s="34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3" t="s">
        <v>42</v>
      </c>
      <c r="O32" s="351">
        <v>5</v>
      </c>
      <c r="P32" s="352">
        <v>10</v>
      </c>
      <c r="Q32" s="348">
        <f>O32*P32</f>
        <v>50</v>
      </c>
      <c r="R32" s="345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9" t="s">
        <v>43</v>
      </c>
      <c r="O33" s="342">
        <v>17</v>
      </c>
      <c r="P33" s="346">
        <f>Q33/O33</f>
        <v>7.6470588235294121</v>
      </c>
      <c r="Q33" s="347">
        <f>SUM(Q30:Q32)</f>
        <v>130</v>
      </c>
      <c r="R33" s="344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29" t="s">
        <v>31</v>
      </c>
      <c r="O35" s="342" t="s">
        <v>32</v>
      </c>
      <c r="P35" s="342" t="s">
        <v>33</v>
      </c>
      <c r="Q35" s="341" t="s">
        <v>34</v>
      </c>
      <c r="R35" s="342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3" t="s">
        <v>48</v>
      </c>
      <c r="O36" s="349">
        <v>5</v>
      </c>
      <c r="P36" s="350">
        <v>75</v>
      </c>
      <c r="Q36" s="347">
        <f>O36*P36</f>
        <v>375</v>
      </c>
      <c r="R36" s="34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3" t="s">
        <v>49</v>
      </c>
      <c r="O37" s="349">
        <v>2</v>
      </c>
      <c r="P37" s="350">
        <v>100</v>
      </c>
      <c r="Q37" s="347">
        <f>O37*P37</f>
        <v>200</v>
      </c>
      <c r="R37" s="34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3" t="s">
        <v>50</v>
      </c>
      <c r="O38" s="351">
        <v>4</v>
      </c>
      <c r="P38" s="352">
        <v>25</v>
      </c>
      <c r="Q38" s="348">
        <f>O38*P38</f>
        <v>100</v>
      </c>
      <c r="R38" s="345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9" t="s">
        <v>51</v>
      </c>
      <c r="O39" s="342">
        <v>11</v>
      </c>
      <c r="P39" s="346">
        <f>Q39/O39</f>
        <v>61.363636363636367</v>
      </c>
      <c r="Q39" s="347">
        <f>SUM(Q36:Q38)</f>
        <v>675</v>
      </c>
      <c r="R39" s="344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>
      <selection activeCell="W38" sqref="W38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355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354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 t="shared" ref="Z38:Z39" si="0"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 t="shared" si="0"/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353">
        <f>Z40/X40</f>
        <v>61.363636363636367</v>
      </c>
      <c r="Z40" s="356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357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IF(Z42&gt;SUM(T10:T13),"Over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7" priority="11" operator="greaterThan">
      <formula>$T$10</formula>
    </cfRule>
    <cfRule type="cellIs" dxfId="26" priority="12" operator="greaterThan">
      <formula>$T$10*0.8</formula>
    </cfRule>
  </conditionalFormatting>
  <conditionalFormatting sqref="Z23">
    <cfRule type="containsText" dxfId="25" priority="10" operator="containsText" text="Over Budget">
      <formula>NOT(ISERROR(SEARCH("Over Budget",Z23)))</formula>
    </cfRule>
  </conditionalFormatting>
  <conditionalFormatting sqref="Z29">
    <cfRule type="cellIs" dxfId="24" priority="9" operator="greaterThan">
      <formula>$Z$28</formula>
    </cfRule>
    <cfRule type="containsText" dxfId="23" priority="6" operator="containsText" text="Over Budget">
      <formula>NOT(ISERROR(SEARCH("Over Budget",Z29)))</formula>
    </cfRule>
  </conditionalFormatting>
  <conditionalFormatting sqref="Z41">
    <cfRule type="cellIs" dxfId="22" priority="8" operator="greaterThan">
      <formula>$Z$40</formula>
    </cfRule>
  </conditionalFormatting>
  <conditionalFormatting sqref="Z28">
    <cfRule type="cellIs" dxfId="21" priority="7" operator="greaterThan">
      <formula>$T$11</formula>
    </cfRule>
  </conditionalFormatting>
  <conditionalFormatting sqref="Z34">
    <cfRule type="cellIs" dxfId="20" priority="5" operator="greaterThan">
      <formula>$T$12</formula>
    </cfRule>
  </conditionalFormatting>
  <conditionalFormatting sqref="Z35">
    <cfRule type="containsText" dxfId="19" priority="4" operator="containsText" text="Over Budget">
      <formula>NOT(ISERROR(SEARCH("Over Budget",Z35)))</formula>
    </cfRule>
  </conditionalFormatting>
  <conditionalFormatting sqref="Z40">
    <cfRule type="cellIs" dxfId="18" priority="3" operator="greaterThan">
      <formula>$T$13</formula>
    </cfRule>
  </conditionalFormatting>
  <conditionalFormatting sqref="Z43">
    <cfRule type="containsText" dxfId="17" priority="2" operator="containsText" text="Over Budget">
      <formula>NOT(ISERROR(SEARCH("Over Budget",Z43)))</formula>
    </cfRule>
  </conditionalFormatting>
  <conditionalFormatting sqref="Z42">
    <cfRule type="cellIs" dxfId="16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A2" zoomScale="150" zoomScaleNormal="150" zoomScalePageLayoutView="150" workbookViewId="0">
      <selection activeCell="Z34" sqref="Z34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Yulia Baratova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yb71990n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28">
        <f>COUNTIFS(data[Sub-category],W26,data[Date],"&gt;="&amp;$X$15,data[Date],"&lt;="&amp;$X$16)</f>
        <v>1</v>
      </c>
      <c r="Y26" s="229">
        <f>AVERAGEIFS(data[Amount],data[Sub-category],W26,data[Date],"&gt;="&amp;$X$15,data[Date],"&lt;="&amp;$X$16)</f>
        <v>129.62</v>
      </c>
      <c r="Z26" s="230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32">
        <f>COUNTIFS(data[Sub-category],W27,data[Date],"&gt;="&amp;$X$15,data[Date],"&lt;="&amp;$X$16)</f>
        <v>13</v>
      </c>
      <c r="Y27" s="233">
        <f>AVERAGEIFS(data[Amount],data[Sub-category],W27,data[Date],"&gt;="&amp;$X$15,data[Date],"&lt;="&amp;$X$16)</f>
        <v>2.75</v>
      </c>
      <c r="Z27" s="234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28">
        <f>COUNTIFS(data[Sub-category],W31,data[Date],"&gt;="&amp;$X$15,data[Date],"&lt;="&amp;$X$16)</f>
        <v>2</v>
      </c>
      <c r="Y31" s="229">
        <f>AVERAGEIFS(data[Amount],data[Sub-category],W31,data[Date],"&gt;="&amp;$X$15,data[Date],"&lt;="&amp;$X$16)</f>
        <v>19.23</v>
      </c>
      <c r="Z31" s="230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28">
        <f>COUNTIFS(data[Sub-category],W32,data[Date],"&gt;="&amp;$X$15,data[Date],"&lt;="&amp;$X$16)</f>
        <v>11</v>
      </c>
      <c r="Y32" s="229">
        <f>AVERAGEIFS(data[Amount],data[Sub-category],W32,data[Date],"&gt;="&amp;$X$15,data[Date],"&lt;="&amp;$X$16)</f>
        <v>3.3536363636363631</v>
      </c>
      <c r="Z32" s="230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32">
        <f>COUNTIFS(data[Sub-category],W33,data[Date],"&gt;="&amp;$X$15,data[Date],"&lt;="&amp;$X$16)</f>
        <v>4</v>
      </c>
      <c r="Y33" s="233">
        <f>AVERAGEIFS(data[Amount],data[Sub-category],W33,data[Date],"&gt;="&amp;$X$15,data[Date],"&lt;="&amp;$X$16)</f>
        <v>7.24</v>
      </c>
      <c r="Z33" s="234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40">
    <cfRule type="expression" dxfId="15" priority="2">
      <formula>Z40&gt;$T$13</formula>
    </cfRule>
    <cfRule type="cellIs" dxfId="14" priority="14" operator="greaterThan">
      <formula>$T$13*0.8</formula>
    </cfRule>
  </conditionalFormatting>
  <conditionalFormatting sqref="Z24 Z44">
    <cfRule type="containsText" dxfId="13" priority="13" operator="containsText" text="Over Budget">
      <formula>NOT(ISERROR(SEARCH("Over Budget",Z24)))</formula>
    </cfRule>
  </conditionalFormatting>
  <conditionalFormatting sqref="Z41">
    <cfRule type="containsText" dxfId="12" priority="12" operator="containsText" text="Over Budget">
      <formula>NOT(ISERROR(SEARCH("Over Budget",Z41)))</formula>
    </cfRule>
  </conditionalFormatting>
  <conditionalFormatting sqref="Z29">
    <cfRule type="containsText" dxfId="11" priority="11" operator="containsText" text="Over Budget">
      <formula>NOT(ISERROR(SEARCH("Over Budget",Z29)))</formula>
    </cfRule>
  </conditionalFormatting>
  <conditionalFormatting sqref="Z35">
    <cfRule type="containsText" dxfId="10" priority="10" operator="containsText" text="Over Budget">
      <formula>NOT(ISERROR(SEARCH("Over Budget",Z35)))</formula>
    </cfRule>
  </conditionalFormatting>
  <conditionalFormatting sqref="Z28">
    <cfRule type="expression" dxfId="9" priority="16">
      <formula>Z28&gt;$T$11</formula>
    </cfRule>
  </conditionalFormatting>
  <conditionalFormatting sqref="Z22">
    <cfRule type="expression" dxfId="8" priority="8">
      <formula>Z22&gt;$T$10</formula>
    </cfRule>
    <cfRule type="expression" dxfId="7" priority="9">
      <formula>Z22&gt;$T$10*0.8</formula>
    </cfRule>
  </conditionalFormatting>
  <conditionalFormatting sqref="Z23">
    <cfRule type="containsText" dxfId="6" priority="7" operator="containsText" text="Over Budget">
      <formula>NOT(ISERROR(SEARCH("Over Budget",Z23)))</formula>
    </cfRule>
  </conditionalFormatting>
  <conditionalFormatting sqref="Z42">
    <cfRule type="cellIs" dxfId="5" priority="5" operator="greaterThan">
      <formula>SUM($T$10:$T$13)</formula>
    </cfRule>
    <cfRule type="cellIs" dxfId="4" priority="6" operator="greaterThan">
      <formula>SUM($T$10:$T$13)*80%</formula>
    </cfRule>
  </conditionalFormatting>
  <conditionalFormatting sqref="Z43">
    <cfRule type="containsText" dxfId="3" priority="4" operator="containsText" text="Over Budget">
      <formula>NOT(ISERROR(SEARCH("Over Budget",Z43)))</formula>
    </cfRule>
  </conditionalFormatting>
  <conditionalFormatting sqref="Z34">
    <cfRule type="expression" dxfId="2" priority="1">
      <formula>Z34&gt;$T$11</formula>
    </cfRule>
  </conditionalFormatting>
  <pageMargins left="0.7" right="0.7" top="0.75" bottom="0.75" header="0.3" footer="0.3"/>
  <pageSetup orientation="portrait" horizontalDpi="4294967293" verticalDpi="429496729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110" zoomScaleNormal="110" zoomScalePageLayoutView="110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Yulia Baratova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yb71990n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>
      <selection activeCell="O23" sqref="O23"/>
    </sheetView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Yulia Baratova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Yulia Baratova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yb71990n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yb71990n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2018-01-31T20:08:06Z</dcterms:created>
  <dcterms:modified xsi:type="dcterms:W3CDTF">2018-05-02T16:48:42Z</dcterms:modified>
</cp:coreProperties>
</file>