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hansalwi/Desktop/Homework Projects/Crowdfunding Analysis /"/>
    </mc:Choice>
  </mc:AlternateContent>
  <xr:revisionPtr revIDLastSave="0" documentId="13_ncr:1_{7159DF41-19EB-574D-9F1A-50CAC7C15286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Failed US Kickstarters" sheetId="8" r:id="rId4"/>
    <sheet name="Successful US Kickstarters" sheetId="7" r:id="rId5"/>
    <sheet name="Descriptive Statistics" sheetId="9" r:id="rId6"/>
    <sheet name="Category Statistics" sheetId="3" r:id="rId7"/>
    <sheet name="Subcategory Statistics" sheetId="4" r:id="rId8"/>
    <sheet name="Outcomes Based on Launch Date" sheetId="5" r:id="rId9"/>
    <sheet name="Edinburgh Research" sheetId="6" r:id="rId10"/>
    <sheet name="Box plot" sheetId="10" r:id="rId11"/>
  </sheets>
  <definedNames>
    <definedName name="_xlnm._FilterDatabase" localSheetId="0" hidden="1">Kickstarter!$A$1:$U$4115</definedName>
    <definedName name="_xlchart.v1.0" hidden="1">'Outcomes Based on Goals'!$F$1</definedName>
    <definedName name="_xlchart.v1.1" hidden="1">'Outcomes Based on Goals'!$F$2:$F$13</definedName>
    <definedName name="_xlchart.v1.2" hidden="1">'Outcomes Based on Goals'!$G$1</definedName>
    <definedName name="_xlchart.v1.3" hidden="1">'Outcomes Based on Goals'!$G$2:$G$13</definedName>
    <definedName name="_xlchart.v1.4" hidden="1">'Outcomes Based on Goals'!$H$1</definedName>
    <definedName name="_xlchart.v1.5" hidden="1">'Outcomes Based on Goals'!$H$2:$H$13</definedName>
    <definedName name="_xlchart.v1.6" hidden="1">Kickstarter!$D$1</definedName>
    <definedName name="_xlchart.v1.7" hidden="1">Kickstarter!$D$2:$D$4115</definedName>
    <definedName name="_xlchart.v1.8" hidden="1">Kickstarter!$E$1</definedName>
    <definedName name="_xlchart.v1.9" hidden="1">Kickstarter!$E$2:$E$4115</definedName>
  </definedNames>
  <calcPr calcId="191029"/>
  <pivotCaches>
    <pivotCache cacheId="163" r:id="rId12"/>
    <pivotCache cacheId="164" r:id="rId13"/>
    <pivotCache cacheId="21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E9" i="13" s="1"/>
  <c r="B8" i="13"/>
  <c r="B7" i="13"/>
  <c r="B6" i="13"/>
  <c r="B5" i="13"/>
  <c r="B4" i="13"/>
  <c r="B3" i="13"/>
  <c r="B2" i="13"/>
  <c r="C13" i="9"/>
  <c r="C6" i="9"/>
  <c r="C5" i="9"/>
  <c r="B13" i="9"/>
  <c r="C12" i="9"/>
  <c r="B12" i="9"/>
  <c r="B7" i="9"/>
  <c r="B6" i="9"/>
  <c r="B5" i="9"/>
  <c r="C11" i="9"/>
  <c r="B11" i="9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P31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8" i="13" l="1"/>
  <c r="E7" i="13"/>
  <c r="G7" i="13"/>
  <c r="H7" i="13"/>
  <c r="H8" i="13"/>
  <c r="H9" i="13"/>
  <c r="G8" i="13"/>
  <c r="G9" i="13"/>
  <c r="E2" i="13"/>
  <c r="H2" i="13" s="1"/>
  <c r="E6" i="13"/>
  <c r="F6" i="13" s="1"/>
  <c r="E13" i="13"/>
  <c r="F13" i="13" s="1"/>
  <c r="E5" i="13"/>
  <c r="F5" i="13" s="1"/>
  <c r="F7" i="13"/>
  <c r="E12" i="13"/>
  <c r="G12" i="13" s="1"/>
  <c r="E4" i="13"/>
  <c r="F4" i="13" s="1"/>
  <c r="F8" i="13"/>
  <c r="E11" i="13"/>
  <c r="G11" i="13" s="1"/>
  <c r="E3" i="13"/>
  <c r="F3" i="13" s="1"/>
  <c r="F9" i="13"/>
  <c r="E10" i="13"/>
  <c r="G10" i="13" s="1"/>
  <c r="C7" i="9"/>
  <c r="C14" i="9"/>
  <c r="B14" i="9"/>
  <c r="H11" i="13" l="1"/>
  <c r="G13" i="13"/>
  <c r="H13" i="13"/>
  <c r="H5" i="13"/>
  <c r="G4" i="13"/>
  <c r="F11" i="13"/>
  <c r="F10" i="13"/>
  <c r="G3" i="13"/>
  <c r="F2" i="13"/>
  <c r="H6" i="13"/>
  <c r="H3" i="13"/>
  <c r="G6" i="13"/>
  <c r="F12" i="13"/>
  <c r="G5" i="13"/>
  <c r="H4" i="13"/>
  <c r="H10" i="13"/>
  <c r="G2" i="13"/>
  <c r="H12" i="13"/>
</calcChain>
</file>

<file path=xl/sharedStrings.xml><?xml version="1.0" encoding="utf-8"?>
<sst xmlns="http://schemas.openxmlformats.org/spreadsheetml/2006/main" count="38425" uniqueCount="8419">
  <si>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</si>
  <si>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</si>
  <si>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</si>
  <si>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</si>
  <si>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</si>
  <si>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</si>
  <si>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</si>
  <si>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</si>
  <si>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</si>
  <si>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</si>
  <si>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</si>
  <si>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</si>
  <si>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</si>
  <si>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</si>
  <si>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</si>
  <si>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</si>
  <si>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</si>
  <si>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</si>
  <si>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</si>
  <si>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</si>
  <si>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</si>
  <si>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</si>
  <si>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</si>
  <si>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</si>
  <si>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</si>
  <si>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</si>
  <si>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</si>
  <si>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</si>
  <si>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</si>
  <si>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</si>
  <si>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</si>
  <si>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</si>
  <si>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</si>
  <si>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</si>
  <si>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</si>
  <si>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</si>
  <si>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</si>
  <si>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</si>
  <si>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</si>
  <si>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</si>
  <si>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</si>
  <si>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</si>
  <si>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</si>
  <si>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</si>
  <si>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</si>
  <si>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</si>
  <si>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</si>
  <si>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</si>
  <si>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</si>
  <si>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</si>
  <si>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</si>
  <si>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</si>
  <si>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</si>
  <si>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</si>
  <si>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</si>
  <si>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</si>
  <si>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</si>
  <si>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</si>
  <si>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</si>
  <si>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</si>
  <si>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</si>
  <si>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</si>
  <si>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</si>
  <si>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</si>
  <si>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</si>
  <si>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</si>
  <si>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</si>
  <si>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</si>
  <si>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</si>
  <si>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</si>
  <si>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</si>
  <si>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</si>
  <si>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</si>
  <si>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</si>
  <si>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</si>
  <si>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</si>
  <si>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</si>
  <si>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</si>
  <si>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</si>
  <si>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</si>
  <si>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</si>
  <si>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</si>
  <si>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</si>
  <si>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</si>
  <si>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</si>
  <si>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</si>
  <si>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</si>
  <si>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</si>
  <si>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</si>
  <si>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</si>
  <si>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</si>
  <si>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</si>
  <si>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</si>
  <si>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</si>
  <si>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</si>
  <si>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</si>
  <si>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</si>
  <si>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</si>
  <si>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</si>
  <si>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</si>
  <si>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</si>
  <si>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</si>
  <si>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</si>
  <si>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</si>
  <si>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</si>
  <si>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</si>
  <si>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</si>
  <si>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</si>
  <si>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</si>
  <si>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</si>
  <si>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</si>
  <si>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</si>
  <si>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</si>
  <si>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</si>
  <si>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</si>
  <si>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</si>
  <si>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</si>
  <si>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</si>
  <si>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</si>
  <si>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</si>
  <si>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</si>
  <si>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</si>
  <si>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</si>
  <si>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</si>
  <si>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</si>
  <si>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</si>
  <si>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</si>
  <si>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</si>
  <si>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</si>
  <si>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</si>
  <si>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</si>
  <si>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</si>
  <si>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</si>
  <si>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</si>
  <si>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</si>
  <si>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</si>
  <si>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</si>
  <si>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</si>
  <si>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</si>
  <si>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</si>
  <si>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</si>
  <si>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</si>
  <si>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</si>
  <si>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</si>
  <si>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</si>
  <si>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</si>
  <si>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</si>
  <si>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</si>
  <si>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</si>
  <si>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</si>
  <si>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</si>
  <si>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</si>
  <si>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</si>
  <si>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</si>
  <si>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</si>
  <si>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</si>
  <si>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</si>
  <si>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</si>
  <si>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</si>
  <si>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</si>
  <si>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</si>
  <si>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</si>
  <si>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</si>
  <si>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</si>
  <si>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</si>
  <si>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</si>
  <si>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</si>
  <si>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</si>
  <si>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</si>
  <si>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</si>
  <si>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</si>
  <si>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</si>
  <si>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</si>
  <si>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</si>
  <si>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</si>
  <si>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</si>
  <si>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</si>
  <si>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</si>
  <si>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</si>
  <si>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</si>
  <si>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</si>
  <si>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</si>
  <si>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</si>
  <si>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</si>
  <si>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</si>
  <si>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</si>
  <si>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</si>
  <si>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</si>
  <si>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</si>
  <si>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</si>
  <si>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</si>
  <si>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</si>
  <si>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</si>
  <si>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</si>
  <si>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</si>
  <si>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</si>
  <si>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</si>
  <si>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</si>
  <si>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</si>
  <si>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</si>
  <si>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</si>
  <si>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</si>
  <si>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</si>
  <si>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</si>
  <si>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</si>
  <si>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</si>
  <si>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</si>
  <si>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</si>
  <si>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</si>
  <si>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</si>
  <si>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</si>
  <si>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</si>
  <si>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</si>
  <si>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</si>
  <si>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</si>
  <si>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</si>
  <si>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</si>
  <si>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</si>
  <si>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</si>
  <si>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</si>
  <si>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</si>
  <si>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</si>
  <si>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</si>
  <si>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</si>
  <si>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</si>
  <si>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</si>
  <si>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</si>
  <si>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</si>
  <si>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</si>
  <si>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</si>
  <si>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</si>
  <si>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</si>
  <si>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</si>
  <si>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</si>
  <si>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</si>
  <si>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</si>
  <si>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</si>
  <si>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</si>
  <si>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</si>
  <si>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</si>
  <si>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</si>
  <si>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</si>
  <si>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</si>
  <si>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</si>
  <si>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</si>
  <si>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</si>
  <si>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</si>
  <si>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</si>
  <si>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</si>
  <si>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</si>
  <si>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</si>
  <si>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</si>
  <si>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</si>
  <si>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</si>
  <si>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</si>
  <si>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</si>
  <si>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</si>
  <si>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</si>
  <si>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</si>
  <si>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</si>
  <si>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</si>
  <si>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</si>
  <si>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</si>
  <si>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</si>
  <si>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</si>
  <si>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</si>
  <si>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</si>
  <si>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</si>
  <si>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</si>
  <si>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</si>
  <si>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</si>
  <si>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</si>
  <si>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</si>
  <si>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</si>
  <si>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</si>
  <si>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</si>
  <si>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</si>
  <si>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</si>
  <si>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</si>
  <si>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</si>
  <si>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</si>
  <si>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</si>
  <si>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</si>
  <si>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</si>
  <si>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</si>
  <si>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</si>
  <si>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</si>
  <si>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</si>
  <si>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</si>
  <si>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</si>
  <si>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</si>
  <si>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</si>
  <si>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</si>
  <si>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</si>
  <si>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</si>
  <si>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</si>
  <si>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</si>
  <si>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</si>
  <si>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</si>
  <si>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</si>
  <si>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</si>
  <si>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</si>
  <si>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</si>
  <si>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</si>
  <si>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</si>
  <si>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</si>
  <si>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</si>
  <si>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</si>
  <si>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</si>
  <si>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</si>
  <si>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</si>
  <si>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</si>
  <si>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</si>
  <si>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</si>
  <si>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</si>
  <si>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</si>
  <si>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</si>
  <si>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</si>
  <si>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</si>
  <si>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</si>
  <si>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</si>
  <si>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</si>
  <si>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</si>
  <si>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</si>
  <si>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</si>
  <si>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</si>
  <si>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</si>
  <si>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</si>
  <si>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</si>
  <si>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</si>
  <si>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</si>
  <si>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</si>
  <si>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</si>
  <si>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</si>
  <si>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</si>
  <si>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</si>
  <si>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</si>
  <si>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</si>
  <si>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</si>
  <si>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</si>
  <si>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</si>
  <si>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</si>
  <si>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</si>
  <si>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</si>
  <si>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</si>
  <si>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</si>
  <si>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</si>
  <si>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</si>
  <si>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</si>
  <si>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</si>
  <si>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</si>
  <si>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</si>
  <si>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</si>
  <si>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</si>
  <si>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</si>
  <si>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</si>
  <si>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</si>
  <si>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</si>
  <si>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</si>
  <si>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</si>
  <si>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</si>
  <si>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</si>
  <si>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</si>
  <si>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</si>
  <si>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</si>
  <si>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</si>
  <si>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</si>
  <si>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</si>
  <si>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</si>
  <si>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</si>
  <si>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</si>
  <si>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</si>
  <si>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</si>
  <si>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</si>
  <si>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</si>
  <si>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</si>
  <si>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</si>
  <si>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</si>
  <si>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</si>
  <si>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</si>
  <si>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</si>
  <si>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</si>
  <si>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</si>
  <si>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</si>
  <si>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</si>
  <si>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</si>
  <si>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</si>
  <si>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</si>
  <si>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</si>
  <si>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</si>
  <si>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</si>
  <si>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</si>
  <si>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</si>
  <si>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</si>
  <si>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</si>
  <si>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</si>
  <si>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</si>
  <si>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</si>
  <si>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</si>
  <si>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</si>
  <si>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</si>
  <si>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</si>
  <si>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</si>
  <si>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</si>
  <si>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</si>
  <si>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</si>
  <si>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</si>
  <si>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</si>
  <si>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</si>
  <si>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</si>
  <si>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</si>
  <si>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</si>
  <si>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</si>
  <si>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</si>
  <si>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</si>
  <si>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</si>
  <si>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</si>
  <si>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</si>
  <si>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</si>
  <si>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</si>
  <si>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</si>
  <si>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</si>
  <si>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</si>
  <si>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</si>
  <si>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</si>
  <si>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</si>
  <si>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</si>
  <si>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</si>
  <si>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</si>
  <si>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</si>
  <si>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</si>
  <si>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</si>
  <si>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</si>
  <si>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</si>
  <si>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</si>
  <si>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</si>
  <si>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</si>
  <si>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</si>
  <si>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</si>
  <si>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</si>
  <si>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</si>
  <si>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</si>
  <si>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</si>
  <si>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</si>
  <si>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</si>
  <si>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</si>
  <si>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</si>
  <si>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</si>
  <si>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</si>
  <si>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</si>
  <si>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</si>
  <si>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</si>
  <si>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</si>
  <si>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</si>
  <si>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</si>
  <si>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</si>
  <si>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</si>
  <si>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</si>
  <si>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</si>
  <si>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</si>
  <si>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</si>
  <si>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</si>
  <si>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</si>
  <si>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</si>
  <si>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</si>
  <si>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</si>
  <si>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</si>
  <si>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</si>
  <si>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</si>
  <si>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</si>
  <si>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</si>
  <si>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</si>
  <si>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</si>
  <si>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</si>
  <si>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</si>
  <si>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</si>
  <si>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</si>
  <si>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</si>
  <si>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</si>
  <si>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</si>
  <si>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</si>
  <si>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</si>
  <si>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</si>
  <si>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</si>
  <si>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</si>
  <si>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</si>
  <si>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</si>
  <si>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</si>
  <si>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</si>
  <si>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</si>
  <si>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</si>
  <si>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</si>
  <si>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</si>
  <si>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</si>
  <si>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</si>
  <si>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</si>
  <si>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</si>
  <si>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</si>
  <si>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</si>
  <si>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</si>
  <si>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</si>
  <si>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</si>
  <si>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</si>
  <si>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</si>
  <si>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</si>
  <si>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</si>
  <si>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</si>
  <si>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</si>
  <si>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</si>
  <si>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</si>
  <si>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</si>
  <si>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</si>
  <si>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</si>
  <si>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</si>
  <si>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</si>
  <si>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</si>
  <si>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</si>
  <si>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</si>
  <si>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</si>
  <si>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</si>
  <si>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</si>
  <si>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</si>
  <si>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</si>
  <si>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</si>
  <si>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</si>
  <si>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</si>
  <si>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</si>
  <si>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</si>
  <si>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</si>
  <si>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</si>
  <si>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</si>
  <si>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</si>
  <si>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</si>
  <si>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</si>
  <si>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</si>
  <si>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</si>
  <si>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</si>
  <si>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</si>
  <si>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</si>
  <si>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</si>
  <si>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</si>
  <si>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</si>
  <si>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</si>
  <si>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</si>
  <si>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</si>
  <si>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</si>
  <si>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</si>
  <si>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</si>
  <si>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</si>
  <si>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</si>
  <si>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</si>
  <si>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</si>
  <si>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</si>
  <si>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</si>
  <si>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</si>
  <si>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</si>
  <si>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</si>
  <si>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</si>
  <si>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</si>
  <si>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</si>
  <si>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</si>
  <si>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</si>
  <si>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</si>
  <si>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</si>
  <si>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</si>
  <si>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</si>
  <si>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</si>
  <si>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</si>
  <si>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</si>
  <si>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</si>
  <si>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</si>
  <si>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</si>
  <si>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</si>
  <si>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</si>
  <si>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</si>
  <si>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</si>
  <si>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</si>
  <si>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</si>
  <si>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</si>
  <si>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</si>
  <si>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</si>
  <si>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</si>
  <si>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</si>
  <si>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</si>
  <si>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</si>
  <si>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</si>
  <si>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</si>
  <si>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</si>
  <si>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</si>
  <si>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</si>
  <si>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</si>
  <si>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</si>
  <si>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</si>
  <si>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</si>
  <si>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</si>
  <si>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</si>
  <si>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</si>
  <si>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</si>
  <si>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</si>
  <si>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</si>
  <si>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</si>
  <si>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</si>
  <si>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</si>
  <si>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</si>
  <si>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</si>
  <si>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</si>
  <si>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</si>
  <si>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</si>
  <si>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</si>
  <si>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</si>
  <si>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</si>
  <si>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</si>
  <si>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</si>
  <si>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</si>
  <si>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</si>
  <si>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</si>
  <si>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</si>
  <si>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</si>
  <si>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</si>
  <si>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</si>
  <si>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</si>
  <si>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</si>
  <si>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</si>
  <si>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</si>
  <si>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</si>
  <si>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</si>
  <si>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</si>
  <si>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</si>
  <si>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</si>
  <si>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</si>
  <si>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</si>
  <si>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</si>
  <si>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</si>
  <si>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</si>
  <si>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</si>
  <si>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</si>
  <si>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</si>
  <si>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</si>
  <si>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</si>
  <si>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</si>
  <si>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</si>
  <si>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</si>
  <si>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</si>
  <si>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</si>
  <si>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</si>
  <si>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</si>
  <si>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</si>
  <si>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</si>
  <si>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</si>
  <si>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</si>
  <si>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</si>
  <si>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</si>
  <si>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</si>
  <si>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</si>
  <si>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</si>
  <si>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</si>
  <si>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</si>
  <si>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</si>
  <si>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</si>
  <si>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</si>
  <si>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</si>
  <si>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</si>
  <si>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</si>
  <si>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</si>
  <si>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</si>
  <si>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</si>
  <si>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</si>
  <si>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</si>
  <si>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</si>
  <si>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</si>
  <si>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</si>
  <si>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</si>
  <si>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</si>
  <si>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</si>
  <si>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</si>
  <si>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</si>
  <si>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</si>
  <si>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</si>
  <si>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</si>
  <si>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</si>
  <si>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</si>
  <si>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</si>
  <si>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</si>
  <si>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</si>
  <si>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</si>
  <si>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</si>
  <si>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</si>
  <si>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</si>
  <si>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</si>
  <si>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</si>
  <si>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</si>
  <si>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</si>
  <si>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</si>
  <si>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</si>
  <si>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</si>
  <si>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</si>
  <si>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</si>
  <si>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</si>
  <si>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</si>
  <si>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</si>
  <si>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</si>
  <si>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</si>
  <si>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</si>
  <si>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</si>
  <si>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</si>
  <si>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</si>
  <si>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</si>
  <si>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</si>
  <si>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</si>
  <si>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</si>
  <si>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</si>
  <si>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</si>
  <si>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</si>
  <si>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</si>
  <si>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</si>
  <si>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</si>
  <si>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</si>
  <si>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</si>
  <si>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</si>
  <si>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</si>
  <si>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</si>
  <si>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</si>
  <si>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</si>
  <si>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</si>
  <si>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</si>
  <si>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</si>
  <si>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</si>
  <si>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</si>
  <si>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</si>
  <si>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</si>
  <si>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</si>
  <si>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</si>
  <si>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</si>
  <si>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</si>
  <si>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</si>
  <si>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</si>
  <si>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</si>
  <si>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</si>
  <si>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</si>
  <si>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</si>
  <si>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</si>
  <si>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</si>
  <si>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</si>
  <si>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</si>
  <si>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</si>
  <si>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</si>
  <si>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</si>
  <si>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</si>
  <si>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</si>
  <si>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</si>
  <si>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</si>
  <si>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</si>
  <si>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</si>
  <si>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</si>
  <si>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</si>
  <si>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</si>
  <si>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</si>
  <si>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</si>
  <si>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</si>
  <si>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</si>
  <si>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</si>
  <si>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</si>
  <si>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</si>
  <si>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</si>
  <si>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</si>
  <si>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</si>
  <si>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</si>
  <si>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</si>
  <si>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</si>
  <si>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</si>
  <si>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</si>
  <si>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</si>
  <si>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</si>
  <si>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</si>
  <si>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</si>
  <si>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</si>
  <si>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</si>
  <si>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</si>
  <si>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</si>
  <si>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</si>
  <si>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</si>
  <si>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</si>
  <si>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</si>
  <si>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</si>
  <si>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</si>
  <si>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</si>
  <si>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</si>
  <si>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</si>
  <si>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</si>
  <si>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</si>
  <si>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</si>
  <si>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</si>
  <si>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</si>
  <si>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</si>
  <si>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</si>
  <si>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</si>
  <si>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</si>
  <si>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</si>
  <si>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</si>
  <si>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</si>
  <si>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</si>
  <si>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</si>
  <si>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</si>
  <si>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</si>
  <si>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</si>
  <si>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</si>
  <si>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</si>
  <si>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</si>
  <si>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</si>
  <si>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</si>
  <si>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</si>
  <si>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</si>
  <si>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</si>
  <si>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</si>
  <si>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</si>
  <si>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</si>
  <si>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</si>
  <si>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</si>
  <si>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</si>
  <si>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</si>
  <si>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</si>
  <si>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</si>
  <si>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</si>
  <si>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</si>
  <si>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</si>
  <si>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</si>
  <si>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</si>
  <si>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</si>
  <si>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</si>
  <si>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</si>
  <si>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</si>
  <si>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</si>
  <si>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</si>
  <si>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</si>
  <si>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</si>
  <si>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</si>
  <si>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</si>
  <si>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</si>
  <si>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</si>
  <si>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</si>
  <si>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</si>
  <si>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</si>
  <si>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</si>
  <si>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</si>
  <si>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</si>
  <si>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</si>
  <si>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</si>
  <si>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</si>
  <si>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</si>
  <si>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</si>
  <si>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</si>
  <si>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</si>
  <si>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</si>
  <si>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</si>
  <si>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</si>
  <si>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</si>
  <si>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</si>
  <si>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</si>
  <si>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</si>
  <si>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</si>
  <si>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</si>
  <si>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</si>
  <si>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</si>
  <si>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</si>
  <si>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</si>
  <si>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</si>
  <si>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</si>
  <si>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</si>
  <si>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</si>
  <si>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</si>
  <si>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</si>
  <si>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</si>
  <si>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</si>
  <si>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</si>
  <si>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</si>
  <si>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</si>
  <si>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</si>
  <si>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</si>
  <si>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</si>
  <si>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</si>
  <si>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</si>
  <si>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</si>
  <si>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</si>
  <si>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</si>
  <si>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</si>
  <si>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</si>
  <si>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</si>
  <si>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</si>
  <si>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</si>
  <si>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</si>
  <si>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</si>
  <si>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</si>
  <si>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</si>
  <si>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</si>
  <si>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</si>
  <si>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</si>
  <si>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</si>
  <si>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</si>
  <si>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</si>
  <si>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</si>
  <si>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</si>
  <si>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</si>
  <si>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</si>
  <si>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</si>
  <si>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</si>
  <si>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</si>
  <si>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</si>
  <si>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</si>
  <si>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</si>
  <si>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</si>
  <si>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</si>
  <si>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</si>
  <si>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</si>
  <si>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</si>
  <si>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</si>
  <si>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</si>
  <si>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</si>
  <si>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</si>
  <si>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</si>
  <si>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</si>
  <si>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</si>
  <si>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</si>
  <si>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</si>
  <si>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</si>
  <si>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</si>
  <si>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</si>
  <si>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</si>
  <si>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</si>
  <si>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</si>
  <si>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</si>
  <si>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</si>
  <si>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</si>
  <si>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</si>
  <si>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</si>
  <si>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</si>
  <si>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</si>
  <si>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</si>
  <si>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</si>
  <si>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</si>
  <si>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</si>
  <si>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</si>
  <si>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</si>
  <si>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</si>
  <si>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</si>
  <si>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</si>
  <si>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</si>
  <si>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</si>
  <si>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</si>
  <si>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</si>
  <si>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</si>
  <si>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</si>
  <si>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</si>
  <si>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</si>
  <si>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</si>
  <si>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</si>
  <si>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</si>
  <si>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</si>
  <si>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</si>
  <si>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</si>
  <si>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</si>
  <si>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</si>
  <si>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</si>
  <si>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</si>
  <si>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</si>
  <si>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</si>
  <si>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</si>
  <si>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</si>
  <si>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</si>
  <si>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</si>
  <si>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</si>
  <si>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</si>
  <si>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</si>
  <si>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</si>
  <si>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</si>
  <si>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</si>
  <si>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</si>
  <si>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</si>
  <si>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</si>
  <si>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</si>
  <si>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</si>
  <si>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</si>
  <si>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</si>
  <si>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</si>
  <si>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</si>
  <si>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</si>
  <si>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</si>
  <si>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</si>
  <si>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</si>
  <si>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</si>
  <si>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</si>
  <si>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</si>
  <si>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</si>
  <si>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</si>
  <si>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</si>
  <si>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</si>
  <si>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</si>
  <si>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</si>
  <si>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</si>
  <si>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</si>
  <si>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</si>
  <si>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</si>
  <si>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</si>
  <si>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</si>
  <si>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</si>
  <si>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</si>
  <si>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</si>
  <si>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</si>
  <si>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</si>
  <si>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</si>
  <si>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</si>
  <si>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</si>
  <si>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</si>
  <si>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</si>
  <si>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</si>
  <si>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</si>
  <si>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</si>
  <si>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</si>
  <si>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</si>
  <si>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</si>
  <si>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</si>
  <si>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</si>
  <si>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</si>
  <si>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</si>
  <si>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</si>
  <si>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</si>
  <si>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</si>
  <si>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</si>
  <si>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</si>
  <si>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</si>
  <si>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</si>
  <si>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</si>
  <si>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</si>
  <si>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</si>
  <si>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</si>
  <si>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</si>
  <si>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</si>
  <si>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</si>
  <si>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</si>
  <si>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</si>
  <si>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</si>
  <si>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</si>
  <si>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</si>
  <si>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</si>
  <si>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</si>
  <si>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</si>
  <si>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</si>
  <si>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</si>
  <si>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</si>
  <si>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</si>
  <si>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</si>
  <si>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</si>
  <si>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</si>
  <si>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</si>
  <si>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</si>
  <si>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</si>
  <si>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</si>
  <si>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</si>
  <si>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</si>
  <si>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</si>
  <si>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</si>
  <si>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</si>
  <si>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</si>
  <si>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</si>
  <si>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</si>
  <si>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</si>
  <si>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</si>
  <si>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</si>
  <si>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</si>
  <si>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</si>
  <si>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</si>
  <si>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</si>
  <si>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</si>
  <si>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</si>
  <si>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</si>
  <si>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</si>
  <si>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</si>
  <si>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</si>
  <si>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</si>
  <si>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</si>
  <si>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</si>
  <si>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</si>
  <si>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</si>
  <si>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</si>
  <si>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</si>
  <si>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</si>
  <si>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</si>
  <si>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</si>
  <si>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</si>
  <si>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</si>
  <si>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</si>
  <si>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</si>
  <si>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</si>
  <si>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</si>
  <si>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</si>
  <si>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</si>
  <si>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</si>
  <si>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</si>
  <si>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</si>
  <si>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</si>
  <si>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</si>
  <si>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</si>
  <si>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</si>
  <si>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</si>
  <si>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</si>
  <si>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</si>
  <si>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</si>
  <si>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</si>
  <si>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</si>
  <si>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</si>
  <si>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</si>
  <si>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</si>
  <si>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</si>
  <si>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</si>
  <si>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</si>
  <si>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</si>
  <si>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</si>
  <si>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</si>
  <si>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</si>
  <si>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</si>
  <si>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</si>
  <si>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</si>
  <si>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</si>
  <si>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</si>
  <si>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</si>
  <si>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</si>
  <si>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</si>
  <si>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</si>
  <si>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</si>
  <si>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</si>
  <si>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</si>
  <si>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</si>
  <si>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</si>
  <si>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</si>
  <si>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</si>
  <si>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</si>
  <si>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</si>
  <si>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</si>
  <si>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</si>
  <si>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</si>
  <si>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</si>
  <si>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</si>
  <si>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</si>
  <si>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</si>
  <si>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</si>
  <si>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</si>
  <si>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</si>
  <si>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</si>
  <si>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</si>
  <si>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</si>
  <si>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</si>
  <si>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</si>
  <si>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</si>
  <si>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</si>
  <si>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</si>
  <si>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</si>
  <si>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</si>
  <si>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</si>
  <si>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</si>
  <si>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</si>
  <si>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</si>
  <si>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</si>
  <si>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</si>
  <si>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</si>
  <si>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</si>
  <si>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</si>
  <si>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</si>
  <si>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</si>
  <si>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</si>
  <si>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</si>
  <si>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</si>
  <si>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</si>
  <si>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</si>
  <si>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</si>
  <si>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</si>
  <si>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</si>
  <si>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</si>
  <si>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</si>
  <si>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</si>
  <si>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</si>
  <si>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</si>
  <si>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</si>
  <si>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</si>
  <si>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</si>
  <si>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</si>
  <si>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</si>
  <si>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</si>
  <si>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</si>
  <si>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</si>
  <si>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</si>
  <si>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</si>
  <si>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</si>
  <si>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</si>
  <si>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</si>
  <si>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</si>
  <si>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</si>
  <si>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</si>
  <si>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</si>
  <si>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</si>
  <si>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</si>
  <si>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</si>
  <si>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</si>
  <si>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</si>
  <si>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</si>
  <si>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</si>
  <si>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</si>
  <si>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</si>
  <si>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</si>
  <si>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</si>
  <si>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</si>
  <si>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</si>
  <si>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</si>
  <si>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</si>
  <si>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</si>
  <si>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</si>
  <si>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</si>
  <si>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</si>
  <si>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</si>
  <si>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</si>
  <si>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</si>
  <si>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</si>
  <si>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</si>
  <si>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</si>
  <si>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</si>
  <si>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</si>
  <si>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</si>
  <si>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</si>
  <si>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</si>
  <si>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</si>
  <si>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</si>
  <si>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</si>
  <si>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</si>
  <si>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</si>
  <si>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</si>
  <si>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</si>
  <si>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</si>
  <si>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</si>
  <si>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</si>
  <si>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</si>
  <si>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</si>
  <si>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</si>
  <si>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</si>
  <si>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</si>
  <si>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</si>
  <si>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</si>
  <si>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</si>
  <si>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</si>
  <si>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</si>
  <si>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</si>
  <si>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</si>
  <si>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</si>
  <si>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</si>
  <si>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</si>
  <si>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</si>
  <si>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</si>
  <si>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</si>
  <si>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</si>
  <si>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</si>
  <si>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</si>
  <si>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</si>
  <si>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</si>
  <si>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</si>
  <si>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</si>
  <si>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</si>
  <si>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</si>
  <si>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</si>
  <si>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</si>
  <si>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</si>
  <si>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</si>
  <si>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</si>
  <si>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</si>
  <si>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</si>
  <si>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</si>
  <si>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</si>
  <si>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</si>
  <si>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</si>
  <si>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</si>
  <si>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</si>
  <si>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</si>
  <si>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</si>
  <si>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</si>
  <si>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</si>
  <si>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</si>
  <si>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</si>
  <si>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</si>
  <si>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</si>
  <si>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</si>
  <si>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</si>
  <si>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</si>
  <si>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</si>
  <si>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</si>
  <si>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</si>
  <si>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</si>
  <si>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</si>
  <si>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</si>
  <si>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</si>
  <si>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</si>
  <si>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</si>
  <si>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</si>
  <si>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</si>
  <si>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</si>
  <si>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</si>
  <si>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</si>
  <si>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</si>
  <si>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</si>
  <si>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</si>
  <si>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</si>
  <si>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</si>
  <si>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</si>
  <si>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</si>
  <si>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</si>
  <si>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</si>
  <si>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</si>
  <si>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</si>
  <si>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</si>
  <si>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</si>
  <si>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</si>
  <si>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</si>
  <si>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</si>
  <si>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</si>
  <si>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</si>
  <si>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</si>
  <si>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</si>
  <si>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</si>
  <si>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</si>
  <si>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</si>
  <si>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</si>
  <si>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</si>
  <si>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</si>
  <si>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</si>
  <si>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</si>
  <si>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</si>
  <si>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</si>
  <si>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</si>
  <si>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</si>
  <si>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</si>
  <si>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</si>
  <si>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</si>
  <si>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</si>
  <si>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</si>
  <si>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</si>
  <si>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</si>
  <si>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</si>
  <si>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</si>
  <si>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</si>
  <si>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</si>
  <si>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</si>
  <si>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</si>
  <si>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</si>
  <si>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</si>
  <si>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</si>
  <si>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</si>
  <si>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</si>
  <si>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</si>
  <si>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</si>
  <si>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</si>
  <si>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</si>
  <si>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</si>
  <si>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</si>
  <si>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</si>
  <si>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</si>
  <si>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</si>
  <si>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</si>
  <si>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</si>
  <si>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</si>
  <si>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</si>
  <si>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</si>
  <si>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</si>
  <si>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</si>
  <si>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</si>
  <si>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</si>
  <si>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</si>
  <si>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</si>
  <si>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</si>
  <si>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</si>
  <si>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</si>
  <si>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</si>
  <si>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</si>
  <si>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</si>
  <si>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</si>
  <si>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</si>
  <si>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</si>
  <si>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</si>
  <si>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</si>
  <si>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</si>
  <si>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</si>
  <si>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</si>
  <si>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</si>
  <si>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</si>
  <si>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</si>
  <si>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</si>
  <si>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</si>
  <si>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</si>
  <si>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</si>
  <si>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</si>
  <si>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</si>
  <si>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</si>
  <si>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</si>
  <si>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</si>
  <si>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</si>
  <si>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</si>
  <si>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</si>
  <si>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</si>
  <si>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</si>
  <si>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</si>
  <si>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</si>
  <si>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</si>
  <si>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</si>
  <si>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</si>
  <si>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</si>
  <si>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</si>
  <si>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</si>
  <si>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</si>
  <si>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</si>
  <si>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</si>
  <si>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</si>
  <si>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</si>
  <si>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</si>
  <si>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</si>
  <si>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</si>
  <si>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</si>
  <si>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</si>
  <si>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</si>
  <si>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</si>
  <si>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</si>
  <si>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</si>
  <si>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</si>
  <si>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</si>
  <si>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</si>
  <si>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</si>
  <si>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</si>
  <si>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</si>
  <si>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</si>
  <si>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</si>
  <si>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</si>
  <si>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</si>
  <si>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</si>
  <si>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</si>
  <si>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</si>
  <si>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</si>
  <si>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</si>
  <si>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</si>
  <si>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</si>
  <si>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</si>
  <si>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</si>
  <si>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</si>
  <si>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</si>
  <si>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</si>
  <si>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</si>
  <si>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</si>
  <si>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</si>
  <si>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</si>
  <si>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</si>
  <si>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</si>
  <si>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</si>
  <si>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</si>
  <si>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</si>
  <si>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</si>
  <si>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</si>
  <si>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</si>
  <si>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</si>
  <si>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</si>
  <si>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</si>
  <si>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</si>
  <si>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</si>
  <si>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</si>
  <si>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</si>
  <si>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</si>
  <si>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</si>
  <si>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</si>
  <si>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</si>
  <si>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</si>
  <si>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</si>
  <si>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</si>
  <si>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</si>
  <si>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</si>
  <si>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</si>
  <si>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</si>
  <si>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</si>
  <si>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</si>
  <si>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</si>
  <si>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</si>
  <si>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</si>
  <si>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</si>
  <si>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</si>
  <si>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</si>
  <si>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</si>
  <si>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</si>
  <si>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</si>
  <si>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</si>
  <si>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</si>
  <si>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</si>
  <si>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</si>
  <si>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</si>
  <si>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</si>
  <si>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</si>
  <si>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</si>
  <si>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</si>
  <si>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</si>
  <si>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</si>
  <si>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</si>
  <si>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</si>
  <si>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</si>
  <si>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</si>
  <si>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</si>
  <si>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</si>
  <si>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</si>
  <si>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</si>
  <si>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</si>
  <si>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</si>
  <si>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</si>
  <si>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</si>
  <si>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</si>
  <si>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</si>
  <si>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</si>
  <si>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</si>
  <si>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</si>
  <si>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</si>
  <si>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</si>
  <si>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</si>
  <si>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</si>
  <si>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</si>
  <si>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</si>
  <si>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</si>
  <si>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</si>
  <si>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</si>
  <si>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</si>
  <si>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</si>
  <si>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</si>
  <si>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</si>
  <si>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</si>
  <si>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</si>
  <si>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</si>
  <si>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</si>
  <si>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</si>
  <si>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</si>
  <si>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</si>
  <si>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</si>
  <si>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</si>
  <si>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</si>
  <si>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</si>
  <si>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</si>
  <si>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</si>
  <si>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</si>
  <si>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</si>
  <si>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</si>
  <si>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</si>
  <si>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</si>
  <si>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</si>
  <si>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</si>
  <si>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</si>
  <si>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</si>
  <si>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</si>
  <si>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</si>
  <si>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</si>
  <si>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</si>
  <si>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</si>
  <si>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</si>
  <si>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</si>
  <si>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</si>
  <si>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</si>
  <si>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</si>
  <si>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</si>
  <si>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</si>
  <si>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</si>
  <si>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</si>
  <si>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</si>
  <si>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</si>
  <si>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</si>
  <si>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</si>
  <si>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</si>
  <si>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</si>
  <si>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</si>
  <si>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</si>
  <si>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</si>
  <si>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</si>
  <si>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</si>
  <si>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</si>
  <si>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</si>
  <si>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</si>
  <si>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</si>
  <si>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</si>
  <si>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</si>
  <si>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</si>
  <si>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</si>
  <si>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</si>
  <si>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</si>
  <si>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</si>
  <si>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</si>
  <si>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</si>
  <si>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</si>
  <si>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</si>
  <si>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</si>
  <si>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</si>
  <si>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</si>
  <si>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</si>
  <si>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</si>
  <si>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</si>
  <si>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</si>
  <si>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</si>
  <si>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</si>
  <si>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</si>
  <si>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</si>
  <si>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</si>
  <si>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</si>
  <si>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</si>
  <si>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</si>
  <si>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</si>
  <si>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</si>
  <si>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</si>
  <si>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</si>
  <si>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</si>
  <si>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</si>
  <si>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</si>
  <si>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</si>
  <si>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</si>
  <si>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</si>
  <si>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</si>
  <si>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</si>
  <si>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</si>
  <si>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</si>
  <si>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</si>
  <si>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</si>
  <si>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</si>
  <si>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</si>
  <si>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</si>
  <si>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</si>
  <si>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</si>
  <si>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</si>
  <si>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</si>
  <si>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</si>
  <si>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</si>
  <si>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</si>
  <si>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</si>
  <si>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</si>
  <si>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</si>
  <si>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</si>
  <si>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</si>
  <si>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</si>
  <si>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</si>
  <si>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</si>
  <si>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</si>
  <si>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</si>
  <si>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</si>
  <si>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</si>
  <si>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</si>
  <si>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</si>
  <si>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</si>
  <si>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</si>
  <si>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</si>
  <si>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</si>
  <si>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</si>
  <si>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</si>
  <si>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</si>
  <si>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</si>
  <si>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</si>
  <si>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</si>
  <si>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</si>
  <si>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</si>
  <si>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</si>
  <si>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</si>
  <si>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</si>
  <si>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</si>
  <si>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</si>
  <si>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</si>
  <si>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</si>
  <si>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</si>
  <si>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</si>
  <si>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</si>
  <si>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</si>
  <si>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</si>
  <si>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</si>
  <si>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</si>
  <si>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</si>
  <si>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</si>
  <si>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</si>
  <si>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</si>
  <si>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</si>
  <si>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</si>
  <si>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</si>
  <si>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</si>
  <si>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</si>
  <si>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</si>
  <si>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</si>
  <si>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</si>
  <si>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</si>
  <si>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</si>
  <si>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</si>
  <si>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</si>
  <si>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</si>
  <si>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</si>
  <si>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</si>
  <si>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</si>
  <si>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</si>
  <si>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</si>
  <si>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</si>
  <si>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</si>
  <si>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</si>
  <si>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</si>
  <si>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</si>
  <si>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</si>
  <si>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</si>
  <si>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</si>
  <si>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</si>
  <si>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</si>
  <si>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</si>
  <si>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</si>
  <si>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</si>
  <si>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</si>
  <si>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</si>
  <si>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</si>
  <si>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</si>
  <si>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</si>
  <si>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</si>
  <si>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</si>
  <si>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</si>
  <si>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</si>
  <si>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</si>
  <si>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</si>
  <si>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</si>
  <si>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</si>
  <si>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</si>
  <si>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</si>
  <si>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</si>
  <si>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</si>
  <si>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</si>
  <si>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</si>
  <si>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</si>
  <si>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</si>
  <si>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</si>
  <si>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</si>
  <si>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</si>
  <si>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</si>
  <si>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</si>
  <si>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</si>
  <si>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</si>
  <si>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</si>
  <si>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</si>
  <si>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</si>
  <si>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</si>
  <si>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</si>
  <si>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</si>
  <si>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</si>
  <si>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</si>
  <si>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</si>
  <si>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</si>
  <si>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</si>
  <si>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</si>
  <si>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</si>
  <si>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</si>
  <si>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</si>
  <si>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</si>
  <si>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</si>
  <si>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</si>
  <si>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</si>
  <si>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</si>
  <si>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</si>
  <si>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</si>
  <si>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</si>
  <si>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</si>
  <si>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</si>
  <si>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</si>
  <si>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</si>
  <si>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</si>
  <si>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</si>
  <si>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</si>
  <si>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</si>
  <si>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</si>
  <si>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</si>
  <si>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</si>
  <si>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</si>
  <si>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</si>
  <si>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</si>
  <si>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</si>
  <si>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</si>
  <si>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</si>
  <si>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</si>
  <si>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</si>
  <si>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</si>
  <si>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</si>
  <si>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</si>
  <si>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</si>
  <si>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</si>
  <si>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</si>
  <si>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</si>
  <si>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</si>
  <si>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</si>
  <si>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</si>
  <si>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</si>
  <si>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</si>
  <si>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</si>
  <si>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</si>
  <si>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</si>
  <si>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</si>
  <si>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</si>
  <si>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</si>
  <si>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</si>
  <si>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</si>
  <si>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</si>
  <si>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</si>
  <si>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</si>
  <si>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</si>
  <si>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</si>
  <si>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</si>
  <si>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</si>
  <si>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</si>
  <si>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</si>
  <si>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</si>
  <si>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</si>
  <si>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</si>
  <si>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</si>
  <si>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</si>
  <si>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</si>
  <si>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</si>
  <si>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</si>
  <si>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</si>
  <si>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</si>
  <si>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</si>
  <si>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</si>
  <si>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</si>
  <si>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</si>
  <si>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</si>
  <si>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</si>
  <si>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</si>
  <si>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</si>
  <si>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</si>
  <si>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</si>
  <si>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</si>
  <si>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</si>
  <si>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</si>
  <si>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</si>
  <si>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</si>
  <si>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</si>
  <si>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</si>
  <si>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</si>
  <si>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</si>
  <si>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</si>
  <si>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</si>
  <si>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</si>
  <si>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</si>
  <si>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</si>
  <si>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</si>
  <si>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</si>
  <si>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</si>
  <si>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</si>
  <si>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</si>
  <si>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</si>
  <si>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</si>
  <si>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</si>
  <si>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</si>
  <si>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</si>
  <si>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</si>
  <si>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</si>
  <si>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</si>
  <si>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</si>
  <si>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</si>
  <si>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</si>
  <si>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</si>
  <si>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</si>
  <si>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</si>
  <si>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</si>
  <si>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</si>
  <si>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</si>
  <si>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</si>
  <si>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</si>
  <si>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</si>
  <si>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</si>
  <si>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</si>
  <si>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</si>
  <si>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</si>
  <si>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</si>
  <si>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</si>
  <si>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</si>
  <si>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</si>
  <si>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</si>
  <si>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</si>
  <si>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</si>
  <si>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</si>
  <si>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</si>
  <si>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</si>
  <si>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</si>
  <si>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</si>
  <si>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</si>
  <si>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</si>
  <si>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</si>
  <si>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</si>
  <si>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</si>
  <si>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</si>
  <si>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</si>
  <si>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</si>
  <si>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</si>
  <si>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</si>
  <si>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</si>
  <si>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</si>
  <si>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</si>
  <si>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</si>
  <si>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</si>
  <si>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</si>
  <si>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</si>
  <si>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</si>
  <si>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</si>
  <si>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</si>
  <si>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</si>
  <si>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</si>
  <si>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</si>
  <si>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</si>
  <si>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</si>
  <si>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</si>
  <si>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</si>
  <si>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</si>
  <si>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</si>
  <si>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</si>
  <si>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</si>
  <si>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</si>
  <si>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</si>
  <si>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</si>
  <si>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</si>
  <si>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</si>
  <si>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</si>
  <si>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</si>
  <si>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</si>
  <si>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</si>
  <si>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</si>
  <si>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</si>
  <si>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</si>
  <si>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</si>
  <si>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</si>
  <si>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</si>
  <si>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</si>
  <si>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</si>
  <si>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</si>
  <si>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</si>
  <si>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</si>
  <si>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</si>
  <si>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</si>
  <si>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</si>
  <si>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</si>
  <si>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</si>
  <si>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</si>
  <si>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</si>
  <si>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</si>
  <si>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</si>
  <si>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</si>
  <si>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</si>
  <si>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</si>
  <si>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</si>
  <si>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</si>
  <si>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</si>
  <si>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</si>
  <si>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</si>
  <si>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</si>
  <si>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</si>
  <si>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</si>
  <si>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</si>
  <si>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</si>
  <si>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</si>
  <si>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</si>
  <si>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</si>
  <si>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</si>
  <si>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</si>
  <si>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</si>
  <si>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</si>
  <si>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</si>
  <si>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</si>
  <si>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</si>
  <si>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</si>
  <si>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</si>
  <si>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</si>
  <si>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</si>
  <si>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</si>
  <si>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</si>
  <si>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</si>
  <si>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</si>
  <si>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</si>
  <si>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</si>
  <si>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</si>
  <si>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</si>
  <si>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</si>
  <si>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</si>
  <si>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</si>
  <si>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</si>
  <si>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</si>
  <si>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</si>
  <si>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</si>
  <si>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</si>
  <si>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</si>
  <si>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</si>
  <si>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</si>
  <si>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</si>
  <si>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</si>
  <si>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</si>
  <si>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</si>
  <si>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</si>
  <si>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</si>
  <si>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</si>
  <si>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</si>
  <si>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</si>
  <si>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</si>
  <si>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</si>
  <si>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</si>
  <si>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</si>
  <si>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</si>
  <si>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</si>
  <si>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</si>
  <si>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</si>
  <si>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</si>
  <si>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</si>
  <si>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</si>
  <si>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</si>
  <si>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</si>
  <si>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</si>
  <si>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</si>
  <si>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</si>
  <si>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</si>
  <si>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</si>
  <si>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</si>
  <si>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</si>
  <si>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</si>
  <si>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</si>
  <si>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</si>
  <si>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</si>
  <si>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</si>
  <si>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</si>
  <si>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</si>
  <si>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</si>
  <si>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</si>
  <si>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</si>
  <si>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</si>
  <si>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</si>
  <si>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</si>
  <si>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</si>
  <si>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</si>
  <si>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</si>
  <si>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</si>
  <si>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</si>
  <si>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</si>
  <si>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</si>
  <si>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</si>
  <si>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</si>
  <si>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</si>
  <si>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</si>
  <si>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</si>
  <si>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</si>
  <si>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</si>
  <si>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</si>
  <si>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</si>
  <si>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</si>
  <si>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</si>
  <si>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</si>
  <si>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</si>
  <si>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</si>
  <si>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</si>
  <si>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</si>
  <si>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</si>
  <si>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</si>
  <si>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</si>
  <si>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</si>
  <si>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</si>
  <si>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</si>
  <si>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</si>
  <si>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</si>
  <si>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</si>
  <si>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</si>
  <si>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</si>
  <si>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</si>
  <si>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</si>
  <si>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</si>
  <si>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</si>
  <si>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</si>
  <si>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</si>
  <si>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</si>
  <si>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</si>
  <si>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</si>
  <si>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</si>
  <si>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</si>
  <si>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</si>
  <si>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</si>
  <si>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</si>
  <si>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</si>
  <si>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</si>
  <si>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</si>
  <si>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</si>
  <si>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</si>
  <si>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</si>
  <si>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</si>
  <si>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</si>
  <si>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</si>
  <si>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</si>
  <si>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</si>
  <si>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</si>
  <si>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</si>
  <si>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</si>
  <si>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</si>
  <si>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</si>
  <si>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</si>
  <si>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</si>
  <si>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</si>
  <si>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</si>
  <si>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</si>
  <si>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</si>
  <si>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</si>
  <si>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</si>
  <si>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</si>
  <si>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</si>
  <si>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</si>
  <si>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</si>
  <si>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</si>
  <si>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</si>
  <si>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</si>
  <si>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</si>
  <si>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</si>
  <si>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</si>
  <si>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</si>
  <si>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</si>
  <si>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</si>
  <si>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</si>
  <si>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</si>
  <si>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</si>
  <si>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</si>
  <si>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</si>
  <si>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</si>
  <si>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</si>
  <si>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</si>
  <si>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</si>
  <si>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</si>
  <si>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</si>
  <si>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</si>
  <si>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</si>
  <si>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</si>
  <si>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</si>
  <si>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</si>
  <si>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</si>
  <si>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</si>
  <si>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</si>
  <si>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</si>
  <si>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</si>
  <si>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</si>
  <si>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</si>
  <si>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</si>
  <si>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</si>
  <si>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</si>
  <si>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</si>
  <si>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</si>
  <si>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</si>
  <si>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</si>
  <si>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</si>
  <si>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</si>
  <si>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</si>
  <si>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</si>
  <si>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</si>
  <si>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</si>
  <si>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</si>
  <si>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</si>
  <si>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</si>
  <si>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</si>
  <si>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</si>
  <si>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</si>
  <si>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</si>
  <si>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</si>
  <si>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</si>
  <si>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</si>
  <si>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</si>
  <si>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</si>
  <si>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</si>
  <si>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</si>
  <si>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</si>
  <si>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</si>
  <si>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</si>
  <si>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</si>
  <si>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</si>
  <si>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</si>
  <si>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</si>
  <si>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</si>
  <si>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</si>
  <si>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</si>
  <si>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</si>
  <si>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</si>
  <si>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</si>
  <si>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</si>
  <si>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</si>
  <si>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</si>
  <si>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</si>
  <si>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</si>
  <si>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</si>
  <si>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</si>
  <si>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</si>
  <si>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</si>
  <si>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</si>
  <si>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</si>
  <si>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</si>
  <si>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</si>
  <si>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</si>
  <si>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</si>
  <si>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</si>
  <si>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</si>
  <si>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</si>
  <si>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</si>
  <si>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</si>
  <si>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</si>
  <si>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</si>
  <si>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</si>
  <si>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</si>
  <si>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</si>
  <si>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</si>
  <si>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</si>
  <si>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</si>
  <si>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</si>
  <si>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</si>
  <si>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</si>
  <si>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</si>
  <si>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</si>
  <si>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</si>
  <si>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</si>
  <si>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</si>
  <si>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</si>
  <si>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</si>
  <si>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</si>
  <si>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</si>
  <si>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</si>
  <si>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</si>
  <si>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</si>
  <si>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</si>
  <si>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</si>
  <si>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</si>
  <si>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</si>
  <si>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</si>
  <si>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</si>
  <si>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</si>
  <si>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</si>
  <si>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</si>
  <si>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</si>
  <si>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</si>
  <si>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</si>
  <si>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</si>
  <si>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</si>
  <si>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</si>
  <si>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</si>
  <si>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</si>
  <si>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</si>
  <si>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</si>
  <si>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</si>
  <si>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</si>
  <si>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</si>
  <si>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</si>
  <si>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</si>
  <si>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</si>
  <si>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</si>
  <si>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</si>
  <si>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</si>
  <si>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</si>
  <si>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</si>
  <si>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</si>
  <si>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</si>
  <si>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</si>
  <si>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</si>
  <si>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</si>
  <si>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</si>
  <si>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</si>
  <si>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</si>
  <si>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</si>
  <si>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</si>
  <si>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</si>
  <si>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</si>
  <si>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</si>
  <si>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</si>
  <si>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</si>
  <si>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</si>
  <si>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</si>
  <si>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</si>
  <si>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</si>
  <si>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</si>
  <si>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</si>
  <si>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</si>
  <si>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</si>
  <si>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</si>
  <si>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</si>
  <si>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</si>
  <si>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</si>
  <si>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</si>
  <si>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</si>
  <si>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</si>
  <si>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</si>
  <si>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</si>
  <si>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</si>
  <si>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</si>
  <si>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</si>
  <si>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</si>
  <si>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</si>
  <si>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</si>
  <si>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</si>
  <si>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</si>
  <si>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</si>
  <si>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</si>
  <si>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</si>
  <si>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</si>
  <si>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</si>
  <si>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</si>
  <si>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</si>
  <si>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</si>
  <si>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</si>
  <si>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</si>
  <si>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</si>
  <si>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</si>
  <si>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</si>
  <si>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</si>
  <si>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</si>
  <si>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</si>
  <si>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</si>
  <si>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</si>
  <si>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</si>
  <si>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</si>
  <si>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</si>
  <si>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</si>
  <si>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</si>
  <si>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</si>
  <si>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</si>
  <si>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</si>
  <si>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</si>
  <si>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</si>
  <si>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</si>
  <si>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</si>
  <si>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</si>
  <si>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</si>
  <si>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</si>
  <si>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</si>
  <si>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</si>
  <si>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</si>
  <si>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</si>
  <si>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</si>
  <si>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</si>
  <si>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</si>
  <si>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</si>
  <si>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</si>
  <si>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</si>
  <si>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</si>
  <si>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</si>
  <si>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</si>
  <si>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</si>
  <si>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</si>
  <si>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</si>
  <si>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</si>
  <si>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</si>
  <si>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</si>
  <si>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</si>
  <si>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</si>
  <si>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</si>
  <si>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</si>
  <si>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</si>
  <si>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</si>
  <si>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</si>
  <si>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</si>
  <si>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</si>
  <si>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</si>
  <si>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</si>
  <si>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</si>
  <si>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</si>
  <si>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</si>
  <si>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</si>
  <si>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</si>
  <si>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</si>
  <si>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</si>
  <si>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</si>
  <si>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</si>
  <si>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</si>
  <si>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</si>
  <si>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</si>
  <si>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</si>
  <si>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</si>
  <si>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</si>
  <si>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</si>
  <si>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</si>
  <si>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</si>
  <si>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</si>
  <si>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</si>
  <si>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</si>
  <si>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</si>
  <si>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</si>
  <si>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</si>
  <si>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</si>
  <si>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</si>
  <si>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</si>
  <si>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</si>
  <si>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</si>
  <si>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</si>
  <si>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</si>
  <si>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</si>
  <si>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</si>
  <si>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</si>
  <si>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</si>
  <si>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</si>
  <si>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</si>
  <si>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</si>
  <si>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</si>
  <si>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</si>
  <si>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</si>
  <si>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</si>
  <si>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</si>
  <si>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</si>
  <si>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</si>
  <si>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</si>
  <si>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</si>
  <si>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</si>
  <si>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</si>
  <si>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</si>
  <si>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</si>
  <si>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</si>
  <si>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</si>
  <si>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</si>
  <si>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</si>
  <si>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</si>
  <si>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</si>
  <si>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</si>
  <si>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</si>
  <si>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</si>
  <si>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</si>
  <si>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</si>
  <si>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</si>
  <si>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</si>
  <si>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</si>
  <si>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</si>
  <si>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</si>
  <si>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</si>
  <si>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</si>
  <si>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</si>
  <si>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</si>
  <si>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</si>
  <si>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</si>
  <si>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</si>
  <si>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</si>
  <si>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</si>
  <si>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</si>
  <si>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</si>
  <si>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</si>
  <si>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</si>
  <si>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</si>
  <si>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</si>
  <si>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</si>
  <si>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</si>
  <si>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</si>
  <si>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</si>
  <si>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</si>
  <si>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</si>
  <si>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</si>
  <si>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</si>
  <si>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</si>
  <si>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</si>
  <si>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</si>
  <si>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</si>
  <si>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</si>
  <si>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</si>
  <si>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</si>
  <si>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</si>
  <si>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</si>
  <si>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</si>
  <si>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</si>
  <si>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</si>
  <si>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</si>
  <si>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</si>
  <si>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</si>
  <si>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</si>
  <si>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</si>
  <si>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</si>
  <si>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</si>
  <si>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</si>
  <si>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</si>
  <si>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</si>
  <si>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</si>
  <si>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</si>
  <si>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</si>
  <si>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</si>
  <si>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</si>
  <si>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</si>
  <si>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</si>
  <si>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</si>
  <si>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</si>
  <si>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</si>
  <si>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</si>
  <si>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</si>
  <si>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</si>
  <si>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</si>
  <si>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</si>
  <si>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</si>
  <si>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</si>
  <si>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</si>
  <si>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</si>
  <si>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</si>
  <si>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</si>
  <si>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</si>
  <si>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</si>
  <si>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</si>
  <si>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</si>
  <si>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</si>
  <si>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</si>
  <si>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</si>
  <si>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</si>
  <si>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</si>
  <si>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</si>
  <si>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</si>
  <si>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</si>
  <si>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</si>
  <si>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</si>
  <si>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</si>
  <si>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</si>
  <si>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</si>
  <si>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</si>
  <si>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</si>
  <si>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</si>
  <si>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</si>
  <si>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</si>
  <si>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</si>
  <si>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</si>
  <si>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</si>
  <si>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</si>
  <si>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</si>
  <si>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</si>
  <si>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</si>
  <si>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</si>
  <si>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</si>
  <si>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</si>
  <si>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</si>
  <si>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</si>
  <si>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</si>
  <si>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</si>
  <si>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</si>
  <si>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</si>
  <si>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</si>
  <si>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</si>
  <si>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</si>
  <si>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</si>
  <si>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</si>
  <si>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</si>
  <si>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</si>
  <si>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</si>
  <si>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</si>
  <si>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</si>
  <si>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</si>
  <si>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</si>
  <si>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</si>
  <si>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</si>
  <si>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</si>
  <si>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</si>
  <si>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</si>
  <si>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</si>
  <si>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</si>
  <si>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</si>
  <si>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</si>
  <si>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</si>
  <si>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</si>
  <si>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</si>
  <si>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</si>
  <si>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</si>
  <si>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</si>
  <si>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</si>
  <si>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</si>
  <si>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</si>
  <si>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</si>
  <si>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</si>
  <si>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</si>
  <si>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</si>
  <si>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</si>
  <si>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</si>
  <si>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</si>
  <si>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</si>
  <si>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</si>
  <si>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</si>
  <si>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</si>
  <si>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</si>
  <si>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</si>
  <si>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</si>
  <si>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</si>
  <si>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</si>
  <si>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</si>
  <si>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</si>
  <si>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</si>
  <si>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</si>
  <si>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</si>
  <si>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</si>
  <si>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</si>
  <si>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</si>
  <si>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</si>
  <si>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</si>
  <si>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</si>
  <si>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</si>
  <si>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</si>
  <si>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</si>
  <si>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</si>
  <si>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</si>
  <si>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</si>
  <si>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</si>
  <si>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</si>
  <si>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</si>
  <si>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</si>
  <si>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</si>
  <si>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</si>
  <si>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</si>
  <si>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</si>
  <si>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</si>
  <si>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</si>
  <si>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</si>
  <si>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</si>
  <si>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</si>
  <si>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</si>
  <si>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</si>
  <si>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</si>
  <si>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</si>
  <si>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</si>
  <si>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</si>
  <si>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</si>
  <si>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</si>
  <si>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</si>
  <si>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</si>
  <si>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</si>
  <si>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</si>
  <si>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</si>
  <si>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</si>
  <si>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</si>
  <si>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</si>
  <si>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</si>
  <si>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</si>
  <si>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</si>
  <si>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</si>
  <si>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</si>
  <si>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</si>
  <si>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</si>
  <si>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</si>
  <si>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</si>
  <si>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</si>
  <si>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</si>
  <si>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</si>
  <si>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</si>
  <si>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</si>
  <si>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</si>
  <si>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</si>
  <si>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</si>
  <si>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</si>
  <si>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</si>
  <si>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</si>
  <si>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</si>
  <si>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</si>
  <si>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</si>
  <si>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</si>
  <si>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</si>
  <si>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</si>
  <si>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</si>
  <si>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</si>
  <si>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</si>
  <si>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</si>
  <si>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</si>
  <si>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</si>
  <si>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</si>
  <si>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</si>
  <si>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</si>
  <si>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</si>
  <si>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</si>
  <si>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</si>
  <si>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</si>
  <si>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</si>
  <si>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</si>
  <si>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</si>
  <si>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</si>
  <si>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</si>
  <si>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</si>
  <si>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</si>
  <si>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</si>
  <si>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</si>
  <si>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</si>
  <si>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</si>
  <si>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</si>
  <si>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</si>
  <si>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</si>
  <si>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</si>
  <si>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</si>
  <si>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</si>
  <si>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</si>
  <si>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</si>
  <si>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</si>
  <si>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</si>
  <si>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</si>
  <si>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</si>
  <si>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</si>
  <si>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</si>
  <si>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</si>
  <si>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</si>
  <si>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</si>
  <si>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</si>
  <si>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</si>
  <si>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</si>
  <si>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</si>
  <si>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</si>
  <si>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</si>
  <si>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</si>
  <si>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</si>
  <si>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</si>
  <si>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</si>
  <si>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</si>
  <si>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</si>
  <si>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</si>
  <si>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</si>
  <si>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</si>
  <si>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</si>
  <si>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</si>
  <si>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</si>
  <si>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</si>
  <si>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</si>
  <si>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</si>
  <si>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</si>
  <si>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</si>
  <si>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</si>
  <si>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</si>
  <si>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</si>
  <si>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</si>
  <si>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</si>
  <si>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</si>
  <si>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</si>
  <si>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</si>
  <si>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</si>
  <si>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</si>
  <si>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</si>
  <si>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</si>
  <si>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</si>
  <si>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</si>
  <si>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</si>
  <si>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</si>
  <si>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</si>
  <si>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</si>
  <si>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</si>
  <si>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</si>
  <si>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</si>
  <si>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</si>
  <si>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</si>
  <si>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</si>
  <si>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</si>
  <si>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</si>
  <si>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</si>
  <si>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</si>
  <si>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</si>
  <si>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</si>
  <si>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</si>
  <si>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</si>
  <si>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</si>
  <si>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</si>
  <si>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</si>
  <si>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</si>
  <si>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</si>
  <si>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</si>
  <si>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</si>
  <si>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</si>
  <si>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</si>
  <si>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</si>
  <si>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</si>
  <si>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</si>
  <si>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</si>
  <si>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</si>
  <si>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</si>
  <si>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</si>
  <si>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</si>
  <si>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</si>
  <si>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</si>
  <si>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</si>
  <si>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</si>
  <si>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</si>
  <si>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</si>
  <si>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</si>
  <si>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</si>
  <si>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</si>
  <si>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</si>
  <si>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</si>
  <si>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</si>
  <si>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</si>
  <si>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</si>
  <si>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</si>
  <si>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</si>
  <si>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</si>
  <si>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</si>
  <si>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</si>
  <si>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</si>
  <si>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</si>
  <si>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</si>
  <si>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</si>
  <si>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</si>
  <si>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</si>
  <si>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</si>
  <si>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</si>
  <si>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</si>
  <si>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</si>
  <si>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</si>
  <si>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</si>
  <si>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</si>
  <si>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</si>
  <si>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</si>
  <si>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</si>
  <si>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</si>
  <si>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</si>
  <si>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</si>
  <si>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</si>
  <si>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</si>
  <si>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</si>
  <si>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</si>
  <si>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</si>
  <si>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</si>
  <si>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</si>
  <si>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</si>
  <si>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</si>
  <si>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</si>
  <si>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</si>
  <si>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</si>
  <si>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</si>
  <si>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</si>
  <si>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</si>
  <si>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</si>
  <si>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</si>
  <si>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</si>
  <si>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</si>
  <si>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</si>
  <si>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</si>
  <si>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</si>
  <si>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</si>
  <si>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</si>
  <si>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</si>
  <si>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</si>
  <si>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</si>
  <si>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</si>
  <si>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</si>
  <si>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</si>
  <si>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</si>
  <si>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</si>
  <si>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</si>
  <si>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</si>
  <si>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</si>
  <si>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</si>
  <si>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</si>
  <si>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</si>
  <si>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</si>
  <si>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</si>
  <si>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</si>
  <si>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</si>
  <si>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</si>
  <si>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</si>
  <si>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</si>
  <si>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</si>
  <si>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</si>
  <si>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</si>
  <si>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</si>
  <si>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</si>
  <si>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</si>
  <si>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</si>
  <si>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</si>
  <si>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</si>
  <si>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</si>
  <si>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</si>
  <si>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</si>
  <si>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</si>
  <si>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</si>
  <si>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</si>
  <si>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</si>
  <si>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</si>
  <si>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</si>
  <si>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</si>
  <si>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</si>
  <si>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</si>
  <si>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</si>
  <si>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</si>
  <si>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</si>
  <si>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</si>
  <si>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</si>
  <si>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</si>
  <si>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</si>
  <si>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</si>
  <si>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</si>
  <si>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</si>
  <si>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</si>
  <si>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</si>
  <si>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</si>
  <si>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</si>
  <si>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</si>
  <si>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</si>
  <si>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</si>
  <si>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</si>
  <si>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</si>
  <si>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</si>
  <si>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</si>
  <si>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</si>
  <si>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</si>
  <si>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</si>
  <si>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</si>
  <si>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</si>
  <si>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</si>
  <si>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</si>
  <si>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</si>
  <si>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</si>
  <si>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</si>
  <si>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</si>
  <si>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</si>
  <si>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</si>
  <si>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</si>
  <si>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</si>
  <si>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</si>
  <si>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</si>
  <si>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</si>
  <si>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</si>
  <si>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</si>
  <si>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</si>
  <si>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</si>
  <si>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</si>
  <si>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</si>
  <si>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</si>
  <si>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</si>
  <si>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</si>
  <si>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</si>
  <si>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</si>
  <si>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</si>
  <si>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</si>
  <si>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</si>
  <si>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</si>
  <si>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</si>
  <si>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</si>
  <si>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</si>
  <si>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</si>
  <si>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</si>
  <si>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</si>
  <si>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</si>
  <si>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</si>
  <si>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</si>
  <si>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</si>
  <si>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</si>
  <si>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</si>
  <si>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</si>
  <si>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</si>
  <si>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</si>
  <si>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</si>
  <si>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</si>
  <si>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</si>
  <si>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</si>
  <si>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</si>
  <si>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</si>
  <si>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</si>
  <si>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</si>
  <si>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</si>
  <si>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</si>
  <si>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</si>
  <si>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</si>
  <si>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</si>
  <si>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</si>
  <si>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</si>
  <si>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</si>
  <si>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</si>
  <si>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</si>
  <si>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</si>
  <si>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</si>
  <si>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</si>
  <si>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</si>
  <si>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</si>
  <si>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</si>
  <si>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</si>
  <si>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</si>
  <si>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</si>
  <si>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</si>
  <si>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</si>
  <si>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</si>
  <si>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</si>
  <si>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</si>
  <si>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</si>
  <si>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</si>
  <si>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</si>
  <si>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</si>
  <si>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</si>
  <si>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</si>
  <si>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</si>
  <si>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</si>
  <si>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</si>
  <si>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</si>
  <si>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</si>
  <si>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</si>
  <si>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</si>
  <si>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</si>
  <si>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</si>
  <si>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</si>
  <si>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</si>
  <si>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</si>
  <si>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</si>
  <si>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</si>
  <si>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</si>
  <si>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</si>
  <si>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</si>
  <si>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</si>
  <si>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</si>
  <si>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</si>
  <si>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</si>
  <si>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</si>
  <si>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</si>
  <si>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</si>
  <si>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</si>
  <si>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</si>
  <si>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</si>
  <si>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</si>
  <si>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</si>
  <si>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</si>
  <si>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</si>
  <si>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</si>
  <si>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</si>
  <si>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</si>
  <si>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</si>
  <si>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</si>
  <si>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</si>
  <si>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</si>
  <si>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</si>
  <si>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</si>
  <si>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</si>
  <si>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</si>
  <si>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</si>
  <si>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</si>
  <si>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</si>
  <si>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</si>
  <si>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</si>
  <si>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</si>
  <si>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</si>
  <si>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</si>
  <si>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</si>
  <si>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</si>
  <si>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</si>
  <si>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</si>
  <si>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</si>
  <si>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</si>
  <si>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</si>
  <si>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</si>
  <si>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</si>
  <si>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</si>
  <si>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</si>
  <si>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</si>
  <si>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</si>
  <si>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</si>
  <si>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</si>
  <si>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</si>
  <si>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</si>
  <si>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</si>
  <si>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</si>
  <si>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</si>
  <si>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</si>
  <si>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</si>
  <si>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</si>
  <si>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</si>
  <si>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</si>
  <si>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</si>
  <si>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</si>
  <si>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</si>
  <si>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</si>
  <si>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</si>
  <si>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</si>
  <si>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</si>
  <si>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</si>
  <si>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</si>
  <si>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</si>
  <si>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</si>
  <si>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</si>
  <si>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</si>
  <si>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</si>
  <si>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</si>
  <si>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</si>
  <si>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</si>
  <si>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</si>
  <si>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</si>
  <si>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</si>
  <si>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</si>
  <si>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</si>
  <si>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</si>
  <si>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</si>
  <si>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</si>
  <si>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</si>
  <si>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</si>
  <si>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</si>
  <si>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</si>
  <si>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</si>
  <si>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</si>
  <si>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</si>
  <si>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</si>
  <si>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</si>
  <si>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</si>
  <si>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</si>
  <si>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</si>
  <si>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</si>
  <si>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</si>
  <si>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</si>
  <si>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</si>
  <si>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</si>
  <si>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</si>
  <si>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</si>
  <si>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</si>
  <si>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</si>
  <si>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</si>
  <si>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</si>
  <si>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</si>
  <si>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</si>
  <si>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</si>
  <si>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</si>
  <si>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</si>
  <si>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</si>
  <si>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</si>
  <si>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</si>
  <si>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</si>
  <si>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</si>
  <si>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</si>
  <si>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</si>
  <si>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</si>
  <si>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</si>
  <si>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</si>
  <si>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</si>
  <si>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</si>
  <si>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</si>
  <si>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</si>
  <si>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</si>
  <si>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</si>
  <si>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</si>
  <si>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</si>
  <si>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</si>
  <si>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</si>
  <si>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</si>
  <si>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</si>
  <si>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</si>
  <si>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</si>
  <si>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</si>
  <si>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</si>
  <si>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</si>
  <si>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</si>
  <si>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</si>
  <si>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</si>
  <si>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</si>
  <si>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</si>
  <si>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</si>
  <si>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</si>
  <si>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</si>
  <si>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</si>
  <si>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</si>
  <si>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</si>
  <si>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</si>
  <si>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</si>
  <si>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</si>
  <si>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</si>
  <si>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</si>
  <si>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</si>
  <si>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</si>
  <si>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</si>
  <si>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</si>
  <si>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</si>
  <si>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</si>
  <si>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</si>
  <si>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</si>
  <si>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</si>
  <si>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</si>
  <si>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</si>
  <si>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</si>
  <si>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</si>
  <si>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</si>
  <si>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</si>
  <si>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</si>
  <si>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</si>
  <si>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</si>
  <si>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</si>
  <si>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</si>
  <si>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</si>
  <si>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</si>
  <si>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</si>
  <si>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</si>
  <si>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</si>
  <si>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</si>
  <si>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</si>
  <si>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</si>
  <si>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</si>
  <si>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</si>
  <si>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</si>
  <si>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</si>
  <si>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</si>
  <si>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</si>
  <si>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</si>
  <si>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</si>
  <si>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</si>
  <si>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</si>
  <si>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</si>
  <si>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</si>
  <si>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</si>
  <si>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</si>
  <si>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</si>
  <si>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</si>
  <si>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</si>
  <si>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</si>
  <si>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</si>
  <si>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</si>
  <si>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</si>
  <si>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</si>
  <si>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</si>
  <si>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</si>
  <si>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</si>
  <si>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</si>
  <si>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</si>
  <si>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</si>
  <si>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</si>
  <si>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</si>
  <si>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</si>
  <si>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</si>
  <si>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</si>
  <si>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</si>
  <si>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</si>
  <si>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</si>
  <si>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</si>
  <si>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</si>
  <si>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</si>
  <si>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</si>
  <si>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</si>
  <si>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</si>
  <si>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</si>
  <si>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</si>
  <si>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</si>
  <si>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</si>
  <si>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</si>
  <si>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</si>
  <si>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</si>
  <si>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</si>
  <si>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</si>
  <si>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</si>
  <si>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</si>
  <si>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</si>
  <si>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</si>
  <si>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</si>
  <si>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</si>
  <si>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</si>
  <si>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</si>
  <si>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</si>
  <si>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</si>
  <si>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</si>
  <si>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</si>
  <si>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</si>
  <si>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</si>
  <si>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</si>
  <si>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</si>
  <si>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</si>
  <si>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</si>
  <si>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</si>
  <si>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</si>
  <si>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</si>
  <si>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</si>
  <si>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</si>
  <si>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</si>
  <si>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</si>
  <si>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</si>
  <si>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</si>
  <si>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</si>
  <si>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</si>
  <si>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</si>
  <si>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</si>
  <si>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</si>
  <si>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</si>
  <si>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</si>
  <si>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</si>
  <si>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</si>
  <si>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</si>
  <si>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</si>
  <si>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</si>
  <si>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</si>
  <si>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</si>
  <si>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</si>
  <si>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</si>
  <si>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</si>
  <si>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</si>
  <si>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</si>
  <si>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</si>
  <si>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</si>
  <si>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</si>
  <si>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</si>
  <si>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</si>
  <si>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</si>
  <si>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</si>
  <si>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</si>
  <si>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</si>
  <si>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</si>
  <si>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</si>
  <si>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</si>
  <si>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</si>
  <si>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</si>
  <si>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</si>
  <si>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</si>
  <si>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</si>
  <si>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</si>
  <si>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</si>
  <si>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</si>
  <si>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</si>
  <si>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</si>
  <si>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</si>
  <si>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</si>
  <si>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</si>
  <si>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</si>
  <si>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</si>
  <si>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</si>
  <si>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</si>
  <si>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</si>
  <si>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</si>
  <si>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</si>
  <si>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</si>
  <si>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</si>
  <si>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</si>
  <si>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</si>
  <si>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</si>
  <si>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</si>
  <si>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</si>
  <si>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</si>
  <si>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</si>
  <si>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</si>
  <si>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</si>
  <si>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</si>
  <si>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</si>
  <si>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</si>
  <si>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</si>
  <si>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</si>
  <si>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</si>
  <si>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</si>
  <si>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</si>
  <si>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</si>
  <si>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</si>
  <si>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</si>
  <si>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</si>
  <si>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</si>
  <si>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</si>
  <si>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</si>
  <si>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</si>
  <si>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</si>
  <si>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</si>
  <si>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</si>
  <si>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</si>
  <si>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</si>
  <si>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</si>
  <si>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</si>
  <si>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</si>
  <si>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</si>
  <si>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</si>
  <si>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</si>
  <si>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</si>
  <si>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</si>
  <si>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</si>
  <si>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</si>
  <si>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</si>
  <si>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</si>
  <si>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</si>
  <si>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</si>
  <si>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</si>
  <si>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</si>
  <si>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</si>
  <si>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</si>
  <si>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</si>
  <si>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</si>
  <si>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</si>
  <si>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</si>
  <si>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</si>
  <si>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</si>
  <si>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</si>
  <si>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</si>
  <si>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</si>
  <si>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</si>
  <si>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</si>
  <si>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</si>
  <si>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</si>
  <si>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</si>
  <si>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</si>
  <si>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</si>
  <si>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</si>
  <si>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</si>
  <si>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</si>
  <si>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</si>
  <si>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</si>
  <si>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</si>
  <si>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</si>
  <si>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</si>
  <si>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</si>
  <si>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</si>
  <si>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</si>
  <si>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</si>
  <si>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</si>
  <si>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</si>
  <si>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</si>
  <si>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</si>
  <si>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</si>
  <si>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</si>
  <si>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</si>
  <si>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</si>
  <si>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</si>
  <si>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</si>
  <si>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</si>
  <si>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</si>
  <si>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</si>
  <si>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</si>
  <si>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</si>
  <si>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</si>
  <si>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</si>
  <si>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</si>
  <si>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</si>
  <si>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</si>
  <si>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</si>
  <si>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</si>
  <si>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</si>
  <si>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</si>
  <si>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</si>
  <si>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</si>
  <si>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</si>
  <si>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</si>
  <si>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</si>
  <si>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</si>
  <si>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</si>
  <si>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</si>
  <si>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</si>
  <si>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</si>
  <si>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</si>
  <si>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</si>
  <si>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</si>
  <si>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</si>
  <si>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</si>
  <si>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</si>
  <si>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</si>
  <si>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</si>
  <si>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</si>
  <si>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</si>
  <si>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</si>
  <si>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</si>
  <si>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</si>
  <si>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</si>
  <si>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</si>
  <si>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</si>
  <si>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</si>
  <si>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</si>
  <si>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</si>
  <si>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</si>
  <si>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</si>
  <si>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</si>
  <si>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</si>
  <si>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</si>
  <si>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</si>
  <si>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</si>
  <si>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</si>
  <si>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</si>
  <si>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</si>
  <si>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</si>
  <si>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</si>
  <si>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</si>
  <si>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</si>
  <si>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</si>
  <si>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</si>
  <si>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</si>
  <si>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</si>
  <si>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</si>
  <si>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</si>
  <si>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</si>
  <si>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</si>
  <si>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</si>
  <si>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</si>
  <si>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</si>
  <si>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</si>
  <si>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</si>
  <si>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</si>
  <si>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</si>
  <si>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</si>
  <si>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</si>
  <si>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</si>
  <si>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</si>
  <si>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</si>
  <si>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</si>
  <si>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</si>
  <si>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</si>
  <si>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</si>
  <si>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</si>
  <si>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</si>
  <si>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</si>
  <si>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</si>
  <si>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</si>
  <si>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</si>
  <si>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</si>
  <si>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</si>
  <si>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</si>
  <si>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</si>
  <si>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</si>
  <si>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</si>
  <si>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</si>
  <si>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</si>
  <si>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</si>
  <si>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</si>
  <si>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</si>
  <si>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</si>
  <si>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</si>
  <si>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</si>
  <si>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</si>
  <si>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</si>
  <si>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</si>
  <si>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</si>
  <si>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</si>
  <si>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</si>
  <si>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</si>
  <si>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</si>
  <si>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</si>
  <si>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</si>
  <si>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</si>
  <si>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</si>
  <si>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</si>
  <si>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</si>
  <si>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</si>
  <si>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</si>
  <si>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</si>
  <si>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</si>
  <si>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</si>
  <si>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</si>
  <si>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</si>
  <si>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</si>
  <si>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</si>
  <si>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</si>
  <si>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</si>
  <si>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</si>
  <si>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</si>
  <si>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</si>
  <si>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</si>
  <si>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</si>
  <si>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</si>
  <si>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</si>
  <si>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</si>
  <si>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</si>
  <si>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</si>
  <si>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</si>
  <si>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</si>
  <si>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</si>
  <si>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</si>
  <si>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</si>
  <si>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</si>
  <si>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</si>
  <si>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</si>
  <si>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</si>
  <si>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</si>
  <si>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</si>
  <si>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</si>
  <si>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</si>
  <si>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</si>
  <si>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</si>
  <si>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</si>
  <si>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</si>
  <si>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</si>
  <si>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</si>
  <si>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</si>
  <si>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</si>
  <si>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</si>
  <si>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</si>
  <si>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</si>
  <si>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</si>
  <si>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</si>
  <si>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</si>
  <si>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</si>
  <si>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</si>
  <si>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</si>
  <si>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</si>
  <si>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</si>
  <si>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</si>
  <si>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</si>
  <si>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</si>
  <si>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</si>
  <si>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</si>
  <si>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</si>
  <si>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</si>
  <si>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</si>
  <si>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</si>
  <si>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</si>
  <si>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</si>
  <si>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</si>
  <si>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</si>
  <si>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</si>
  <si>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</si>
  <si>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</si>
  <si>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</si>
  <si>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</si>
  <si>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</si>
  <si>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</si>
  <si>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</si>
  <si>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</si>
  <si>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</si>
  <si>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</si>
  <si>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</si>
  <si>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</si>
  <si>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</si>
  <si>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</si>
  <si>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</si>
  <si>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</si>
  <si>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</si>
  <si>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</si>
  <si>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</si>
  <si>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</si>
  <si>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</si>
  <si>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</si>
  <si>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</si>
  <si>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</si>
  <si>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</si>
  <si>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</si>
  <si>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</si>
  <si>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</si>
  <si>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</si>
  <si>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</si>
  <si>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</si>
  <si>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</si>
  <si>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</si>
  <si>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</si>
  <si>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</si>
  <si>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</si>
  <si>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</si>
  <si>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</si>
  <si>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</si>
  <si>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</si>
  <si>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</si>
  <si>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</si>
  <si>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</si>
  <si>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</si>
  <si>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</si>
  <si>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</si>
  <si>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</si>
  <si>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</si>
  <si>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</si>
  <si>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</si>
  <si>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</si>
  <si>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</si>
  <si>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</si>
  <si>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</si>
  <si>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</si>
  <si>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</si>
  <si>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</si>
  <si>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</si>
  <si>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</si>
  <si>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</si>
  <si>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</si>
  <si>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</si>
  <si>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</si>
  <si>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</si>
  <si>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</si>
  <si>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</si>
  <si>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</si>
  <si>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</si>
  <si>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</si>
  <si>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</si>
  <si>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</si>
  <si>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</si>
  <si>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</si>
  <si>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</si>
  <si>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</si>
  <si>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</si>
  <si>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</si>
  <si>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</si>
  <si>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</si>
  <si>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</si>
  <si>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</si>
  <si>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</si>
  <si>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</si>
  <si>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</si>
  <si>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</si>
  <si>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</si>
  <si>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</si>
  <si>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</si>
  <si>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</si>
  <si>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</si>
  <si>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</si>
  <si>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</si>
  <si>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</si>
  <si>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</si>
  <si>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</si>
  <si>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</si>
  <si>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</si>
  <si>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</si>
  <si>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</si>
  <si>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</si>
  <si>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</si>
  <si>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</si>
  <si>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</si>
  <si>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</si>
  <si>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</si>
  <si>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</si>
  <si>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</si>
  <si>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</si>
  <si>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</si>
  <si>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</si>
  <si>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</si>
  <si>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</si>
  <si>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</si>
  <si>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</si>
  <si>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</si>
  <si>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</si>
  <si>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</si>
  <si>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</si>
  <si>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</si>
  <si>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</si>
  <si>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</si>
  <si>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</si>
  <si>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</si>
  <si>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</si>
  <si>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</si>
  <si>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</si>
  <si>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</si>
  <si>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</si>
  <si>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</si>
  <si>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</si>
  <si>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</si>
  <si>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</si>
  <si>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</si>
  <si>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</si>
  <si>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</si>
  <si>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</si>
  <si>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</si>
  <si>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</si>
  <si>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</si>
  <si>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</si>
  <si>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</si>
  <si>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</si>
  <si>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</si>
  <si>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</si>
  <si>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</si>
  <si>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</si>
  <si>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</si>
  <si>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</si>
  <si>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</si>
  <si>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</si>
  <si>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</si>
  <si>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</si>
  <si>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</si>
  <si>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</si>
  <si>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</si>
  <si>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</si>
  <si>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</si>
  <si>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</si>
  <si>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</si>
  <si>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</si>
  <si>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</si>
  <si>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</si>
  <si>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</si>
  <si>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</si>
  <si>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</si>
  <si>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</si>
  <si>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</si>
  <si>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</si>
  <si>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</si>
  <si>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</si>
  <si>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</si>
  <si>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</si>
  <si>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</si>
  <si>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</si>
  <si>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</si>
  <si>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</si>
  <si>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</si>
  <si>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</si>
  <si>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</si>
  <si>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</si>
  <si>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</si>
  <si>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</si>
  <si>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</si>
  <si>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</si>
  <si>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</si>
  <si>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</si>
  <si>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</si>
  <si>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</si>
  <si>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</si>
  <si>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</si>
  <si>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</si>
  <si>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</si>
  <si>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</si>
  <si>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</si>
  <si>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</si>
  <si>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</si>
  <si>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</si>
  <si>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</si>
  <si>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</si>
  <si>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</si>
  <si>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</si>
  <si>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</si>
  <si>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</si>
  <si>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</si>
  <si>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</si>
  <si>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</si>
  <si>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</si>
  <si>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</si>
  <si>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</si>
  <si>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</si>
  <si>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</si>
  <si>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</si>
  <si>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</si>
  <si>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</si>
  <si>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</si>
  <si>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</si>
  <si>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</si>
  <si>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</si>
  <si>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</si>
  <si>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</si>
  <si>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</si>
  <si>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</si>
  <si>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</si>
  <si>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</si>
  <si>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</si>
  <si>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</si>
  <si>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</si>
  <si>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</si>
  <si>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</si>
  <si>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</si>
  <si>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</si>
  <si>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</si>
  <si>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</si>
  <si>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</si>
  <si>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</si>
  <si>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</si>
  <si>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</si>
  <si>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</si>
  <si>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</si>
  <si>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</si>
  <si>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</si>
  <si>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</si>
  <si>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</si>
  <si>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</si>
  <si>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</si>
  <si>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</si>
  <si>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</si>
  <si>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</si>
  <si>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</si>
  <si>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</si>
  <si>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</si>
  <si>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</si>
  <si>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</si>
  <si>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</si>
  <si>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</si>
  <si>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</si>
  <si>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</si>
  <si>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</si>
  <si>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</si>
  <si>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</si>
  <si>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</si>
  <si>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</si>
  <si>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</si>
  <si>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</si>
  <si>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</si>
  <si>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</si>
  <si>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</si>
  <si>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</si>
  <si>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</si>
  <si>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</si>
  <si>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</si>
  <si>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</si>
  <si>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</si>
  <si>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</si>
  <si>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</si>
  <si>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</si>
  <si>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</si>
  <si>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</si>
  <si>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</si>
  <si>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</si>
  <si>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</si>
  <si>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</si>
  <si>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</si>
  <si>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</si>
  <si>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</si>
  <si>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</si>
  <si>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</si>
  <si>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</si>
  <si>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</si>
  <si>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</si>
  <si>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</si>
  <si>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</si>
  <si>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</si>
  <si>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</si>
  <si>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</si>
  <si>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</si>
  <si>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</si>
  <si>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</si>
  <si>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</si>
  <si>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</si>
  <si>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</si>
  <si>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</si>
  <si>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</si>
  <si>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</si>
  <si>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</si>
  <si>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</si>
  <si>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</si>
  <si>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</si>
  <si>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</si>
  <si>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</si>
  <si>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</si>
  <si>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</si>
  <si>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</si>
  <si>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</si>
  <si>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</si>
  <si>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</si>
  <si>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</si>
  <si>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</si>
  <si>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</si>
  <si>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</si>
  <si>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</si>
  <si>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</si>
  <si>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</si>
  <si>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</si>
  <si>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</si>
  <si>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</si>
  <si>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</si>
  <si>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</si>
  <si>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</si>
  <si>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</si>
  <si>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</si>
  <si>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</si>
  <si>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</si>
  <si>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</si>
  <si>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</si>
  <si>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</si>
  <si>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</si>
  <si>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</si>
  <si>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</si>
  <si>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</si>
  <si>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</si>
  <si>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</si>
  <si>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</si>
  <si>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</si>
  <si>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</si>
  <si>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</si>
  <si>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</si>
  <si>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</si>
  <si>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</si>
  <si>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</si>
  <si>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</si>
  <si>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</si>
  <si>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</si>
  <si>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</si>
  <si>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</si>
  <si>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</si>
  <si>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</si>
  <si>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</si>
  <si>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</si>
  <si>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</si>
  <si>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</si>
  <si>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</si>
  <si>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</si>
  <si>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</si>
  <si>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</si>
  <si>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</si>
  <si>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</si>
  <si>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</si>
  <si>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</si>
  <si>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</si>
  <si>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</si>
  <si>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</si>
  <si>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</si>
  <si>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</si>
  <si>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</si>
  <si>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</si>
  <si>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</si>
  <si>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</si>
  <si>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</si>
  <si>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</si>
  <si>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</si>
  <si>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</si>
  <si>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</si>
  <si>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</si>
  <si>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</si>
  <si>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</si>
  <si>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</si>
  <si>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</si>
  <si>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</si>
  <si>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</si>
  <si>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</si>
  <si>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</si>
  <si>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</si>
  <si>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</si>
  <si>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</si>
  <si>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</si>
  <si>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</si>
  <si>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</si>
  <si>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</si>
  <si>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</si>
  <si>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</si>
  <si>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</si>
  <si>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</si>
  <si>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</si>
  <si>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</si>
  <si>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</si>
  <si>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</si>
  <si>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</si>
  <si>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</si>
  <si>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</si>
  <si>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</si>
  <si>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</si>
  <si>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</si>
  <si>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</si>
  <si>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</si>
  <si>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</si>
  <si>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</si>
  <si>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</si>
  <si>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</si>
  <si>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</si>
  <si>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</si>
  <si>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</si>
  <si>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</si>
  <si>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</si>
  <si>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</si>
  <si>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</si>
  <si>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</si>
  <si>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</si>
  <si>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</si>
  <si>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</si>
  <si>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</si>
  <si>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</si>
  <si>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</si>
  <si>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</si>
  <si>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</si>
  <si>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</si>
  <si>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</si>
  <si>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</si>
  <si>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</si>
  <si>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</si>
  <si>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</si>
  <si>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</si>
  <si>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</si>
  <si>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</si>
  <si>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</si>
  <si>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</si>
  <si>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</si>
  <si>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</si>
  <si>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</si>
  <si>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</si>
  <si>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</si>
  <si>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</si>
  <si>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</si>
  <si>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</si>
  <si>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</si>
  <si>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</si>
  <si>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</si>
  <si>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</si>
  <si>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</si>
  <si>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</si>
  <si>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</si>
  <si>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</si>
  <si>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</si>
  <si>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</si>
  <si>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</si>
  <si>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</si>
  <si>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</si>
  <si>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</si>
  <si>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</si>
  <si>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</si>
  <si>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</si>
  <si>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</si>
  <si>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</si>
  <si>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</si>
  <si>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</si>
  <si>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</si>
  <si>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</si>
  <si>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</si>
  <si>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</si>
  <si>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</si>
  <si>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</si>
  <si>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</si>
  <si>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</si>
  <si>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</si>
  <si>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</si>
  <si>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</si>
  <si>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</si>
  <si>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</si>
  <si>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</si>
  <si>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</si>
  <si>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</si>
  <si>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</si>
  <si>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</si>
  <si>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</si>
  <si>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</si>
  <si>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</si>
  <si>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</si>
  <si>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</si>
  <si>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</si>
  <si>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</si>
  <si>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</si>
  <si>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</si>
  <si>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</si>
  <si>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</si>
  <si>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</si>
  <si>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</si>
  <si>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</si>
  <si>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</si>
  <si>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</si>
  <si>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</si>
  <si>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</si>
  <si>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</si>
  <si>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</si>
  <si>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</si>
  <si>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</si>
  <si>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</si>
  <si>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</si>
  <si>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</si>
  <si>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</si>
  <si>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</si>
  <si>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</si>
  <si>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</si>
  <si>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</si>
  <si>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</si>
  <si>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</si>
  <si>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</si>
  <si>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</si>
  <si>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</si>
  <si>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</si>
  <si>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</si>
  <si>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</si>
  <si>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</si>
  <si>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</si>
  <si>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</si>
  <si>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</si>
  <si>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</si>
  <si>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</si>
  <si>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</si>
  <si>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</si>
  <si>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</si>
  <si>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</si>
  <si>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</si>
  <si>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</si>
  <si>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</si>
  <si>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</si>
  <si>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</si>
  <si>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</si>
  <si>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</si>
  <si>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</si>
  <si>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</si>
  <si>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</si>
  <si>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</si>
  <si>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</si>
  <si>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</si>
  <si>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</si>
  <si>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</si>
  <si>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</si>
  <si>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</si>
  <si>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</si>
  <si>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</si>
  <si>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</si>
  <si>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</si>
  <si>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</si>
  <si>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</si>
  <si>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</si>
  <si>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</si>
  <si>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</si>
  <si>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</si>
  <si>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</si>
  <si>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</si>
  <si>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</si>
  <si>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</si>
  <si>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</si>
  <si>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</si>
  <si>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</si>
  <si>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</si>
  <si>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</si>
  <si>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</si>
  <si>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</si>
  <si>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</si>
  <si>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</si>
  <si>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</si>
  <si>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</si>
  <si>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</si>
  <si>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</si>
  <si>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</si>
  <si>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</si>
  <si>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</si>
  <si>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</si>
  <si>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</si>
  <si>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</si>
  <si>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</si>
  <si>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</si>
  <si>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</si>
  <si>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</si>
  <si>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</si>
  <si>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</si>
  <si>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</si>
  <si>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</si>
  <si>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</si>
  <si>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</si>
  <si>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</si>
  <si>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</si>
  <si>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</si>
  <si>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</si>
  <si>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</si>
  <si>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</si>
  <si>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</si>
  <si>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</si>
  <si>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</si>
  <si>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</si>
  <si>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</si>
  <si>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</si>
  <si>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</si>
  <si>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</si>
  <si>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</si>
  <si>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</si>
  <si>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</si>
  <si>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</si>
  <si>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</si>
  <si>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</si>
  <si>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</si>
  <si>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</si>
  <si>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</si>
  <si>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</si>
  <si>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</si>
  <si>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</si>
  <si>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</si>
  <si>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</si>
  <si>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</si>
  <si>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</si>
  <si>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</si>
  <si>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</si>
  <si>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</si>
  <si>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</si>
  <si>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</si>
  <si>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</si>
  <si>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</si>
  <si>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</si>
  <si>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</si>
  <si>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</si>
  <si>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</si>
  <si>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</si>
  <si>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</si>
  <si>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</si>
  <si>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</si>
  <si>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</si>
  <si>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</si>
  <si>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</si>
  <si>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</si>
  <si>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</si>
  <si>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</si>
  <si>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</si>
  <si>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</si>
  <si>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</si>
  <si>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</si>
  <si>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</si>
  <si>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</si>
  <si>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</si>
  <si>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</si>
  <si>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</si>
  <si>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</si>
  <si>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</si>
  <si>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</si>
  <si>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</si>
  <si>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</si>
  <si>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</si>
  <si>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</si>
  <si>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</si>
  <si>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</si>
  <si>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</si>
  <si>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</si>
  <si>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</si>
  <si>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</si>
  <si>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</si>
  <si>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</si>
  <si>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</si>
  <si>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</si>
  <si>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</si>
  <si>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</si>
  <si>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</si>
  <si>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</si>
  <si>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</si>
  <si>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</si>
  <si>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</si>
  <si>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</si>
  <si>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</si>
  <si>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</si>
  <si>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</si>
  <si>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</si>
  <si>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</si>
  <si>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</si>
  <si>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</si>
  <si>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</si>
  <si>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</si>
  <si>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</si>
  <si>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</si>
  <si>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</si>
  <si>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</si>
  <si>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</si>
  <si>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</si>
  <si>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</si>
  <si>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</si>
  <si>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</si>
  <si>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</si>
  <si>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</si>
  <si>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</si>
  <si>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</si>
  <si>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</si>
  <si>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</si>
  <si>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</si>
  <si>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</si>
  <si>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</si>
  <si>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</si>
  <si>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</si>
  <si>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</si>
  <si>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</si>
  <si>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</si>
  <si>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</si>
  <si>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</si>
  <si>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</si>
  <si>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</si>
  <si>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</si>
  <si>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</si>
  <si>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</si>
  <si>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</si>
  <si>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</si>
  <si>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</si>
  <si>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</si>
  <si>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</si>
  <si>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</si>
  <si>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</si>
  <si>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</si>
  <si>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</si>
  <si>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</si>
  <si>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</si>
  <si>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</si>
  <si>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</si>
  <si>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</si>
  <si>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</si>
  <si>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</si>
  <si>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</si>
  <si>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</si>
  <si>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</si>
  <si>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</si>
  <si>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</si>
  <si>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</si>
  <si>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</si>
  <si>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</si>
  <si>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</si>
  <si>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</si>
  <si>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</si>
  <si>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</si>
  <si>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</si>
  <si>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</si>
  <si>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</si>
  <si>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</si>
  <si>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</si>
  <si>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</si>
  <si>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</si>
  <si>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</si>
  <si>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</si>
  <si>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</si>
  <si>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</si>
  <si>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</si>
  <si>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</si>
  <si>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</si>
  <si>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</si>
  <si>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</si>
  <si>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</si>
  <si>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</si>
  <si>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</si>
  <si>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</si>
  <si>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</si>
  <si>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</si>
  <si>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</si>
  <si>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</si>
  <si>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</si>
  <si>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</si>
  <si>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</si>
  <si>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</si>
  <si>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</si>
  <si>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</si>
  <si>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</si>
  <si>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</si>
  <si>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</si>
  <si>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</si>
  <si>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</si>
  <si>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</si>
  <si>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</si>
  <si>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</si>
  <si>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</si>
  <si>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</si>
  <si>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</si>
  <si>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</si>
  <si>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</si>
  <si>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</si>
  <si>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</si>
  <si>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</si>
  <si>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</si>
  <si>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</si>
  <si>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</si>
  <si>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</si>
  <si>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</si>
  <si>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</si>
  <si>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</si>
  <si>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</si>
  <si>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</si>
  <si>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</si>
  <si>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</si>
  <si>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</si>
  <si>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</si>
  <si>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</si>
  <si>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</si>
  <si>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</si>
  <si>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</si>
  <si>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</si>
  <si>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</si>
  <si>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</si>
  <si>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</si>
  <si>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</si>
  <si>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</si>
  <si>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</si>
  <si>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</si>
  <si>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</si>
  <si>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</si>
  <si>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</si>
  <si>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</si>
  <si>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</si>
  <si>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</si>
  <si>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</si>
  <si>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</si>
  <si>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</si>
  <si>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</si>
  <si>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</si>
  <si>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</si>
  <si>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</si>
  <si>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</si>
  <si>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</si>
  <si>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</si>
  <si>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</si>
  <si>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</si>
  <si>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</si>
  <si>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</si>
  <si>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</si>
  <si>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</si>
  <si>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</si>
  <si>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</si>
  <si>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</si>
  <si>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</si>
  <si>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</si>
  <si>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</si>
  <si>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</si>
  <si>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</si>
  <si>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</si>
  <si>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</si>
  <si>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</si>
  <si>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</si>
  <si>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</si>
  <si>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</si>
  <si>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</si>
  <si>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</si>
  <si>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</si>
  <si>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</si>
  <si>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</si>
  <si>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</si>
  <si>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</si>
  <si>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</si>
  <si>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</si>
  <si>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</si>
  <si>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</si>
  <si>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</si>
  <si>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</si>
  <si>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</si>
  <si>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</si>
  <si>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</si>
  <si>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</si>
  <si>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</si>
  <si>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</si>
  <si>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</si>
  <si>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</si>
  <si>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</si>
  <si>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</si>
  <si>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</si>
  <si>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</si>
  <si>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</si>
  <si>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</si>
  <si>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</si>
  <si>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</si>
  <si>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</si>
  <si>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</si>
  <si>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</si>
  <si>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</si>
  <si>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</si>
  <si>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</si>
  <si>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</si>
  <si>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</si>
  <si>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</si>
  <si>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</si>
  <si>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</si>
  <si>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</si>
  <si>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</si>
  <si>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</si>
  <si>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</si>
  <si>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</si>
  <si>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</si>
  <si>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</si>
  <si>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</si>
  <si>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</si>
  <si>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</si>
  <si>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</si>
  <si>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</si>
  <si>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</si>
  <si>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</si>
  <si>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</si>
  <si>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</si>
  <si>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</si>
  <si>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</si>
  <si>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</si>
  <si>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</si>
  <si>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</si>
  <si>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</si>
  <si>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</si>
  <si>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</si>
  <si>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</si>
  <si>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</si>
  <si>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</si>
  <si>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</si>
  <si>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</si>
  <si>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</si>
  <si>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</si>
  <si>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</si>
  <si>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</si>
  <si>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</si>
  <si>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</si>
  <si>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</si>
  <si>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</si>
  <si>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</si>
  <si>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</si>
  <si>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</si>
  <si>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</si>
  <si>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</si>
  <si>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</si>
  <si>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</si>
  <si>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</si>
  <si>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</si>
  <si>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</si>
  <si>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</si>
  <si>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</si>
  <si>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</si>
  <si>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</si>
  <si>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</si>
  <si>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</si>
  <si>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</si>
  <si>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</si>
  <si>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</si>
  <si>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</si>
  <si>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</si>
  <si>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</si>
  <si>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</si>
  <si>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</si>
  <si>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</si>
  <si>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</si>
  <si>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</si>
  <si>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</si>
  <si>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</si>
  <si>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</si>
  <si>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</si>
  <si>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</si>
  <si>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</si>
  <si>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</si>
  <si>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</si>
  <si>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</si>
  <si>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</si>
  <si>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</si>
  <si>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</si>
  <si>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</si>
  <si>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</si>
  <si>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</si>
  <si>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</si>
  <si>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</si>
  <si>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</si>
  <si>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</si>
  <si>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</si>
  <si>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</si>
  <si>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</si>
  <si>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</si>
  <si>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</si>
  <si>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</si>
  <si>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</si>
  <si>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</si>
  <si>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</si>
  <si>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</si>
  <si>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</si>
  <si>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</si>
  <si>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</si>
  <si>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</si>
  <si>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</si>
  <si>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</si>
  <si>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</si>
  <si>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</si>
  <si>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</si>
  <si>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</si>
  <si>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</si>
  <si>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</si>
  <si>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</si>
  <si>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</si>
  <si>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</si>
  <si>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</si>
  <si>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</si>
  <si>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</si>
  <si>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</si>
  <si>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</si>
  <si>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</si>
  <si>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</si>
  <si>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</si>
  <si>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</si>
  <si>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</si>
  <si>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</si>
  <si>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</si>
  <si>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</si>
  <si>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</si>
  <si>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</si>
  <si>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</si>
  <si>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</si>
  <si>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</si>
  <si>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</si>
  <si>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</si>
  <si>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</si>
  <si>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</si>
  <si>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</si>
  <si>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</si>
  <si>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</si>
  <si>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</si>
  <si>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</si>
  <si>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</si>
  <si>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</si>
  <si>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</si>
  <si>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</si>
  <si>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</si>
  <si>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</si>
  <si>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</si>
  <si>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</si>
  <si>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</si>
  <si>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</si>
  <si>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</si>
  <si>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</si>
  <si>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</si>
  <si>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</si>
  <si>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</si>
  <si>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</si>
  <si>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</si>
  <si>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</si>
  <si>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</si>
  <si>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</si>
  <si>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</si>
  <si>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</si>
  <si>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</si>
  <si>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</si>
  <si>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</si>
  <si>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</si>
  <si>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</si>
  <si>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</si>
  <si>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</si>
  <si>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</si>
  <si>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</si>
  <si>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</si>
  <si>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</si>
  <si>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</si>
  <si>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</si>
  <si>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</si>
  <si>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</si>
  <si>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</si>
  <si>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</si>
  <si>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</si>
  <si>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</si>
  <si>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</si>
  <si>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</si>
  <si>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</si>
  <si>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</si>
  <si>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</si>
  <si>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</si>
  <si>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</si>
  <si>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</si>
  <si>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</si>
  <si>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</si>
  <si>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</si>
  <si>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</si>
  <si>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</si>
  <si>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</si>
  <si>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</si>
  <si>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</si>
  <si>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</si>
  <si>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</si>
  <si>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</si>
  <si>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</si>
  <si>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</si>
  <si>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</si>
  <si>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</si>
  <si>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</si>
  <si>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</si>
  <si>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</si>
  <si>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</si>
  <si>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</si>
  <si>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</si>
  <si>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</si>
  <si>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</si>
  <si>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</si>
  <si>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</si>
  <si>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</si>
  <si>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</si>
  <si>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</si>
  <si>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</si>
  <si>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</si>
  <si>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</si>
  <si>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</si>
  <si>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</si>
  <si>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</si>
  <si>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</si>
  <si>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</si>
  <si>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</si>
  <si>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</si>
  <si>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</si>
  <si>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</si>
  <si>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</si>
  <si>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</si>
  <si>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</si>
  <si>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</si>
  <si>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</si>
  <si>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</si>
  <si>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</si>
  <si>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</si>
  <si>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</si>
  <si>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</si>
  <si>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</si>
  <si>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</si>
  <si>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</si>
  <si>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</si>
  <si>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</si>
  <si>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</si>
  <si>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</si>
  <si>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</si>
  <si>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</si>
  <si>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</si>
  <si>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</si>
  <si>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</si>
  <si>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</si>
  <si>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</si>
  <si>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</si>
  <si>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</si>
  <si>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</si>
  <si>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</si>
  <si>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</si>
  <si>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</si>
  <si>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</si>
  <si>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</si>
  <si>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</si>
  <si>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</si>
  <si>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</si>
  <si>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</si>
  <si>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</si>
  <si>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</si>
  <si>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</si>
  <si>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</si>
  <si>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</si>
  <si>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</si>
  <si>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</si>
  <si>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</si>
  <si>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</si>
  <si>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</si>
  <si>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</si>
  <si>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</si>
  <si>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</si>
  <si>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</si>
  <si>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</si>
  <si>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</si>
  <si>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</si>
  <si>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</si>
  <si>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</si>
  <si>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</si>
  <si>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</si>
  <si>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</si>
  <si>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</si>
  <si>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</si>
  <si>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</si>
  <si>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</si>
  <si>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</si>
  <si>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</si>
  <si>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</si>
  <si>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</si>
  <si>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</si>
  <si>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</si>
  <si>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</si>
  <si>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</si>
  <si>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</si>
  <si>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</si>
  <si>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</si>
  <si>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</si>
  <si>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</si>
  <si>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</si>
  <si>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</si>
  <si>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</si>
  <si>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</si>
  <si>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</si>
  <si>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</si>
  <si>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</si>
  <si>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</si>
  <si>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</si>
  <si>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</si>
  <si>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</si>
  <si>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</si>
  <si>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</si>
  <si>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</si>
  <si>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</si>
  <si>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</si>
  <si>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</si>
  <si>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</si>
  <si>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</si>
  <si>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</si>
  <si>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</si>
  <si>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</si>
  <si>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</si>
  <si>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</si>
  <si>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</si>
  <si>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</si>
  <si>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</si>
  <si>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</si>
  <si>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</si>
  <si>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</si>
  <si>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</si>
  <si>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</si>
  <si>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</si>
  <si>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</si>
  <si>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</si>
  <si>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</si>
  <si>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</si>
  <si>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</si>
  <si>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</si>
  <si>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</si>
  <si>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</si>
  <si>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</si>
  <si>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</si>
  <si>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</si>
  <si>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</si>
  <si>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</si>
  <si>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</si>
  <si>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</si>
  <si>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</si>
  <si>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</si>
  <si>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</si>
  <si>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</si>
  <si>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</si>
  <si>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</si>
  <si>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</si>
  <si>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</si>
  <si>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</si>
  <si>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</si>
  <si>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</si>
  <si>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</si>
  <si>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</si>
  <si>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</si>
  <si>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</si>
  <si>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</si>
  <si>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</si>
  <si>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</si>
  <si>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</si>
  <si>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</si>
  <si>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</si>
  <si>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</si>
  <si>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</si>
  <si>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</si>
  <si>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</si>
  <si>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</si>
  <si>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</si>
  <si>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</si>
  <si>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</si>
  <si>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</si>
  <si>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</si>
  <si>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</si>
  <si>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</si>
  <si>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</si>
  <si>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</si>
  <si>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</si>
  <si>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</si>
  <si>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</si>
  <si>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</si>
  <si>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</si>
  <si>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</si>
  <si>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</si>
  <si>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</si>
  <si>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</si>
  <si>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</si>
  <si>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</si>
  <si>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</si>
  <si>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</si>
  <si>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</si>
  <si>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</si>
  <si>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</si>
  <si>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</si>
  <si>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</si>
  <si>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</si>
  <si>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</si>
  <si>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</si>
  <si>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</si>
  <si>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</si>
  <si>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</si>
  <si>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</si>
  <si>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</si>
  <si>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</si>
  <si>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</si>
  <si>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</si>
  <si>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</si>
  <si>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</si>
  <si>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</si>
  <si>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</si>
  <si>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</si>
  <si>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</si>
  <si>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</si>
  <si>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</si>
  <si>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</si>
  <si>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</si>
  <si>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</si>
  <si>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</si>
  <si>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</si>
  <si>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</si>
  <si>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</si>
  <si>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</si>
  <si>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</si>
  <si>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</si>
  <si>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</si>
  <si>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</si>
  <si>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</si>
  <si>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</si>
  <si>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</si>
  <si>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</si>
  <si>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</si>
  <si>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</si>
  <si>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</si>
  <si>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</si>
  <si>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</si>
  <si>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</si>
  <si>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</si>
  <si>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</si>
  <si>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</si>
  <si>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</si>
  <si>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</si>
  <si>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</si>
  <si>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</si>
  <si>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</si>
  <si>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</si>
  <si>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</si>
  <si>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</si>
  <si>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</si>
  <si>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</si>
  <si>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</si>
  <si>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</si>
  <si>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</si>
  <si>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</si>
  <si>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</si>
  <si>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</si>
  <si>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</si>
  <si>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</si>
  <si>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</si>
  <si>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</si>
  <si>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</si>
  <si>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</si>
  <si>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</si>
  <si>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</si>
  <si>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</si>
  <si>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</si>
  <si>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</si>
  <si>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</si>
  <si>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</si>
  <si>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</si>
  <si>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</si>
  <si>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</si>
  <si>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</si>
  <si>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</si>
  <si>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</si>
  <si>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</si>
  <si>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</si>
  <si>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</si>
  <si>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</si>
  <si>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</si>
  <si>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</si>
  <si>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</si>
  <si>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</si>
  <si>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</si>
  <si>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</si>
  <si>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</si>
  <si>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</si>
  <si>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</si>
  <si>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</si>
  <si>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</si>
  <si>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</si>
  <si>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</si>
  <si>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</si>
  <si>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</si>
  <si>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</si>
  <si>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</si>
  <si>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</si>
  <si>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</si>
  <si>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</si>
  <si>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</si>
  <si>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</si>
  <si>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</si>
  <si>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</si>
  <si>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</si>
  <si>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</si>
  <si>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</si>
  <si>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</si>
  <si>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</si>
  <si>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</si>
  <si>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</si>
  <si>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</si>
  <si>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</si>
  <si>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</si>
  <si>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</si>
  <si>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</si>
  <si>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</si>
  <si>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</si>
  <si>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</si>
  <si>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</si>
  <si>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</si>
  <si>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</si>
  <si>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</si>
  <si>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</si>
  <si>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</si>
  <si>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</si>
  <si>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</si>
  <si>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</si>
  <si>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</si>
  <si>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</si>
  <si>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</si>
  <si>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</si>
  <si>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</si>
  <si>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</si>
  <si>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</si>
  <si>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</si>
  <si>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</si>
  <si>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</si>
  <si>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</si>
  <si>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</si>
  <si>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</si>
  <si>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</si>
  <si>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</si>
  <si>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</si>
  <si>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</si>
  <si>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</si>
  <si>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</si>
  <si>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</si>
  <si>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</si>
  <si>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</si>
  <si>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</si>
  <si>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</si>
  <si>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</si>
  <si>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</si>
  <si>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</si>
  <si>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</si>
  <si>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</si>
  <si>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</si>
  <si>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</si>
  <si>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</si>
  <si>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</si>
  <si>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</si>
  <si>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</si>
  <si>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</si>
  <si>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</si>
  <si>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</si>
  <si>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</si>
  <si>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</si>
  <si>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</si>
  <si>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</si>
  <si>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</si>
  <si>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</si>
  <si>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</si>
  <si>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</si>
  <si>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</si>
  <si>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</si>
  <si>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</si>
  <si>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</si>
  <si>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</si>
  <si>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</si>
  <si>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</si>
  <si>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</si>
  <si>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</si>
  <si>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</si>
  <si>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</si>
  <si>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</si>
  <si>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</si>
  <si>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</si>
  <si>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</si>
  <si>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</si>
  <si>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</si>
  <si>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</si>
  <si>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</si>
  <si>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</si>
  <si>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</si>
  <si>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</si>
  <si>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</si>
  <si>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</si>
  <si>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</si>
  <si>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</si>
  <si>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</si>
  <si>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</si>
  <si>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</si>
  <si>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</si>
  <si>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</si>
  <si>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</si>
  <si>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</si>
  <si>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</si>
  <si>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</si>
  <si>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</si>
  <si>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</si>
  <si>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</si>
  <si>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</si>
  <si>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</si>
  <si>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</si>
  <si>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</si>
  <si>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</si>
  <si>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</si>
  <si>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</si>
  <si>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</si>
  <si>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</si>
  <si>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</si>
  <si>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</si>
  <si>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</si>
  <si>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</si>
  <si>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</si>
  <si>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</si>
  <si>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</si>
  <si>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</si>
  <si>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</si>
  <si>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</si>
  <si>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</si>
  <si>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</si>
  <si>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</si>
  <si>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</si>
  <si>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</si>
  <si>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</si>
  <si>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</si>
  <si>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</si>
  <si>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</si>
  <si>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</si>
  <si>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</si>
  <si>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</si>
  <si>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</si>
  <si>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</si>
  <si>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</si>
  <si>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</si>
  <si>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</si>
  <si>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</si>
  <si>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</si>
  <si>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</si>
  <si>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</si>
  <si>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</si>
  <si>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</si>
  <si>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</si>
  <si>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</si>
  <si>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</si>
  <si>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</si>
  <si>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</si>
  <si>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</si>
  <si>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</si>
  <si>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</si>
  <si>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</si>
  <si>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</si>
  <si>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</si>
  <si>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</si>
  <si>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</si>
  <si>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</si>
  <si>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</si>
  <si>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</si>
  <si>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</si>
  <si>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</si>
  <si>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</si>
  <si>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</si>
  <si>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</si>
  <si>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</si>
  <si>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</si>
  <si>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</si>
  <si>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</si>
  <si>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</si>
  <si>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</si>
  <si>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</si>
  <si>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</si>
  <si>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</si>
  <si>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</si>
  <si>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</si>
  <si>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</si>
  <si>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</si>
  <si>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</si>
  <si>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</si>
  <si>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</si>
  <si>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</si>
  <si>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</si>
  <si>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</si>
  <si>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</si>
  <si>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</si>
  <si>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</si>
  <si>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</si>
  <si>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</si>
  <si>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</si>
  <si>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</si>
  <si>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</si>
  <si>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</si>
  <si>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</si>
  <si>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</si>
  <si>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</si>
  <si>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</si>
  <si>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</si>
  <si>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</si>
  <si>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</si>
  <si>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</si>
  <si>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</si>
  <si>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</si>
  <si>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</si>
  <si>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</si>
  <si>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</si>
  <si>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</si>
  <si>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</si>
  <si>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</si>
  <si>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</si>
  <si>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</si>
  <si>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</si>
  <si>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</si>
  <si>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</si>
  <si>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</si>
  <si>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</si>
  <si>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</si>
  <si>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</si>
  <si>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</si>
  <si>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</si>
  <si>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</si>
  <si>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</si>
  <si>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</si>
  <si>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</si>
  <si>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</si>
  <si>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</si>
  <si>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</si>
  <si>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</si>
  <si>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</si>
  <si>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</si>
  <si>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</si>
  <si>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</si>
  <si>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</si>
  <si>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</si>
  <si>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</si>
  <si>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</si>
  <si>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</si>
  <si>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</si>
  <si>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</si>
  <si>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</si>
  <si>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</si>
  <si>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</si>
  <si>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</si>
  <si>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</si>
  <si>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</si>
  <si>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</si>
  <si>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</si>
  <si>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</si>
  <si>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</si>
  <si>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</si>
  <si>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</si>
  <si>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</si>
  <si>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</si>
  <si>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</si>
  <si>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</si>
  <si>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</si>
  <si>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</si>
  <si>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</si>
  <si>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</si>
  <si>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</si>
  <si>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</si>
  <si>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</si>
  <si>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</si>
  <si>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</si>
  <si>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</si>
  <si>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</si>
  <si>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</si>
  <si>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</si>
  <si>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</si>
  <si>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</si>
  <si>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</si>
  <si>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</si>
  <si>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</si>
  <si>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</si>
  <si>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</si>
  <si>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</si>
  <si>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</si>
  <si>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</si>
  <si>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</si>
  <si>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</si>
  <si>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</si>
  <si>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</si>
  <si>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</si>
  <si>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</si>
  <si>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</si>
  <si>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</si>
  <si>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</si>
  <si>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</si>
  <si>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</si>
  <si>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</si>
  <si>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</si>
  <si>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</si>
  <si>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</si>
  <si>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</si>
  <si>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</si>
  <si>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</si>
  <si>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</si>
  <si>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</si>
  <si>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</si>
  <si>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</si>
  <si>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</si>
  <si>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</si>
  <si>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</si>
  <si>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</si>
  <si>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</si>
  <si>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</si>
  <si>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</si>
  <si>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</si>
  <si>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</si>
  <si>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</si>
  <si>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</si>
  <si>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</si>
  <si>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</si>
  <si>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</si>
  <si>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</si>
  <si>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</si>
  <si>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</si>
  <si>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</si>
  <si>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</si>
  <si>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</si>
  <si>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</si>
  <si>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</si>
  <si>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</si>
  <si>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</si>
  <si>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</si>
  <si>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</si>
  <si>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</si>
  <si>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</si>
  <si>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</si>
  <si>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</si>
  <si>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</si>
  <si>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</si>
  <si>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</si>
  <si>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</si>
  <si>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</si>
  <si>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</si>
  <si>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</si>
  <si>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</si>
  <si>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</si>
  <si>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</si>
  <si>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</si>
  <si>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</si>
  <si>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</si>
  <si>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</si>
  <si>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</si>
  <si>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</si>
  <si>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</si>
  <si>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</si>
  <si>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</si>
  <si>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</si>
  <si>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</si>
  <si>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</si>
  <si>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</si>
  <si>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</si>
  <si>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</si>
  <si>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</si>
  <si>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</si>
  <si>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</si>
  <si>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</si>
  <si>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</si>
  <si>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</si>
  <si>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</si>
  <si>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</si>
  <si>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</si>
  <si>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</si>
  <si>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</si>
  <si>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</si>
  <si>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</si>
  <si>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</si>
  <si>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</si>
  <si>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</si>
  <si>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</si>
  <si>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</si>
  <si>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</si>
  <si>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</si>
  <si>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</si>
  <si>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</si>
  <si>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</si>
  <si>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</si>
  <si>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</si>
  <si>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</si>
  <si>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</si>
  <si>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</si>
  <si>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</si>
  <si>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</si>
  <si>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</si>
  <si>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</si>
  <si>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</si>
  <si>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</si>
  <si>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</si>
  <si>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</si>
  <si>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</si>
  <si>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</si>
  <si>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</si>
  <si>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</si>
  <si>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</si>
  <si>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</si>
  <si>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</si>
  <si>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</si>
  <si>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</si>
  <si>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</si>
  <si>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</si>
  <si>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</si>
  <si>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</si>
  <si>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</si>
  <si>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</si>
  <si>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</si>
  <si>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</si>
  <si>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</si>
  <si>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</si>
  <si>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</si>
  <si>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</si>
  <si>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</si>
  <si>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</si>
  <si>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</si>
  <si>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</si>
  <si>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</si>
  <si>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</si>
  <si>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</si>
  <si>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</si>
  <si>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</si>
  <si>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</si>
  <si>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</si>
  <si>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</si>
  <si>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</si>
  <si>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</si>
  <si>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</si>
  <si>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</si>
  <si>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</si>
  <si>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</si>
  <si>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</si>
  <si>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</si>
  <si>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</si>
  <si>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</si>
  <si>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</si>
  <si>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</si>
  <si>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</si>
  <si>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</si>
  <si>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</si>
  <si>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</si>
  <si>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</si>
  <si>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</si>
  <si>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</si>
  <si>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</si>
  <si>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</si>
  <si>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</si>
  <si>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</si>
  <si>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</si>
  <si>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</si>
  <si>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</si>
  <si>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</si>
  <si>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</si>
  <si>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</si>
  <si>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</si>
  <si>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</si>
  <si>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</si>
  <si>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</si>
  <si>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</si>
  <si>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</si>
  <si>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</si>
  <si>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</si>
  <si>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</si>
  <si>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</si>
  <si>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</si>
  <si>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</si>
  <si>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</si>
  <si>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</si>
  <si>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</si>
  <si>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</si>
  <si>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</si>
  <si>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</si>
  <si>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</si>
  <si>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</si>
  <si>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</si>
  <si>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</si>
  <si>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</si>
  <si>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</si>
  <si>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</si>
  <si>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</si>
  <si>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</si>
  <si>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</si>
  <si>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</si>
  <si>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</si>
  <si>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</si>
  <si>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</si>
  <si>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</si>
  <si>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</si>
  <si>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</si>
  <si>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</si>
  <si>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</si>
  <si>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</si>
  <si>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</si>
  <si>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</si>
  <si>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</si>
  <si>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</si>
  <si>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</si>
  <si>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</si>
  <si>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</si>
  <si>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</si>
  <si>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</si>
  <si>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</si>
  <si>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</si>
  <si>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</si>
  <si>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</si>
  <si>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</si>
  <si>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</si>
  <si>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</si>
  <si>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</si>
  <si>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</si>
  <si>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</si>
  <si>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</si>
  <si>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</si>
  <si>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</si>
  <si>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</si>
  <si>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</si>
  <si>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</si>
  <si>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</si>
  <si>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</si>
  <si>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</si>
  <si>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</si>
  <si>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</si>
  <si>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</si>
  <si>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</si>
  <si>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</si>
  <si>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</si>
  <si>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</si>
  <si>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</si>
  <si>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</si>
  <si>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</si>
  <si>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</si>
  <si>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</si>
  <si>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</si>
  <si>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</si>
  <si>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</si>
  <si>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</si>
  <si>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</si>
  <si>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</si>
  <si>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</si>
  <si>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</si>
  <si>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</si>
  <si>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</si>
  <si>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</si>
  <si>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</si>
  <si>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</si>
  <si>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</si>
  <si>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</si>
  <si>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</si>
  <si>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</si>
  <si>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</si>
  <si>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</si>
  <si>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</si>
  <si>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</si>
  <si>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</si>
  <si>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</si>
  <si>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</si>
  <si>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</si>
  <si>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</si>
  <si>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</si>
  <si>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</si>
  <si>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</si>
  <si>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</si>
  <si>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</si>
  <si>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</si>
  <si>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</si>
  <si>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</si>
  <si>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</si>
  <si>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</si>
  <si>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</si>
  <si>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</si>
  <si>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</si>
  <si>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</si>
  <si>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</si>
  <si>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</si>
  <si>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</si>
  <si>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</si>
  <si>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</si>
  <si>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</si>
  <si>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</si>
  <si>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</si>
  <si>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</si>
  <si>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</si>
  <si>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</si>
  <si>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</si>
  <si>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</si>
  <si>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</si>
  <si>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</si>
  <si>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</si>
  <si>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</si>
  <si>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</si>
  <si>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</si>
  <si>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</si>
  <si>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</si>
  <si>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</si>
  <si>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</si>
  <si>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</si>
  <si>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</si>
  <si>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</si>
  <si>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</si>
  <si>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</si>
  <si>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</si>
  <si>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</si>
  <si>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</si>
  <si>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</si>
  <si>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</si>
  <si>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</si>
  <si>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</si>
  <si>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</si>
  <si>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</si>
  <si>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</si>
  <si>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</si>
  <si>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</si>
  <si>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</si>
  <si>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</si>
  <si>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</si>
  <si>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</si>
  <si>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</si>
  <si>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</si>
  <si>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</si>
  <si>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</si>
  <si>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</si>
  <si>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</si>
  <si>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</si>
  <si>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</si>
  <si>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</si>
  <si>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</si>
  <si>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</si>
  <si>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</si>
  <si>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</si>
  <si>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</si>
  <si>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</si>
  <si>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</si>
  <si>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</si>
  <si>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</si>
  <si>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</si>
  <si>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</si>
  <si>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</si>
  <si>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</si>
  <si>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</si>
  <si>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</si>
  <si>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</si>
  <si>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</si>
  <si>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</si>
  <si>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</si>
  <si>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</si>
  <si>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</si>
  <si>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</si>
  <si>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</si>
  <si>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</si>
  <si>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</si>
  <si>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</si>
  <si>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</si>
  <si>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</si>
  <si>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</si>
  <si>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</si>
  <si>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</si>
  <si>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</si>
  <si>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</si>
  <si>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</si>
  <si>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</si>
  <si>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</si>
  <si>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</si>
  <si>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</si>
  <si>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</si>
  <si>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</si>
  <si>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</si>
  <si>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</si>
  <si>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</si>
  <si>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</si>
  <si>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</si>
  <si>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</si>
  <si>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</si>
  <si>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</si>
  <si>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</si>
  <si>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</si>
  <si>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</si>
  <si>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</si>
  <si>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</si>
  <si>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</si>
  <si>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</si>
  <si>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</si>
  <si>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</si>
  <si>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</si>
  <si>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</si>
  <si>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</si>
  <si>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</si>
  <si>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</si>
  <si>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</si>
  <si>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</si>
  <si>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</si>
  <si>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</si>
  <si>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</si>
  <si>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</si>
  <si>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</si>
  <si>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</si>
  <si>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</si>
  <si>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</si>
  <si>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</si>
  <si>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</si>
  <si>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</si>
  <si>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</si>
  <si>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</si>
  <si>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</si>
  <si>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</si>
  <si>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</si>
  <si>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</si>
  <si>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</si>
  <si>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</si>
  <si>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</si>
  <si>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</si>
  <si>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</si>
  <si>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</si>
  <si>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</si>
  <si>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</si>
  <si>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</si>
  <si>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</si>
  <si>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</si>
  <si>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</si>
  <si>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</si>
  <si>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</si>
  <si>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</si>
  <si>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</si>
  <si>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</si>
  <si>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</si>
  <si>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</si>
  <si>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</si>
  <si>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</si>
  <si>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</si>
  <si>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</si>
  <si>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</si>
  <si>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</si>
  <si>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</si>
  <si>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</si>
  <si>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</si>
  <si>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</si>
  <si>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</si>
  <si>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</si>
  <si>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</si>
  <si>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</si>
  <si>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</si>
  <si>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</si>
  <si>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</si>
  <si>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</si>
  <si>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</si>
  <si>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</si>
  <si>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</si>
  <si>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</si>
  <si>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</si>
  <si>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</si>
  <si>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</si>
  <si>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</si>
  <si>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</si>
  <si>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</si>
  <si>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</si>
  <si>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</si>
  <si>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</si>
  <si>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</si>
  <si>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</si>
  <si>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</si>
  <si>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</si>
  <si>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</si>
  <si>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</si>
  <si>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</si>
  <si>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</si>
  <si>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</si>
  <si>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</si>
  <si>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</si>
  <si>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</si>
  <si>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</si>
  <si>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</si>
  <si>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</si>
  <si>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</si>
  <si>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</si>
  <si>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</si>
  <si>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</si>
  <si>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</si>
  <si>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</si>
  <si>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</si>
  <si>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</si>
  <si>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</si>
  <si>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</si>
  <si>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</si>
  <si>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</si>
  <si>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</si>
  <si>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</si>
  <si>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</si>
  <si>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</si>
  <si>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</si>
  <si>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</si>
  <si>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</si>
  <si>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</si>
  <si>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</si>
  <si>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</si>
  <si>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</si>
  <si>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</si>
  <si>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</si>
  <si>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</si>
  <si>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</si>
  <si>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</si>
  <si>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</si>
  <si>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</si>
  <si>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</si>
  <si>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</si>
  <si>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</si>
  <si>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</si>
  <si>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</si>
  <si>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</si>
  <si>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</si>
  <si>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</si>
  <si>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</si>
  <si>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</si>
  <si>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</si>
  <si>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</si>
  <si>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</si>
  <si>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</si>
  <si>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</si>
  <si>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</si>
  <si>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</si>
  <si>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</si>
  <si>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</si>
  <si>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</si>
  <si>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</si>
  <si>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</si>
  <si>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</si>
  <si>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</si>
  <si>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</si>
  <si>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</si>
  <si>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</si>
  <si>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</si>
  <si>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</si>
  <si>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</si>
  <si>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</si>
  <si>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</si>
  <si>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</si>
  <si>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</si>
  <si>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</si>
  <si>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</si>
  <si>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</si>
  <si>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</si>
  <si>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</si>
  <si>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</si>
  <si>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</si>
  <si>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</si>
  <si>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</si>
  <si>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</si>
  <si>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</si>
  <si>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</si>
  <si>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</si>
  <si>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</si>
  <si>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</si>
  <si>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</si>
  <si>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</si>
  <si>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</si>
  <si>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</si>
  <si>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</si>
  <si>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</si>
  <si>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</si>
  <si>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</si>
  <si>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</si>
  <si>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</si>
  <si>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</si>
  <si>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</si>
  <si>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</si>
  <si>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</si>
  <si>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</si>
  <si>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</si>
  <si>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</si>
  <si>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</si>
  <si>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</si>
  <si>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</si>
  <si>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</si>
  <si>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</si>
  <si>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</si>
  <si>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</si>
  <si>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</si>
  <si>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</si>
  <si>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</si>
  <si>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</si>
  <si>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</si>
  <si>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</si>
  <si>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</si>
  <si>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</si>
  <si>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</si>
  <si>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</si>
  <si>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</si>
  <si>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</si>
  <si>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</si>
  <si>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</si>
  <si>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</si>
  <si>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</si>
  <si>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</si>
  <si>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</si>
  <si>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</si>
  <si>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</si>
  <si>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</si>
  <si>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</si>
  <si>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</si>
  <si>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</si>
  <si>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</si>
  <si>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</si>
  <si>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</si>
  <si>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</si>
  <si>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</si>
  <si>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</si>
  <si>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</si>
  <si>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</si>
  <si>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</si>
  <si>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</si>
  <si>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</si>
  <si>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</si>
  <si>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</si>
  <si>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</si>
  <si>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</si>
  <si>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</si>
  <si>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</si>
  <si>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</si>
  <si>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</si>
  <si>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</si>
  <si>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</si>
  <si>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</si>
  <si>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</si>
  <si>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</si>
  <si>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</si>
  <si>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</si>
  <si>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</si>
  <si>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</si>
  <si>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</si>
  <si>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</si>
  <si>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</si>
  <si>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</si>
  <si>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</si>
  <si>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</si>
  <si>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</si>
  <si>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</si>
  <si>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</si>
  <si>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</si>
  <si>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</si>
  <si>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</si>
  <si>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</si>
  <si>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</si>
  <si>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</si>
  <si>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</si>
  <si>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</si>
  <si>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</si>
  <si>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</si>
  <si>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</si>
  <si>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</si>
  <si>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</si>
  <si>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</si>
  <si>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</si>
  <si>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</si>
  <si>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</si>
  <si>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</si>
  <si>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</si>
  <si>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</si>
  <si>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</si>
  <si>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</si>
  <si>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</si>
  <si>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</si>
  <si>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</si>
  <si>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</si>
  <si>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</si>
  <si>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</si>
  <si>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</si>
  <si>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</si>
  <si>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</si>
  <si>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</si>
  <si>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</si>
  <si>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</si>
  <si>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</si>
  <si>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</si>
  <si>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</si>
  <si>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</si>
  <si>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</si>
  <si>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</si>
  <si>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</si>
  <si>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</si>
  <si>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</si>
  <si>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</si>
  <si>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</si>
  <si>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</si>
  <si>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</si>
  <si>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</si>
  <si>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</si>
  <si>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</si>
  <si>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</si>
  <si>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</si>
  <si>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</si>
  <si>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</si>
  <si>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</si>
  <si>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</si>
  <si>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</si>
  <si>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</si>
  <si>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</si>
  <si>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</si>
  <si>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</si>
  <si>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</si>
  <si>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</si>
  <si>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</si>
  <si>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</si>
  <si>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</si>
  <si>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</si>
  <si>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</si>
  <si>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</si>
  <si>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</si>
  <si>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</si>
  <si>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</si>
  <si>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</si>
  <si>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</si>
  <si>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</si>
  <si>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</si>
  <si>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</si>
  <si>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</si>
  <si>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</si>
  <si>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</si>
  <si>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</si>
  <si>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</si>
  <si>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</si>
  <si>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</si>
  <si>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</si>
  <si>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</si>
  <si>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</si>
  <si>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</si>
  <si>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</si>
  <si>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</si>
  <si>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</si>
  <si>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</si>
  <si>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</si>
  <si>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</si>
  <si>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</si>
  <si>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</si>
  <si>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</si>
  <si>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</si>
  <si>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</si>
  <si>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</si>
  <si>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</si>
  <si>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</si>
  <si>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</si>
  <si>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</si>
  <si>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</si>
  <si>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</si>
  <si>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</si>
  <si>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</si>
  <si>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</si>
  <si>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</si>
  <si>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</si>
  <si>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</si>
  <si>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</si>
  <si>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</si>
  <si>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</si>
  <si>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</si>
  <si>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</si>
  <si>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</si>
  <si>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</si>
  <si>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</si>
  <si>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</si>
  <si>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</si>
  <si>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</si>
  <si>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</si>
  <si>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</si>
  <si>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</si>
  <si>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</si>
  <si>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</si>
  <si>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</si>
  <si>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</si>
  <si>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</si>
  <si>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</si>
  <si>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</si>
  <si>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</si>
  <si>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</si>
  <si>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</si>
  <si>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</si>
  <si>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</si>
  <si>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</si>
  <si>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</si>
  <si>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</si>
  <si>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</si>
  <si>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</si>
  <si>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</si>
  <si>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</si>
  <si>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</si>
  <si>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</si>
  <si>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</si>
  <si>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</si>
  <si>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</si>
  <si>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</si>
  <si>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</si>
  <si>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</si>
  <si>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</si>
  <si>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</si>
  <si>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</si>
  <si>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</si>
  <si>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</si>
  <si>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</si>
  <si>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</si>
  <si>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</si>
  <si>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</si>
  <si>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</si>
  <si>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</si>
  <si>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</si>
  <si>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</si>
  <si>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</si>
  <si>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</si>
  <si>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</si>
  <si>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</si>
  <si>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</si>
  <si>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</si>
  <si>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</si>
  <si>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</si>
  <si>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</si>
  <si>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</si>
  <si>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</si>
  <si>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</si>
  <si>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</si>
  <si>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</si>
  <si>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</si>
  <si>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</si>
  <si>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</si>
  <si>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</si>
  <si>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</si>
  <si>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</si>
  <si>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</si>
  <si>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</si>
  <si>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</si>
  <si>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</si>
  <si>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</si>
  <si>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</si>
  <si>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</si>
  <si>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</si>
  <si>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</si>
  <si>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</si>
  <si>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</si>
  <si>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</si>
  <si>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</si>
  <si>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</si>
  <si>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</si>
  <si>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</si>
  <si>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</si>
  <si>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</si>
  <si>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</si>
  <si>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</si>
  <si>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</si>
  <si>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</si>
  <si>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</si>
  <si>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</si>
  <si>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</si>
  <si>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</si>
  <si>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</si>
  <si>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</si>
  <si>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</si>
  <si>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</si>
  <si>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</si>
  <si>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</si>
  <si>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</si>
  <si>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</si>
  <si>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</si>
  <si>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</si>
  <si>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</si>
  <si>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</si>
  <si>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</si>
  <si>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</si>
  <si>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</si>
  <si>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</si>
  <si>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</si>
  <si>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</si>
  <si>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</si>
  <si>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</si>
  <si>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</si>
  <si>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</si>
  <si>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</si>
  <si>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</si>
  <si>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</si>
  <si>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</si>
  <si>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</si>
  <si>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</si>
  <si>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</si>
  <si>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</si>
  <si>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</si>
  <si>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</si>
  <si>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</si>
  <si>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</si>
  <si>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</si>
  <si>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</si>
  <si>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</si>
  <si>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</si>
  <si>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</si>
  <si>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</si>
  <si>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</si>
  <si>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</si>
  <si>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</si>
  <si>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</si>
  <si>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</si>
  <si>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</si>
  <si>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</si>
  <si>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</si>
  <si>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</si>
  <si>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</si>
  <si>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</si>
  <si>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</si>
  <si>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</si>
  <si>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</si>
  <si>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</si>
  <si>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</si>
  <si>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</si>
  <si>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</si>
  <si>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</si>
  <si>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</si>
  <si>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</si>
  <si>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</si>
  <si>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</si>
  <si>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</si>
  <si>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</si>
  <si>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</si>
  <si>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</si>
  <si>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</si>
  <si>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</si>
  <si>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</si>
  <si>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</si>
  <si>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</si>
  <si>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</si>
  <si>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</si>
  <si>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</si>
  <si>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</si>
  <si>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</si>
  <si>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</si>
  <si>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</si>
  <si>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</si>
  <si>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</si>
  <si>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</si>
  <si>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</si>
  <si>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</si>
  <si>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</si>
  <si>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</si>
  <si>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</si>
  <si>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</si>
  <si>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</si>
  <si>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</si>
  <si>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</si>
  <si>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</si>
  <si>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</si>
  <si>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</si>
  <si>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</si>
  <si>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</si>
  <si>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</si>
  <si>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</si>
  <si>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</si>
  <si>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</si>
  <si>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</si>
  <si>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</si>
  <si>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</si>
  <si>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</si>
  <si>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</si>
  <si>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</si>
  <si>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</si>
  <si>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</si>
  <si>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</si>
  <si>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</si>
  <si>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</si>
  <si>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</si>
  <si>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</si>
  <si>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</si>
  <si>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</si>
  <si>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</si>
  <si>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</si>
  <si>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</si>
  <si>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</si>
  <si>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</si>
  <si>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</si>
  <si>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</si>
  <si>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</si>
  <si>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</si>
  <si>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</si>
  <si>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</si>
  <si>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</si>
  <si>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</si>
  <si>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</si>
  <si>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</si>
  <si>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</si>
  <si>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</si>
  <si>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</si>
  <si>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</si>
  <si>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</si>
  <si>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</si>
  <si>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</si>
  <si>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</si>
  <si>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</si>
  <si>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</si>
  <si>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</si>
  <si>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</si>
  <si>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</si>
  <si>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</si>
  <si>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</si>
  <si>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</si>
  <si>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</si>
  <si>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</si>
  <si>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</si>
  <si>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</si>
  <si>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</si>
  <si>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</si>
  <si>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</si>
  <si>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</si>
  <si>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</si>
  <si>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</si>
  <si>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</si>
  <si>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</si>
  <si>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</si>
  <si>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</si>
  <si>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</si>
  <si>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</si>
  <si>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</si>
  <si>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</si>
  <si>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</si>
  <si>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</si>
  <si>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</si>
  <si>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</si>
  <si>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</si>
  <si>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</si>
  <si>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</si>
  <si>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</si>
  <si>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</si>
  <si>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</si>
  <si>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</si>
  <si>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</si>
  <si>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</si>
  <si>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</si>
  <si>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</si>
  <si>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</si>
  <si>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</si>
  <si>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</si>
  <si>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</si>
  <si>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</si>
  <si>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</si>
  <si>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</si>
  <si>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</si>
  <si>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</si>
  <si>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</si>
  <si>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</si>
  <si>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</si>
  <si>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</si>
  <si>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</si>
  <si>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</si>
  <si>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</si>
  <si>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</si>
  <si>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</si>
  <si>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</si>
  <si>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</si>
  <si>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</si>
  <si>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</si>
  <si>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</si>
  <si>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</si>
  <si>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</si>
  <si>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</si>
  <si>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</si>
  <si>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</si>
  <si>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</si>
  <si>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</si>
  <si>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</si>
  <si>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</si>
  <si>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</si>
  <si>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</si>
  <si>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</si>
  <si>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</si>
  <si>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</si>
  <si>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</si>
  <si>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</si>
  <si>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</si>
  <si>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</si>
  <si>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</si>
  <si>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</si>
  <si>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</si>
  <si>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</si>
  <si>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</si>
  <si>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</si>
  <si>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</si>
  <si>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</si>
  <si>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</si>
  <si>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</si>
  <si>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</si>
  <si>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</si>
  <si>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</si>
  <si>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</si>
  <si>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</si>
  <si>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</si>
  <si>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</si>
  <si>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</si>
  <si>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</si>
  <si>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</si>
  <si>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</si>
  <si>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</si>
  <si>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</si>
  <si>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</si>
  <si>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</si>
  <si>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</si>
  <si>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</si>
  <si>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</si>
  <si>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</si>
  <si>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</si>
  <si>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</si>
  <si>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</si>
  <si>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</si>
  <si>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</si>
  <si>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</si>
  <si>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</si>
  <si>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</si>
  <si>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</si>
  <si>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</si>
  <si>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</si>
  <si>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</si>
  <si>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</si>
  <si>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</si>
  <si>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</si>
  <si>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</si>
  <si>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</si>
  <si>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</si>
  <si>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</si>
  <si>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</si>
  <si>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</si>
  <si>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</si>
  <si>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</si>
  <si>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</si>
  <si>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</si>
  <si>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</si>
  <si>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</si>
  <si>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</si>
  <si>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</si>
  <si>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</si>
  <si>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</si>
  <si>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</si>
  <si>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</si>
  <si>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</si>
  <si>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</si>
  <si>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</si>
  <si>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</si>
  <si>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</si>
  <si>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</si>
  <si>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</si>
  <si>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</si>
  <si>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</si>
  <si>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</si>
  <si>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</si>
  <si>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</si>
  <si>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</si>
  <si>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</si>
  <si>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</si>
  <si>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</si>
  <si>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</si>
  <si>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</si>
  <si>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</si>
  <si>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</si>
  <si>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</si>
  <si>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</si>
  <si>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</si>
  <si>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</si>
  <si>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</si>
  <si>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</si>
  <si>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</si>
  <si>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</si>
  <si>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</si>
  <si>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</si>
  <si>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</si>
  <si>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</si>
  <si>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</si>
  <si>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</si>
  <si>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</si>
  <si>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</si>
  <si>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</si>
  <si>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</si>
  <si>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</si>
  <si>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</si>
  <si>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</si>
  <si>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</si>
  <si>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</si>
  <si>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</si>
  <si>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</si>
  <si>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</si>
  <si>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</si>
  <si>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</si>
  <si>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</si>
  <si>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</si>
  <si>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</si>
  <si>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</si>
  <si>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</si>
  <si>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</si>
  <si>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</si>
  <si>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</si>
  <si>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</si>
  <si>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</si>
  <si>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</si>
  <si>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</si>
  <si>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</si>
  <si>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</si>
  <si>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</si>
  <si>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</si>
  <si>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</si>
  <si>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</si>
  <si>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</si>
  <si>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</si>
  <si>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</si>
  <si>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</si>
  <si>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</si>
  <si>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</si>
  <si>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</si>
  <si>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</si>
  <si>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</si>
  <si>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</si>
  <si>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</si>
  <si>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</si>
  <si>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</si>
  <si>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</si>
  <si>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</si>
  <si>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</si>
  <si>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</si>
  <si>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</si>
  <si>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</si>
  <si>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</si>
  <si>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</si>
  <si>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</si>
  <si>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</si>
  <si>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</si>
  <si>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</si>
  <si>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</si>
  <si>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</si>
  <si>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</si>
  <si>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</si>
  <si>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</si>
  <si>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</si>
  <si>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</si>
  <si>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</si>
  <si>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</si>
  <si>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</si>
  <si>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</si>
  <si>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</si>
  <si>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</si>
  <si>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</si>
  <si>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</si>
  <si>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</si>
  <si>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</si>
  <si>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</si>
  <si>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</si>
  <si>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</si>
  <si>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</si>
  <si>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</si>
  <si>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</si>
  <si>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</si>
  <si>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</si>
  <si>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</si>
  <si>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</si>
  <si>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</si>
  <si>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</si>
  <si>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</si>
  <si>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</si>
  <si>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</si>
  <si>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</si>
  <si>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</si>
  <si>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</si>
  <si>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</si>
  <si>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</si>
  <si>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</si>
  <si>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</si>
  <si>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</si>
  <si>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</si>
  <si>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</si>
  <si>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</si>
  <si>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</si>
  <si>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</si>
  <si>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</si>
  <si>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</si>
  <si>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</si>
  <si>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</si>
  <si>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</si>
  <si>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</si>
  <si>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</si>
  <si>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</si>
  <si>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</si>
  <si>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</si>
  <si>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</si>
  <si>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</si>
  <si>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</si>
  <si>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</si>
  <si>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</si>
  <si>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</si>
  <si>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</si>
  <si>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</si>
  <si>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</si>
  <si>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</si>
  <si>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</si>
  <si>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</si>
  <si>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</si>
  <si>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</si>
  <si>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</si>
  <si>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</si>
  <si>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</si>
  <si>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</si>
  <si>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</si>
  <si>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</si>
  <si>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</si>
  <si>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</si>
  <si>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</si>
  <si>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</si>
  <si>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</si>
  <si>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</si>
  <si>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</si>
  <si>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</si>
  <si>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</si>
  <si>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</si>
  <si>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</si>
  <si>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</si>
  <si>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</si>
  <si>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</si>
  <si>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</si>
  <si>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</si>
  <si>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</si>
  <si>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</si>
  <si>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</si>
  <si>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</si>
  <si>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</si>
  <si>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</si>
  <si>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</si>
  <si>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</si>
  <si>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</si>
  <si>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</si>
  <si>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</si>
  <si>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</si>
  <si>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</si>
  <si>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</si>
  <si>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</si>
  <si>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</si>
  <si>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</si>
  <si>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</si>
  <si>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</si>
  <si>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</si>
  <si>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</si>
  <si>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</si>
  <si>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</si>
  <si>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</si>
  <si>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</si>
  <si>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</si>
  <si>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</si>
  <si>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</si>
  <si>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</si>
  <si>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</si>
  <si>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</si>
  <si>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</si>
  <si>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</si>
  <si>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</si>
  <si>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</si>
  <si>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</si>
  <si>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</si>
  <si>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</si>
  <si>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</si>
  <si>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</si>
  <si>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</si>
  <si>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</si>
  <si>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</si>
  <si>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</si>
  <si>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</si>
  <si>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</si>
  <si>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</si>
  <si>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</si>
  <si>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</si>
  <si>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</si>
  <si>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</si>
  <si>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</si>
  <si>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</si>
  <si>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</si>
  <si>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</si>
  <si>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</si>
  <si>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</si>
  <si>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</si>
  <si>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</si>
  <si>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</si>
  <si>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</si>
  <si>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</si>
  <si>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</si>
  <si>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</si>
  <si>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</si>
  <si>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</si>
  <si>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</si>
  <si>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</si>
  <si>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</si>
  <si>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</si>
  <si>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</si>
  <si>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</si>
  <si>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</si>
  <si>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</si>
  <si>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</si>
  <si>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</si>
  <si>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</si>
  <si>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</si>
  <si>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</si>
  <si>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</si>
  <si>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</si>
  <si>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</si>
  <si>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</si>
  <si>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</si>
  <si>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</si>
  <si>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</si>
  <si>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</si>
  <si>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</si>
  <si>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</si>
  <si>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</si>
  <si>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</si>
  <si>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</si>
  <si>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</si>
  <si>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</si>
  <si>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</si>
  <si>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</si>
  <si>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</si>
  <si>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</si>
  <si>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</si>
  <si>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</si>
  <si>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</si>
  <si>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</si>
  <si>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</si>
  <si>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</si>
  <si>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</si>
  <si>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</si>
  <si>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</si>
  <si>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</si>
  <si>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</si>
  <si>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</si>
  <si>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</si>
  <si>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</si>
  <si>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</si>
  <si>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</si>
  <si>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</si>
  <si>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</si>
  <si>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</si>
  <si>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</si>
  <si>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</si>
  <si>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</si>
  <si>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</si>
  <si>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</si>
  <si>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</si>
  <si>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</si>
  <si>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</si>
  <si>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</si>
  <si>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</si>
  <si>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</si>
  <si>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</si>
  <si>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</si>
  <si>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</si>
  <si>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</si>
  <si>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</si>
  <si>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</si>
  <si>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</si>
  <si>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</si>
  <si>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</si>
  <si>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</si>
  <si>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</si>
  <si>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</si>
  <si>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</si>
  <si>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</si>
  <si>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</si>
  <si>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</si>
  <si>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</si>
  <si>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</si>
  <si>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</si>
  <si>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</si>
  <si>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</si>
  <si>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</si>
  <si>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</si>
  <si>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</si>
  <si>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</si>
  <si>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</si>
  <si>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</si>
  <si>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</si>
  <si>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</si>
  <si>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</si>
  <si>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</si>
  <si>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</si>
  <si>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</si>
  <si>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</si>
  <si>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</si>
  <si>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</si>
  <si>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</si>
  <si>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</si>
  <si>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</si>
  <si>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</si>
  <si>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</si>
  <si>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</si>
  <si>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</si>
  <si>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</si>
  <si>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</si>
  <si>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</si>
  <si>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</si>
  <si>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</si>
  <si>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</si>
  <si>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</si>
  <si>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</si>
  <si>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</si>
  <si>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</si>
  <si>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</si>
  <si>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</si>
  <si>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</si>
  <si>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</si>
  <si>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</si>
  <si>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</si>
  <si>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</si>
  <si>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</si>
  <si>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</si>
  <si>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</si>
  <si>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</si>
  <si>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</si>
  <si>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</si>
  <si>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</si>
  <si>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</si>
  <si>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</si>
  <si>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</si>
  <si>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</si>
  <si>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</si>
  <si>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</si>
  <si>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</si>
  <si>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</si>
  <si>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</si>
  <si>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</si>
  <si>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</si>
  <si>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</si>
  <si>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</si>
  <si>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</si>
  <si>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</si>
  <si>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</si>
  <si>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</si>
  <si>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</si>
  <si>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</si>
  <si>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</si>
  <si>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</si>
  <si>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</si>
  <si>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</si>
  <si>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</si>
  <si>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</si>
  <si>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</si>
  <si>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</si>
  <si>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</si>
  <si>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</si>
  <si>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</si>
  <si>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</si>
  <si>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</si>
  <si>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</si>
  <si>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</si>
  <si>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</si>
  <si>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</si>
  <si>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</si>
  <si>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</si>
  <si>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</si>
  <si>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</si>
  <si>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</si>
  <si>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</si>
  <si>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</si>
  <si>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</si>
  <si>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</si>
  <si>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</si>
  <si>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</si>
  <si>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</si>
  <si>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</si>
  <si>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</si>
  <si>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</si>
  <si>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</si>
  <si>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</si>
  <si>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</si>
  <si>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</si>
  <si>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</si>
  <si>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</si>
  <si>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</si>
  <si>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</si>
  <si>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</si>
  <si>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</si>
  <si>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</si>
  <si>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</si>
  <si>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</si>
  <si>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</si>
  <si>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</si>
  <si>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</si>
  <si>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</si>
  <si>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</si>
  <si>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</si>
  <si>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</si>
  <si>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</si>
  <si>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</si>
  <si>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</si>
  <si>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</si>
  <si>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</si>
  <si>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</si>
  <si>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</si>
  <si>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</si>
  <si>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</si>
  <si>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</si>
  <si>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</si>
  <si>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</si>
  <si>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</si>
  <si>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</si>
  <si>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</si>
  <si>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</si>
  <si>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</si>
  <si>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</si>
  <si>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</si>
  <si>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</si>
  <si>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</si>
  <si>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</si>
  <si>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</si>
  <si>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</si>
  <si>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</si>
  <si>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</si>
  <si>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</si>
  <si>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</si>
  <si>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</si>
  <si>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</si>
  <si>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</si>
  <si>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</si>
  <si>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</si>
  <si>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</si>
  <si>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</si>
  <si>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</si>
  <si>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</si>
  <si>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</si>
  <si>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</si>
  <si>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</si>
  <si>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</si>
  <si>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</si>
  <si>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</si>
  <si>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</si>
  <si>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</si>
  <si>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</si>
  <si>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</si>
  <si>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</si>
  <si>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</si>
  <si>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</si>
  <si>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</si>
  <si>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</si>
  <si>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</si>
  <si>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</si>
  <si>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</si>
  <si>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</si>
  <si>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</si>
  <si>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</si>
  <si>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</si>
  <si>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</si>
  <si>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</si>
  <si>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</si>
  <si>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</si>
  <si>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</si>
  <si>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</si>
  <si>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</si>
  <si>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</si>
  <si>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</si>
  <si>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</si>
  <si>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</si>
  <si>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</si>
  <si>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</si>
  <si>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</si>
  <si>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</si>
  <si>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</si>
  <si>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</si>
  <si>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</si>
  <si>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</si>
  <si>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</si>
  <si>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</si>
  <si>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</si>
  <si>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</si>
  <si>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</si>
  <si>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</si>
  <si>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</si>
  <si>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</si>
  <si>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</si>
  <si>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</si>
  <si>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</si>
  <si>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</si>
  <si>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</si>
  <si>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</si>
  <si>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</si>
  <si>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</si>
  <si>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</si>
  <si>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</si>
  <si>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</si>
  <si>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</si>
  <si>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</si>
  <si>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</si>
  <si>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</si>
  <si>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</si>
  <si>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</si>
  <si>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</si>
  <si>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</si>
  <si>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</si>
  <si>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</si>
  <si>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</si>
  <si>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</si>
  <si>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</si>
  <si>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</si>
  <si>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</si>
  <si>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</si>
  <si>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</si>
  <si>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</si>
  <si>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</si>
  <si>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</si>
  <si>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</si>
  <si>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</si>
  <si>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</si>
  <si>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</si>
  <si>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</si>
  <si>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</si>
  <si>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</si>
  <si>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</si>
  <si>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</si>
  <si>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</si>
  <si>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</si>
  <si>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</si>
  <si>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</si>
  <si>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</si>
  <si>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</si>
  <si>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</si>
  <si>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</si>
  <si>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</si>
  <si>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</si>
  <si>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</si>
  <si>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</si>
  <si>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</si>
  <si>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</si>
  <si>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</si>
  <si>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</si>
  <si>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</si>
  <si>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</si>
  <si>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</si>
  <si>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</si>
  <si>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</si>
  <si>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</si>
  <si>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</si>
  <si>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</si>
  <si>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</si>
  <si>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</si>
  <si>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</si>
  <si>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</si>
  <si>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</si>
  <si>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</si>
  <si>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</si>
  <si>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</si>
  <si>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</si>
  <si>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</si>
  <si>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</si>
  <si>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</si>
  <si>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</si>
  <si>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</si>
  <si>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</si>
  <si>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</si>
  <si>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</si>
  <si>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</si>
  <si>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</si>
  <si>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</si>
  <si>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</si>
  <si>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</si>
  <si>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</si>
  <si>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</si>
  <si>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</si>
  <si>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</si>
  <si>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</si>
  <si>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</si>
  <si>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</si>
  <si>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</si>
  <si>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</si>
  <si>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</si>
  <si>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</si>
  <si>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</si>
  <si>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</si>
  <si>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</si>
  <si>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</si>
  <si>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</si>
  <si>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</si>
  <si>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</si>
  <si>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</si>
  <si>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</si>
  <si>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</si>
  <si>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</si>
  <si>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</si>
  <si>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</si>
  <si>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</si>
  <si>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</si>
  <si>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</si>
  <si>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</si>
  <si>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</si>
  <si>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</si>
  <si>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</si>
  <si>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</si>
  <si>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</si>
  <si>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</si>
  <si>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</si>
  <si>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</si>
  <si>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</si>
  <si>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</si>
  <si>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</si>
  <si>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</si>
  <si>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</si>
  <si>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</si>
  <si>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</si>
  <si>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</si>
  <si>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</si>
  <si>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</si>
  <si>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</si>
  <si>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</si>
  <si>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</si>
  <si>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</si>
  <si>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</si>
  <si>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</si>
  <si>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</si>
  <si>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</si>
  <si>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</si>
  <si>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</si>
  <si>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</si>
  <si>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</si>
  <si>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</si>
  <si>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</si>
  <si>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</si>
  <si>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</si>
  <si>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</si>
  <si>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</si>
  <si>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</si>
  <si>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</si>
  <si>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</si>
  <si>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</si>
  <si>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</si>
  <si>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</si>
  <si>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</si>
  <si>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</si>
  <si>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</si>
  <si>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</si>
  <si>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</si>
  <si>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</si>
  <si>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</si>
  <si>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</si>
  <si>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</si>
  <si>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</si>
  <si>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</si>
  <si>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</si>
  <si>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</si>
  <si>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</si>
  <si>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</si>
  <si>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</si>
  <si>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</si>
  <si>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</si>
  <si>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</si>
  <si>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</si>
  <si>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</si>
  <si>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</si>
  <si>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</si>
  <si>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</si>
  <si>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</si>
  <si>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</si>
  <si>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</si>
  <si>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</si>
  <si>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</si>
  <si>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</si>
  <si>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</si>
  <si>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</si>
  <si>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</si>
  <si>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</si>
  <si>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</si>
  <si>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</si>
  <si>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</si>
  <si>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</si>
  <si>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</si>
  <si>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</si>
  <si>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</si>
  <si>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</si>
  <si>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</si>
  <si>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</si>
  <si>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</si>
  <si>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</si>
  <si>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</si>
  <si>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</si>
  <si>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</si>
  <si>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</si>
  <si>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</si>
  <si>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</si>
  <si>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</si>
  <si>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</si>
  <si>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</si>
  <si>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</si>
  <si>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</si>
  <si>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</si>
  <si>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</si>
  <si>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</si>
  <si>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</si>
  <si>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</si>
  <si>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</si>
  <si>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</si>
  <si>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</si>
  <si>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</si>
  <si>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</si>
  <si>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</si>
  <si>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</si>
  <si>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</si>
  <si>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</si>
  <si>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</si>
  <si>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</si>
  <si>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</si>
  <si>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</si>
  <si>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</si>
  <si>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</si>
  <si>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</si>
  <si>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</si>
  <si>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</si>
  <si>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</si>
  <si>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</si>
  <si>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</si>
  <si>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</si>
  <si>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</si>
  <si>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</si>
  <si>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</si>
  <si>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</si>
  <si>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</si>
  <si>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</si>
  <si>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</si>
  <si>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</si>
  <si>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</si>
  <si>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</si>
  <si>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</si>
  <si>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</si>
  <si>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</si>
  <si>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</si>
  <si>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</si>
  <si>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</si>
  <si>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</si>
  <si>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</si>
  <si>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</si>
  <si>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</si>
  <si>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</si>
  <si>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</si>
  <si>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</si>
  <si>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</si>
  <si>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</si>
  <si>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</si>
  <si>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</si>
  <si>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</si>
  <si>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</si>
  <si>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</si>
  <si>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</si>
  <si>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</si>
  <si>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</si>
  <si>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</si>
  <si>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</si>
  <si>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</si>
  <si>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</si>
  <si>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</si>
  <si>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</si>
  <si>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</si>
  <si>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</si>
  <si>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</si>
  <si>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</si>
  <si>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</si>
  <si>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</si>
  <si>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</si>
  <si>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</si>
  <si>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</si>
  <si>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</si>
  <si>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</si>
  <si>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</si>
  <si>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</si>
  <si>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</si>
  <si>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</si>
  <si>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</si>
  <si>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</si>
  <si>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</si>
  <si>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</si>
  <si>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</si>
  <si>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</si>
  <si>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</si>
  <si>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</si>
  <si>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</si>
  <si>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</si>
  <si>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</si>
  <si>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</si>
  <si>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</si>
  <si>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</si>
  <si>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</si>
  <si>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</si>
  <si>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</si>
  <si>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</si>
  <si>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</si>
  <si>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</si>
  <si>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</si>
  <si>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</si>
  <si>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</si>
  <si>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</si>
  <si>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</si>
  <si>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</si>
  <si>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</si>
  <si>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</si>
  <si>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</si>
  <si>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</si>
  <si>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</si>
  <si>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</si>
  <si>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</si>
  <si>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</si>
  <si>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</si>
  <si>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</si>
  <si>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</si>
  <si>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</si>
  <si>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</si>
  <si>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</si>
  <si>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</si>
  <si>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</si>
  <si>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</si>
  <si>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</si>
  <si>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</si>
  <si>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</si>
  <si>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</si>
  <si>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</si>
  <si>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</si>
  <si>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</si>
  <si>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</si>
  <si>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</si>
  <si>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</si>
  <si>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</si>
  <si>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</si>
  <si>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</si>
  <si>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</si>
  <si>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</si>
  <si>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</si>
  <si>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</si>
  <si>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</si>
  <si>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</si>
  <si>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</si>
  <si>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</si>
  <si>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</si>
  <si>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</si>
  <si>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</si>
  <si>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</si>
  <si>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</si>
  <si>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</si>
  <si>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</si>
  <si>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</si>
  <si>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</si>
  <si>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</si>
  <si>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</si>
  <si>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</si>
  <si>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</si>
  <si>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</si>
  <si>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</si>
  <si>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</si>
  <si>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</si>
  <si>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</si>
  <si>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</si>
  <si>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</si>
  <si>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</si>
  <si>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</si>
  <si>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</si>
  <si>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</si>
  <si>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</si>
  <si>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</si>
  <si>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</si>
  <si>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</si>
  <si>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</si>
  <si>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</si>
  <si>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</si>
  <si>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</si>
  <si>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</si>
  <si>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</si>
  <si>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</si>
  <si>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</si>
  <si>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</si>
  <si>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</si>
  <si>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</si>
  <si>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</si>
  <si>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</si>
  <si>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</si>
  <si>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</si>
  <si>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</si>
  <si>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</si>
  <si>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</si>
  <si>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</si>
  <si>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</si>
  <si>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</si>
  <si>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</si>
  <si>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</si>
  <si>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</si>
  <si>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</si>
  <si>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</si>
  <si>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</si>
  <si>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</si>
  <si>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</si>
  <si>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</si>
  <si>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</si>
  <si>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</si>
  <si>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</si>
  <si>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</si>
  <si>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</si>
  <si>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</si>
  <si>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</si>
  <si>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</si>
  <si>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</si>
  <si>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</si>
  <si>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</si>
  <si>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</si>
  <si>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</si>
  <si>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</si>
  <si>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</si>
  <si>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</si>
  <si>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</si>
  <si>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</si>
  <si>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</si>
  <si>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</si>
  <si>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</si>
  <si>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</si>
  <si>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</si>
  <si>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</si>
  <si>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</si>
  <si>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</si>
  <si>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</si>
  <si>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</si>
  <si>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</si>
  <si>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</si>
  <si>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</si>
  <si>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</si>
  <si>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</si>
  <si>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</si>
  <si>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</si>
  <si>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</si>
  <si>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</si>
  <si>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</si>
  <si>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</si>
  <si>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</si>
  <si>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</si>
  <si>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</si>
  <si>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</si>
  <si>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</si>
  <si>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</si>
  <si>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</si>
  <si>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</si>
  <si>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</si>
  <si>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</si>
  <si>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</si>
  <si>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</si>
  <si>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</si>
  <si>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</si>
  <si>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</si>
  <si>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</si>
  <si>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</si>
  <si>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</si>
  <si>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</si>
  <si>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</si>
  <si>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</si>
  <si>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</si>
  <si>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</si>
  <si>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</si>
  <si>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</si>
  <si>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</si>
  <si>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</si>
  <si>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</si>
  <si>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</si>
  <si>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</si>
  <si>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</si>
  <si>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</si>
  <si>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</si>
  <si>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</si>
  <si>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</si>
  <si>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</si>
  <si>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</si>
  <si>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</si>
  <si>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</si>
  <si>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</si>
  <si>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</si>
  <si>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</si>
  <si>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</si>
  <si>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</si>
  <si>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</si>
  <si>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</si>
  <si>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</si>
  <si>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</si>
  <si>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</si>
  <si>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</si>
  <si>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</si>
  <si>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</si>
  <si>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</si>
  <si>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</si>
  <si>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</si>
  <si>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</si>
  <si>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</si>
  <si>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</si>
  <si>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</si>
  <si>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</si>
  <si>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</si>
  <si>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</si>
  <si>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</si>
  <si>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</si>
  <si>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</si>
  <si>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</si>
  <si>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</si>
  <si>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</si>
  <si>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</si>
  <si>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</si>
  <si>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</si>
  <si>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</si>
  <si>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</si>
  <si>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</si>
  <si>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</si>
  <si>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</si>
  <si>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</si>
  <si>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</si>
  <si>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</si>
  <si>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</si>
  <si>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</si>
  <si>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</si>
  <si>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</si>
  <si>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</si>
  <si>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</si>
  <si>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</si>
  <si>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</si>
  <si>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</si>
  <si>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</si>
  <si>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</si>
  <si>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</si>
  <si>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</si>
  <si>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</si>
  <si>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</si>
  <si>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</si>
  <si>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</si>
  <si>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</si>
  <si>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</si>
  <si>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</si>
  <si>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</si>
  <si>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</si>
  <si>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</si>
  <si>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</si>
  <si>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</si>
  <si>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</si>
  <si>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</si>
  <si>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</si>
  <si>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</si>
  <si>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</si>
  <si>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</si>
  <si>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</si>
  <si>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</si>
  <si>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</si>
  <si>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</si>
  <si>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</si>
  <si>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</si>
  <si>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</si>
  <si>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</si>
  <si>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</si>
  <si>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</si>
  <si>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</si>
  <si>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</si>
  <si>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</si>
  <si>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</si>
  <si>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</si>
  <si>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</si>
  <si>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</si>
  <si>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</si>
  <si>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</si>
  <si>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</si>
  <si>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</si>
  <si>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</si>
  <si>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</si>
  <si>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</si>
  <si>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</si>
  <si>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</si>
  <si>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</si>
  <si>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</si>
  <si>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</si>
  <si>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</si>
  <si>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</si>
  <si>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</si>
  <si>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</si>
  <si>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</si>
  <si>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</si>
  <si>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</si>
  <si>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</si>
  <si>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</si>
  <si>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</si>
  <si>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</si>
  <si>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</si>
  <si>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</si>
  <si>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</si>
  <si>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</si>
  <si>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</si>
  <si>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</si>
  <si>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</si>
  <si>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</si>
  <si>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</si>
  <si>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</si>
  <si>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</si>
  <si>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</si>
  <si>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</si>
  <si>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</si>
  <si>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</si>
  <si>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</si>
  <si>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</si>
  <si>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</si>
  <si>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</si>
  <si>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</si>
  <si>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</si>
  <si>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</si>
  <si>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</si>
  <si>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</si>
  <si>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</si>
  <si>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</si>
  <si>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</si>
  <si>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</si>
  <si>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</si>
  <si>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</si>
  <si>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</si>
  <si>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</si>
  <si>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</si>
  <si>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</si>
  <si>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</si>
  <si>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</si>
  <si>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</si>
  <si>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</si>
  <si>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</si>
  <si>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</si>
  <si>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</si>
  <si>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</si>
  <si>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</si>
  <si>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</si>
  <si>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</si>
  <si>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</si>
  <si>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</si>
  <si>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</si>
  <si>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</si>
  <si>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</si>
  <si>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</si>
  <si>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</si>
  <si>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</si>
  <si>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</si>
  <si>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</si>
  <si>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</si>
  <si>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</si>
  <si>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</si>
  <si>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</si>
  <si>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</si>
  <si>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</si>
  <si>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</si>
  <si>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</si>
  <si>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</si>
  <si>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</si>
  <si>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</si>
  <si>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</si>
  <si>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</si>
  <si>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</si>
  <si>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</si>
  <si>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</si>
  <si>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</si>
  <si>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</si>
  <si>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</si>
  <si>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</si>
  <si>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</si>
  <si>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</si>
  <si>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</si>
  <si>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</si>
  <si>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</si>
  <si>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</si>
  <si>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</si>
  <si>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</si>
  <si>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</si>
  <si>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</si>
  <si>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</si>
  <si>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</si>
  <si>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</si>
  <si>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</si>
  <si>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</si>
  <si>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</si>
  <si>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</si>
  <si>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</si>
  <si>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</si>
  <si>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</si>
  <si>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</si>
  <si>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</si>
  <si>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</si>
  <si>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</si>
  <si>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</si>
  <si>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</si>
  <si>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</si>
  <si>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</si>
  <si>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</si>
  <si>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</si>
  <si>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</si>
  <si>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</si>
  <si>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</si>
  <si>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</si>
  <si>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</si>
  <si>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</si>
  <si>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</si>
  <si>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</si>
  <si>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</si>
  <si>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</si>
  <si>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</si>
  <si>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</si>
  <si>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</si>
  <si>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</si>
  <si>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</si>
  <si>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</si>
  <si>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</si>
  <si>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</si>
  <si>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</si>
  <si>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</si>
  <si>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</si>
  <si>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</si>
  <si>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</si>
  <si>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</si>
  <si>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</si>
  <si>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</si>
  <si>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</si>
  <si>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</si>
  <si>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</si>
  <si>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</si>
  <si>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</si>
  <si>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</si>
  <si>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</si>
  <si>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</si>
  <si>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</si>
  <si>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</si>
  <si>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</si>
  <si>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</si>
  <si>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</si>
  <si>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</si>
  <si>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</si>
  <si>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</si>
  <si>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</si>
  <si>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</si>
  <si>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</si>
  <si>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</si>
  <si>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</si>
  <si>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</si>
  <si>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</si>
  <si>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</si>
  <si>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</si>
  <si>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</si>
  <si>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</si>
  <si>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</si>
  <si>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</si>
  <si>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</si>
  <si>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</si>
  <si>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</si>
  <si>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</si>
  <si>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</si>
  <si>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</si>
  <si>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</si>
  <si>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</si>
  <si>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</si>
  <si>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</si>
  <si>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</si>
  <si>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</si>
  <si>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</si>
  <si>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</si>
  <si>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</si>
  <si>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</si>
  <si>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</si>
  <si>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</si>
  <si>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</si>
  <si>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</si>
  <si>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</si>
  <si>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</si>
  <si>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</si>
  <si>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</si>
  <si>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</si>
  <si>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</si>
  <si>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</si>
  <si>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</si>
  <si>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</si>
  <si>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</si>
  <si>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</si>
  <si>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</si>
  <si>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</si>
  <si>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</si>
  <si>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</si>
  <si>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</si>
  <si>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</si>
  <si>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</si>
  <si>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</si>
  <si>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</si>
  <si>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</si>
  <si>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</si>
  <si>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</si>
  <si>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</si>
  <si>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</si>
  <si>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</si>
  <si>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</si>
  <si>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</si>
  <si>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</si>
  <si>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</si>
  <si>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</si>
  <si>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</si>
  <si>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</si>
  <si>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</si>
  <si>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</si>
  <si>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</si>
  <si>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</si>
  <si>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</si>
  <si>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</si>
  <si>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</si>
  <si>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</si>
  <si>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</si>
  <si>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</si>
  <si>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</si>
  <si>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</si>
  <si>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</si>
  <si>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</si>
  <si>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</si>
  <si>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</si>
  <si>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</si>
  <si>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</si>
  <si>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</si>
  <si>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</si>
  <si>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</si>
  <si>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</si>
  <si>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</si>
  <si>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</si>
  <si>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</si>
  <si>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</si>
  <si>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</si>
  <si>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</si>
  <si>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</si>
  <si>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</si>
  <si>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</si>
  <si>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</si>
  <si>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</si>
  <si>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</si>
  <si>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</si>
  <si>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</si>
  <si>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</si>
  <si>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</si>
  <si>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</si>
  <si>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</si>
  <si>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</si>
  <si>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</si>
  <si>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</si>
  <si>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</si>
  <si>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</si>
  <si>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</si>
  <si>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</si>
  <si>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</si>
  <si>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</si>
  <si>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</si>
  <si>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</si>
  <si>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</si>
  <si>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</si>
  <si>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</si>
  <si>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</si>
  <si>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</si>
  <si>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</si>
  <si>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</si>
  <si>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</si>
  <si>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</si>
  <si>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</si>
  <si>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</si>
  <si>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</si>
  <si>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</si>
  <si>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</si>
  <si>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</si>
  <si>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</si>
  <si>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</si>
  <si>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</si>
  <si>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</si>
  <si>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</si>
  <si>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</si>
  <si>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</si>
  <si>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</si>
  <si>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</si>
  <si>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</si>
  <si>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</si>
  <si>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</si>
  <si>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</si>
  <si>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</si>
  <si>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</si>
  <si>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</si>
  <si>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</si>
  <si>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</si>
  <si>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</si>
  <si>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</si>
  <si>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</si>
  <si>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</si>
  <si>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</si>
  <si>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</si>
  <si>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</si>
  <si>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</si>
  <si>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</si>
  <si>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</si>
  <si>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</si>
  <si>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</si>
  <si>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</si>
  <si>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</si>
  <si>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</si>
  <si>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</si>
  <si>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</si>
  <si>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</si>
  <si>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</si>
  <si>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</si>
  <si>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</si>
  <si>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</si>
  <si>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</si>
  <si>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</si>
  <si>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</si>
  <si>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</si>
  <si>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</si>
  <si>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</si>
  <si>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</si>
  <si>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</si>
  <si>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</si>
  <si>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</si>
  <si>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</si>
  <si>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</si>
  <si>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</si>
  <si>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</si>
  <si>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</si>
  <si>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</si>
  <si>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</si>
  <si>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</si>
  <si>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</si>
  <si>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</si>
  <si>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</si>
  <si>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</si>
  <si>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</si>
  <si>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</si>
  <si>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</si>
  <si>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</si>
  <si>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</si>
  <si>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</si>
  <si>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</si>
  <si>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</si>
  <si>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</si>
  <si>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</si>
  <si>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</si>
  <si>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</si>
  <si>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</si>
  <si>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</si>
  <si>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</si>
  <si>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</si>
  <si>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</si>
  <si>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</si>
  <si>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</si>
  <si>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</si>
  <si>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</si>
  <si>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</si>
  <si>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</si>
  <si>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</si>
  <si>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</si>
  <si>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</si>
  <si>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</si>
  <si>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</si>
  <si>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</si>
  <si>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</si>
  <si>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</si>
  <si>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</si>
  <si>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</si>
  <si>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</si>
  <si>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</si>
  <si>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</si>
  <si>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</si>
  <si>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</si>
  <si>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</si>
  <si>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</si>
  <si>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</si>
  <si>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</si>
  <si>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</si>
  <si>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</si>
  <si>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</si>
  <si>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</si>
  <si>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</si>
  <si>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</si>
  <si>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</si>
  <si>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</si>
  <si>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</si>
  <si>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</si>
  <si>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</si>
  <si>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</si>
  <si>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</si>
  <si>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</si>
  <si>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</si>
  <si>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</si>
  <si>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</si>
  <si>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</si>
  <si>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</si>
  <si>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</si>
  <si>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</si>
  <si>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</si>
  <si>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</si>
  <si>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</si>
  <si>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</si>
  <si>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</si>
  <si>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</si>
  <si>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</si>
  <si>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</si>
  <si>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</si>
  <si>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</si>
  <si>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</si>
  <si>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</si>
  <si>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</si>
  <si>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</si>
  <si>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</si>
  <si>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</si>
  <si>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</si>
  <si>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</si>
  <si>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</si>
  <si>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</si>
  <si>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</si>
  <si>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</si>
  <si>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</si>
  <si>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</si>
  <si>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</si>
  <si>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</si>
  <si>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</si>
  <si>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</si>
  <si>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</si>
  <si>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</si>
  <si>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</si>
  <si>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</si>
  <si>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</si>
  <si>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</si>
  <si>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</si>
  <si>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</si>
  <si>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</si>
  <si>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</si>
  <si>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</si>
  <si>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</si>
  <si>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</si>
  <si>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</si>
  <si>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</si>
  <si>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</si>
  <si>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</si>
  <si>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</si>
  <si>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</si>
  <si>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</si>
  <si>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</si>
  <si>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</si>
  <si>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</si>
  <si>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</si>
  <si>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</si>
  <si>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</si>
  <si>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</si>
  <si>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</si>
  <si>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</si>
  <si>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</si>
  <si>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</si>
  <si>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</si>
  <si>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</si>
  <si>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</si>
  <si>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</si>
  <si>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</si>
  <si>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</si>
  <si>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</si>
  <si>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</si>
  <si>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</si>
  <si>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</si>
  <si>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</si>
  <si>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</si>
  <si>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</si>
  <si>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</si>
  <si>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</si>
  <si>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</si>
  <si>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</si>
  <si>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</si>
  <si>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</si>
  <si>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</si>
  <si>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</si>
  <si>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</si>
  <si>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</si>
  <si>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</si>
  <si>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</si>
  <si>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</si>
  <si>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</si>
  <si>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</si>
  <si>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</si>
  <si>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</si>
  <si>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</si>
  <si>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</si>
  <si>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</si>
  <si>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</si>
  <si>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</si>
  <si>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</si>
  <si>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</si>
  <si>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</si>
  <si>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</si>
  <si>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</si>
  <si>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</si>
  <si>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</si>
  <si>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</si>
  <si>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</si>
  <si>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</si>
  <si>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</si>
  <si>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</si>
  <si>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</si>
  <si>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</si>
  <si>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</si>
  <si>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</si>
  <si>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</si>
  <si>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</si>
  <si>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</si>
  <si>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</si>
  <si>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</si>
  <si>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</si>
  <si>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</si>
  <si>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</si>
  <si>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</si>
  <si>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</si>
  <si>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</si>
  <si>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</si>
  <si>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</si>
  <si>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</si>
  <si>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</si>
  <si>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</si>
  <si>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</si>
  <si>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</si>
  <si>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</si>
  <si>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</si>
  <si>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</si>
  <si>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</si>
  <si>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</si>
  <si>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</si>
  <si>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</si>
  <si>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</si>
  <si>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</si>
  <si>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</si>
  <si>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</si>
  <si>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</si>
  <si>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</si>
  <si>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</si>
  <si>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</si>
  <si>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</si>
  <si>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</si>
  <si>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</si>
  <si>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</si>
  <si>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</si>
  <si>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</si>
  <si>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</si>
  <si>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</si>
  <si>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</si>
  <si>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</si>
  <si>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</si>
  <si>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</si>
  <si>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</si>
  <si>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</si>
  <si>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</si>
  <si>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</si>
  <si>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</si>
  <si>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</si>
  <si>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</si>
  <si>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</si>
  <si>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</si>
  <si>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</si>
  <si>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</si>
  <si>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</si>
  <si>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</si>
  <si>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</si>
  <si>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</si>
  <si>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</si>
  <si>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</si>
  <si>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</si>
  <si>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</si>
  <si>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</si>
  <si>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</si>
  <si>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</si>
  <si>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</si>
  <si>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</si>
  <si>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</si>
  <si>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</si>
  <si>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</si>
  <si>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</si>
  <si>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</si>
  <si>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</si>
  <si>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</si>
  <si>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</si>
  <si>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</si>
  <si>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</si>
  <si>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</si>
  <si>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</si>
  <si>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</si>
  <si>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</si>
  <si>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</si>
  <si>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</si>
  <si>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</si>
  <si>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</si>
  <si>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</si>
  <si>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</si>
  <si>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</si>
  <si>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</si>
  <si>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</si>
  <si>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</si>
  <si>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</si>
  <si>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</si>
  <si>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</si>
  <si>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</si>
  <si>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</si>
  <si>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</si>
  <si>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</si>
  <si>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</si>
  <si>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</si>
  <si>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</si>
  <si>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</si>
  <si>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</si>
  <si>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</si>
  <si>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</si>
  <si>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</si>
  <si>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</si>
  <si>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</si>
  <si>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</si>
  <si>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</si>
  <si>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</si>
  <si>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</si>
  <si>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</si>
  <si>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</si>
  <si>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</si>
  <si>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</si>
  <si>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</si>
  <si>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</si>
  <si>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</si>
  <si>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</si>
  <si>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</si>
  <si>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</si>
  <si>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</si>
  <si>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</si>
  <si>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</si>
  <si>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</si>
  <si>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</si>
  <si>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</si>
  <si>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</si>
  <si>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</si>
  <si>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</si>
  <si>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</si>
  <si>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</si>
  <si>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</si>
  <si>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</si>
  <si>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</si>
  <si>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</si>
  <si>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</si>
  <si>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</si>
  <si>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</si>
  <si>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</si>
  <si>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</si>
  <si>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</si>
  <si>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</si>
  <si>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</si>
  <si>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</si>
  <si>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</si>
  <si>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</si>
  <si>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</si>
  <si>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</si>
  <si>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</si>
  <si>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</si>
  <si>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</si>
  <si>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</si>
  <si>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</si>
  <si>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</si>
  <si>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</si>
  <si>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</si>
  <si>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</si>
  <si>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</si>
  <si>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</si>
  <si>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</si>
  <si>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</si>
  <si>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</si>
  <si>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</si>
  <si>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</si>
  <si>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</si>
  <si>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</si>
  <si>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</si>
  <si>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</si>
  <si>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</si>
  <si>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</si>
  <si>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</si>
  <si>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</si>
  <si>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</si>
  <si>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</si>
  <si>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</si>
  <si>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</si>
  <si>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</si>
  <si>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</si>
  <si>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</si>
  <si>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</si>
  <si>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</si>
  <si>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</si>
  <si>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</si>
  <si>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</si>
  <si>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</si>
  <si>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</si>
  <si>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</si>
  <si>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</si>
  <si>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</si>
  <si>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</si>
  <si>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</si>
  <si>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</si>
  <si>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</si>
  <si>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</si>
  <si>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</si>
  <si>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</si>
  <si>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</si>
  <si>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</si>
  <si>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</si>
  <si>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</si>
  <si>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</si>
  <si>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</si>
  <si>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</si>
  <si>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</si>
  <si>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</si>
  <si>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</si>
  <si>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</si>
  <si>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</si>
  <si>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</si>
  <si>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</si>
  <si>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</si>
  <si>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</si>
  <si>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</si>
  <si>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</si>
  <si>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</si>
  <si>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</si>
  <si>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</si>
  <si>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</si>
  <si>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</si>
  <si>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</si>
  <si>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</si>
  <si>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</si>
  <si>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</si>
  <si>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</si>
  <si>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</si>
  <si>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</si>
  <si>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</si>
  <si>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</si>
  <si>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</si>
  <si>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</si>
  <si>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</si>
  <si>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</si>
  <si>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</si>
  <si>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</si>
  <si>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</si>
  <si>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</si>
  <si>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</si>
  <si>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</si>
  <si>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</si>
  <si>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</si>
  <si>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</si>
  <si>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</si>
  <si>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</si>
  <si>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</si>
  <si>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Donations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</si>
  <si>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</si>
  <si>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</si>
  <si>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</si>
  <si>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</si>
  <si>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</si>
  <si>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</si>
  <si>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</si>
  <si>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</si>
  <si>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</si>
  <si>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</si>
  <si>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</si>
  <si>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</si>
  <si>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</si>
  <si>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</si>
  <si>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</si>
  <si>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</si>
  <si>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</si>
  <si>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</si>
  <si>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</si>
  <si>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</si>
  <si>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</si>
  <si>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</si>
  <si>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</si>
  <si>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</si>
  <si>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</si>
  <si>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</si>
  <si>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</si>
  <si>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</si>
  <si>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</si>
  <si>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</si>
  <si>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</si>
  <si>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</si>
  <si>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</si>
  <si>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</si>
  <si>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</si>
  <si>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</si>
  <si>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</si>
  <si>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</si>
  <si>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</si>
  <si>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</si>
  <si>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</si>
  <si>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</si>
  <si>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</si>
  <si>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</si>
  <si>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</si>
  <si>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</si>
  <si>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</si>
  <si>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</si>
  <si>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</si>
  <si>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</si>
  <si>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</si>
  <si>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</si>
  <si>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</si>
  <si>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</si>
  <si>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</si>
  <si>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Count of outcomes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</si>
  <si>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</si>
  <si>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</si>
  <si>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</si>
  <si>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</si>
  <si>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</si>
  <si>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</si>
  <si>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</si>
  <si>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</si>
  <si>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</si>
  <si>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</si>
  <si>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</si>
  <si>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</si>
  <si>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</si>
  <si>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</si>
  <si>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</si>
  <si>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</si>
  <si>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</si>
  <si>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</si>
  <si>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</si>
  <si>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</si>
  <si>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</si>
  <si>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Pledged</t>
  </si>
  <si>
    <t>No Backers</t>
  </si>
  <si>
    <t>Successful</t>
  </si>
  <si>
    <t>Failed</t>
  </si>
  <si>
    <t>Mean Goal</t>
  </si>
  <si>
    <t>Median Goal</t>
  </si>
  <si>
    <t>Mean Pledged</t>
  </si>
  <si>
    <t>Median Pledged</t>
  </si>
  <si>
    <t>Std deviation of goal</t>
  </si>
  <si>
    <t>Lower quartile of a goal</t>
  </si>
  <si>
    <t>Upper quartile of a goal</t>
  </si>
  <si>
    <t>Std deviation of Pledged</t>
  </si>
  <si>
    <t>Upper quartile of a Pledged</t>
  </si>
  <si>
    <t>Lower quartile of a Pledged</t>
  </si>
  <si>
    <t>IQR of Pledged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</si>
  <si>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</si>
  <si>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</si>
  <si>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</si>
  <si>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</si>
  <si>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</si>
  <si>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</si>
  <si>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</si>
  <si>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</si>
  <si>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</si>
  <si>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</si>
  <si>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</si>
  <si>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</si>
  <si>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</si>
  <si>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</si>
  <si>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29000</t>
  </si>
  <si>
    <t>30000 to 34999</t>
  </si>
  <si>
    <t>35000 to 39000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</si>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</sst>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/>
    <xf numFmtId="165" fontId="0" fillId="0" borderId="0" xfId="0" applyNumberFormat="1"/>
    <xf numFmtId="165" fontId="0" fillId="0" borderId="2" xfId="0" applyNumberForma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65" fontId="0" fillId="0" borderId="6" xfId="0" applyNumberFormat="1" applyBorder="1"/>
    <xf numFmtId="0" fontId="1" fillId="0" borderId="1" xfId="0" applyFont="1" applyBorder="1"/>
    <xf numFmtId="165" fontId="1" fillId="0" borderId="7" xfId="0" applyNumberFormat="1" applyFont="1" applyBorder="1"/>
    <xf numFmtId="165" fontId="1" fillId="0" borderId="8" xfId="0" applyNumberFormat="1" applyFont="1" applyBorder="1"/>
    <xf numFmtId="165" fontId="0" fillId="0" borderId="9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0" fontId="0" fillId="0" borderId="0" xfId="0" applyNumberFormat="1"/>
    <xf numFmtId="0" fontId="0" fillId="0" borderId="13" xfId="0" applyBorder="1" applyAlignment="1">
      <alignment horizontal="center"/>
    </xf>
    <xf numFmtId="10" fontId="0" fillId="0" borderId="13" xfId="0" applyNumberFormat="1" applyBorder="1" applyAlignment="1">
      <alignment horizontal="center"/>
    </xf>
    <xf numFmtId="10" fontId="0" fillId="0" borderId="10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10" fontId="0" fillId="0" borderId="16" xfId="0" applyNumberFormat="1" applyBorder="1" applyAlignment="1">
      <alignment horizontal="center"/>
    </xf>
    <xf numFmtId="10" fontId="0" fillId="0" borderId="1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/>
    </xf>
    <xf numFmtId="0" fontId="0" fillId="0" borderId="19" xfId="0" applyBorder="1" applyAlignment="1">
      <alignment horizontal="center"/>
    </xf>
    <xf numFmtId="10" fontId="0" fillId="0" borderId="19" xfId="0" applyNumberFormat="1" applyBorder="1" applyAlignment="1">
      <alignment horizontal="center"/>
    </xf>
    <xf numFmtId="10" fontId="0" fillId="0" borderId="9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7" xfId="0" pivotButton="1" applyBorder="1"/>
    <xf numFmtId="0" fontId="0" fillId="0" borderId="18" xfId="0" pivotButton="1" applyBorder="1"/>
    <xf numFmtId="14" fontId="0" fillId="0" borderId="3" xfId="0" applyNumberFormat="1" applyBorder="1" applyAlignment="1">
      <alignment horizontal="left"/>
    </xf>
    <xf numFmtId="14" fontId="0" fillId="0" borderId="4" xfId="0" applyNumberFormat="1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0" fillId="0" borderId="4" xfId="0" pivotButton="1" applyBorder="1"/>
    <xf numFmtId="0" fontId="0" fillId="0" borderId="11" xfId="0" applyBorder="1"/>
    <xf numFmtId="0" fontId="0" fillId="0" borderId="16" xfId="0" applyBorder="1"/>
    <xf numFmtId="0" fontId="0" fillId="0" borderId="12" xfId="0" applyBorder="1"/>
    <xf numFmtId="0" fontId="0" fillId="0" borderId="6" xfId="0" applyNumberFormat="1" applyBorder="1" applyAlignment="1">
      <alignment horizontal="center" vertical="center"/>
    </xf>
    <xf numFmtId="0" fontId="0" fillId="0" borderId="19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13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wrapText="1"/>
    </xf>
    <xf numFmtId="0" fontId="1" fillId="2" borderId="7" xfId="0" applyFont="1" applyFill="1" applyBorder="1" applyAlignment="1">
      <alignment horizontal="center" wrapText="1"/>
    </xf>
    <xf numFmtId="0" fontId="1" fillId="2" borderId="20" xfId="0" applyFont="1" applyFill="1" applyBorder="1" applyAlignment="1">
      <alignment horizontal="center" wrapText="1"/>
    </xf>
    <xf numFmtId="10" fontId="1" fillId="2" borderId="20" xfId="0" applyNumberFormat="1" applyFont="1" applyFill="1" applyBorder="1" applyAlignment="1">
      <alignment horizontal="center" wrapText="1"/>
    </xf>
    <xf numFmtId="0" fontId="1" fillId="2" borderId="8" xfId="0" applyFont="1" applyFill="1" applyBorder="1" applyAlignment="1">
      <alignment horizontal="center" wrapText="1"/>
    </xf>
  </cellXfs>
  <cellStyles count="1">
    <cellStyle name="Normal" xfId="0" builtinId="0"/>
  </cellStyles>
  <dxfs count="52">
    <dxf>
      <alignment horizontal="center"/>
    </dxf>
    <dxf>
      <alignment vertical="center"/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6E-A548-BF80-4BEF246D5DB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6E-A548-BF80-4BEF246D5DB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6E-A548-BF80-4BEF246D5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278064"/>
        <c:axId val="260278880"/>
      </c:lineChart>
      <c:catAx>
        <c:axId val="26027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278880"/>
        <c:crosses val="autoZero"/>
        <c:auto val="1"/>
        <c:lblAlgn val="ctr"/>
        <c:lblOffset val="100"/>
        <c:noMultiLvlLbl val="0"/>
      </c:catAx>
      <c:valAx>
        <c:axId val="2602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2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C-754A-B9DC-51E93896C24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C-754A-B9DC-51E93896C24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AC-754A-B9DC-51E93896C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672336"/>
        <c:axId val="260674016"/>
      </c:lineChart>
      <c:catAx>
        <c:axId val="26067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74016"/>
        <c:crosses val="autoZero"/>
        <c:auto val="1"/>
        <c:lblAlgn val="ctr"/>
        <c:lblOffset val="100"/>
        <c:noMultiLvlLbl val="0"/>
      </c:catAx>
      <c:valAx>
        <c:axId val="2606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7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57-8840-A5DB-155E01C06FE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57-8840-A5DB-155E01C06FE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57-8840-A5DB-155E01C06FE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57-8840-A5DB-155E01C06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007808"/>
        <c:axId val="346844672"/>
      </c:lineChart>
      <c:catAx>
        <c:axId val="34700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4672"/>
        <c:crosses val="autoZero"/>
        <c:auto val="1"/>
        <c:lblAlgn val="ctr"/>
        <c:lblOffset val="100"/>
        <c:noMultiLvlLbl val="0"/>
      </c:catAx>
      <c:valAx>
        <c:axId val="34684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0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4-F94C-965B-0A9E7688E2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A14-F94C-965B-0A9E7688E2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14-F94C-965B-0A9E7688E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409359"/>
        <c:axId val="2039411007"/>
      </c:barChart>
      <c:catAx>
        <c:axId val="203940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11007"/>
        <c:crosses val="autoZero"/>
        <c:auto val="1"/>
        <c:lblAlgn val="ctr"/>
        <c:lblOffset val="100"/>
        <c:noMultiLvlLbl val="0"/>
      </c:catAx>
      <c:valAx>
        <c:axId val="203941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0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F-5A41-8A15-D1445FE913F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AF-5A41-8A15-D1445FE913F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AF-5A41-8A15-D1445FE913F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AF-5A41-8A15-D1445FE91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9444719"/>
        <c:axId val="2039446367"/>
      </c:lineChart>
      <c:catAx>
        <c:axId val="203944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46367"/>
        <c:crosses val="autoZero"/>
        <c:auto val="1"/>
        <c:lblAlgn val="ctr"/>
        <c:lblOffset val="100"/>
        <c:noMultiLvlLbl val="0"/>
      </c:catAx>
      <c:valAx>
        <c:axId val="203944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4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</cx:chartData>
  <cx:chart>
    <cx:title pos="t" align="ctr" overlay="0">
      <cx:tx>
        <cx:txData>
          <cx:v>Goals and Pledge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and Pledge</a:t>
          </a:r>
        </a:p>
      </cx:txPr>
    </cx:title>
    <cx:plotArea>
      <cx:plotAreaRegion>
        <cx:plotSurface>
          <cx:spPr>
            <a:noFill/>
          </cx:spPr>
        </cx:plotSurface>
        <cx:series layoutId="boxWhisker" uniqueId="{DE796DA3-29F4-B94E-AA4F-31785800FBCE}" formatIdx="0">
          <cx:tx>
            <cx:txData>
              <cx:f>_xlchart.v1.6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93B7A0-A90D-6F4D-9DA5-E88C5BA2D99E}" formatIdx="1">
          <cx:tx>
            <cx:txData>
              <cx:f>_xlchart.v1.8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>
          <cx:spPr>
            <a:ln>
              <a:noFill/>
            </a:ln>
          </cx:spPr>
        </cx:majorGridlines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7A6F3C-0F22-6648-A646-5AA4C7208728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</xdr:row>
      <xdr:rowOff>50800</xdr:rowOff>
    </xdr:from>
    <xdr:to>
      <xdr:col>16</xdr:col>
      <xdr:colOff>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F08EA-25B0-2B41-A9D8-869D79CC3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14</xdr:row>
      <xdr:rowOff>146050</xdr:rowOff>
    </xdr:from>
    <xdr:to>
      <xdr:col>14</xdr:col>
      <xdr:colOff>330200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C0D2C-9017-BC4A-92A2-AD8A3664A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2</xdr:row>
      <xdr:rowOff>6350</xdr:rowOff>
    </xdr:from>
    <xdr:to>
      <xdr:col>16</xdr:col>
      <xdr:colOff>508000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8348D-D7BD-8347-8520-C3D1CCC22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6350</xdr:rowOff>
    </xdr:from>
    <xdr:to>
      <xdr:col>13</xdr:col>
      <xdr:colOff>660400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19D5A-7826-6A47-B0DE-C4000D583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5</xdr:row>
      <xdr:rowOff>158750</xdr:rowOff>
    </xdr:from>
    <xdr:to>
      <xdr:col>15</xdr:col>
      <xdr:colOff>736600</xdr:colOff>
      <xdr:row>20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FD815-3187-974D-8B5E-D41A865C4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843F0D-1573-384A-8EF6-761C16B9119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057FBD-BEBE-B14D-9866-36DD1E1111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8.848177083331" createdVersion="7" refreshedVersion="7" minRefreshableVersion="3" recordCount="4114" xr:uid="{12C7A92A-6FFE-684B-A2CF-78F9BCD6BA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containsInteger="1" minValue="1" maxValue="3304"/>
    </cacheField>
    <cacheField name="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8.848507407405" createdVersion="7" refreshedVersion="7" minRefreshableVersion="3" recordCount="4114" xr:uid="{F388697E-ADA1-5942-BBA1-4D1FD23982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0.915600578701" createdVersion="7" refreshedVersion="7" minRefreshableVersion="3" recordCount="4114" xr:uid="{98B5B6D6-3CC4-004D-A8BA-DE0940CC5B3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containsInteg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4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1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7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60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9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60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10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8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2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2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2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200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9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70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4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50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60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2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1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7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7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8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7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7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70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1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9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4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6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2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5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2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2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1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1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8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9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9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70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5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2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No Backers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No Backers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2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7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8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No Backers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No Backers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s v="No Backers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5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No Backers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No Backers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1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No Backers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No Backers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No Backers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No Backers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6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8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No Backers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6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No Backers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No Backers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4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No Backers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No Backers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6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3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No Backers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No Backers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No Backers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50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No Backers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6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No Backers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1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1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No Backers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4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6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No Backers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No Backers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6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No Backers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No Backers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3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7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No Backers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s v="No Backers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No Backers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No Backers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No Backers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6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2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s v="No Backers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No Backers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No Backers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No Backers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No Backers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No Backers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No Backers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No Backers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6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No Backers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No Backers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No Backers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No Backers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8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90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6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8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1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6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9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8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2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8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8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4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2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7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8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9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7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2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3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3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90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9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9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1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6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50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5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5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1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5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4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8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3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8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70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20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100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1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8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7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2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30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5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1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4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7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40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10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40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8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40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7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2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3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2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90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3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7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6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70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5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9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2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1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9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2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6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8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9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7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5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2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1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7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No Backers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No Backers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5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2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No Backers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3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No Backers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No Backers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1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No Backers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No Backers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4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No Backers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3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No Backers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7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3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No Backers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No Backers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1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No Backers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No Backers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6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2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No Backers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40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No Backers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No Backers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9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4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No Backers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No Backers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2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s v="No Backers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No Backers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No Backers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No Backers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No Backers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4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No Backers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8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3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No Backers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6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7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No Backers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No Backers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1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4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7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7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1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3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s v="No Backers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9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9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s v="No Backers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1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s v="No Backers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s v="No Backers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8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s v="No Backers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s v="No Backers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s v="No Backers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s v="No Backers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s v="No Backers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s v="No Backers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s v="No Backers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1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5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1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6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s v="No Backers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s v="No Backers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s v="No Backers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s v="No Backers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s v="No Backers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s v="No Backers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s v="No Backers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s v="No Backers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s v="No Backers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s v="No Backers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8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s v="No Backers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s v="No Backers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s v="No Backers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s v="No Backers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s v="No Backers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50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s v="No Backers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1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4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6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3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8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6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2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3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3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4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5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1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9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9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8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4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1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s v="No Backers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2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6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3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1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5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20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s v="No Backers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8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4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1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s v="No Backers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100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6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3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7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6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5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2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1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4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100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9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5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8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70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3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4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6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s v="No Backers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s v="No Backers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s v="No Backers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s v="No Backers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s v="No Backers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2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s v="No Backers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3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3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1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60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3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3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1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2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3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9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1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5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4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80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8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100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9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1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2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4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40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7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4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7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3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1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8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9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9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10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8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1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4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7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9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9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2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2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3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3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3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1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3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3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3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5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s v="No Backers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7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3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2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6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s v="No Backers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4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4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8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s v="No Backers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1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s v="No Backers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3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s v="No Backers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s v="No Backers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s v="No Backers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5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s v="No Backers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3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s v="No Backers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s v="No Backers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20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s v="No Backers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2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2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s v="No Backers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s v="No Backers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s v="No Backers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9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1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s v="No Backers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2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s v="No Backers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100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3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1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4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2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50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4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7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4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9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1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6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1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2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8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3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2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1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s v="No Backers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7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90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6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5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9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9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70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6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1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4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9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6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s v="No Backers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s v="No Backers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s v="No Backers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s v="No Backers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s v="No Backers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s v="No Backers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s v="No Backers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s v="No Backers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s v="No Backers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s v="No Backers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s v="No Backers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s v="No Backers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s v="No Backers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8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s v="No Backers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6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s v="No Backers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3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4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4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8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9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9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s v="No Backers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8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s v="No Backers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4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3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1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8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7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2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7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8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2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4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s v="No Backers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5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8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s v="No Backers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6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s v="No Backers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4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s v="No Backers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1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4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s v="No Backers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s v="No Backers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s v="No Backers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s v="No Backers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s v="No Backers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s v="No Backers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8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s v="No Backers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1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4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s v="No Backers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2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s v="No Backers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1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s v="No Backers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8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s v="No Backers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s v="No Backers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3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9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6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s v="No Backers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7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s v="No Backers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1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2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9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3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80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9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4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5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4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9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2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2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3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4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s v="No Backers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s v="No Backers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s v="No Backers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s v="No Backers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s v="No Backers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s v="No Backers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s v="No Backers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5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6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3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6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1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9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8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1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7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3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3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9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5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8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6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6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8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8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40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9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1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1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8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30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8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1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3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8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60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7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1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2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7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1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s v="No Backers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s v="No Backers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9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90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s v="No Backers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4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9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60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2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9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9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2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5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4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4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8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9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2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6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9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4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9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6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3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1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4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8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8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s v="No Backers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5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s v="No Backers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8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s v="No Backers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s v="No Backers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s v="No Backers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1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6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s v="No Backers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1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8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9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7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s v="No Backers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s v="No Backers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s v="No Backers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s v="No Backers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s v="No Backers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s v="No Backers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s v="No Backers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s v="No Backers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s v="No Backers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s v="No Backers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s v="No Backers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s v="No Backers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s v="No Backers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5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3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70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7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7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1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8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s v="No Backers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s v="No Backers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s v="No Backers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s v="No Backers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s v="No Backers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s v="No Backers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7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8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8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7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9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40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6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6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50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40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1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2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6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2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9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4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7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5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s v="No Backers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s v="No Backers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s v="No Backers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s v="No Backers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s v="No Backers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s v="No Backers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2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4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s v="No Backers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3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7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s v="No Backers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8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2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8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s v="No Backers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s v="No Backers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2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s v="No Backers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s v="No Backers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s v="No Backers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s v="No Backers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1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s v="No Backers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s v="No Backers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1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7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7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9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8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1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4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9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7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5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4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2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6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6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3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8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4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5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40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8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3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9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6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7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4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1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5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2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9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8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4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5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1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4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5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6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60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3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5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s v="No Backers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s v="No Backers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5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s v="No Backers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6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6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s v="No Backers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s v="No Backers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s v="No Backers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s v="No Backers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6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6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8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2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s v="No Backers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9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s v="No Backers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s v="No Backers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s v="No Backers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s v="No Backers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s v="No Backers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s v="No Backers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6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4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90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90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8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9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5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1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5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8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9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2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s v="No Backers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9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1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6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4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5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5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4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7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10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9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2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4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4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2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4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1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8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2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8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s v="No Backers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s v="No Backers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s v="No Backers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5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4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4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6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6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1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3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80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8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4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1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3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s v="No Backers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1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3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s v="No Backers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3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s v="No Backers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s v="No Backers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s v="No Backers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2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3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2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1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7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7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1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8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6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9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9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7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1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30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1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9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30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2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3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9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9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3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6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5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2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9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2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1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1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8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8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7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3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1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1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8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7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2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2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s v="No Backers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3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2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s v="No Backers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s v="No Backers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s v="No Backers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s v="No Backers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4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9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9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4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9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9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4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8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3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1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4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8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9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4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7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4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3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6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8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2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1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2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6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5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1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3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5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7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2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3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4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1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9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8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7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9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4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9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6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9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4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90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7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3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5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9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6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1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2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7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2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20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2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7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1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s v="No Backers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s v="No Backers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20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3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9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1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4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6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30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2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3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2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7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9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6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7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9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2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9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6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6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2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3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4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6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2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1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6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3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5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1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8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2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6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5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70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1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4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4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1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9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3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7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4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1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50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8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4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8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6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7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2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6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2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8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60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5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1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8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9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2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5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2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20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1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6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1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6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7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5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s v="No Backers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s v="No Backers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s v="No Backers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s v="No Backers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s v="No Backers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s v="No Backers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s v="No Backers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8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s v="No Backers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s v="No Backers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s v="No Backers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s v="No Backers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s v="No Backers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s v="No Backers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s v="No Backers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8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s v="No Backers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1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s v="No Backers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s v="No Backers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2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s v="No Backers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s v="No Backers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s v="No Backers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8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3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s v="No Backers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s v="No Backers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s v="No Backers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2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s v="No Backers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s v="No Backers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s v="No Backers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s v="No Backers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s v="No Backers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7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s v="No Backers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s v="No Backers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s v="No Backers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s v="No Backers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s v="No Backers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s v="No Backers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1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s v="No Backers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3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s v="No Backers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s v="No Backers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6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2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2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90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9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9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1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9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2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8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9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8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8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3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2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8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6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8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2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9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6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1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3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s v="No Backers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s v="No Backers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s v="No Backers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s v="No Backers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s v="No Backers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6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8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s v="No Backers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s v="No Backers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s v="No Backers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3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8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s v="No Backers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4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s v="No Backers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s v="No Backers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4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7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8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3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10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70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4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4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8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9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30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6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s v="No Backers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s v="No Backers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s v="No Backers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s v="No Backers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3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30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3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s v="No Backers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s v="No Backers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s v="No Backers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s v="No Backers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s v="No Backers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s v="No Backers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s v="No Backers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6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s v="No Backers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s v="No Backers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s v="No Backers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6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4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6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2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6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5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1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2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9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4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1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8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7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7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4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7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2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6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s v="No Backers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4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9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2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8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9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3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3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4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6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4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4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1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2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4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1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9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8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8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5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s v="No Backers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s v="No Backers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3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8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4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7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s v="No Backers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8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4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5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5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4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1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8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6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1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1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2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2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70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1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6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2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2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70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2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9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s v="No Backers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8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6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s v="No Backers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s v="No Backers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8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s v="No Backers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2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3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s v="No Backers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s v="No Backers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s v="No Backers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s v="No Backers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4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6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4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s v="No Backers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9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7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40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2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3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90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7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5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3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1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8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2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3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4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4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9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4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9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1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1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5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4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4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5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6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20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No Backers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s v="No Backers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1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s v="No Backers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s v="No Backers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4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s v="No Backers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6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s v="No Backers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30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s v="No Backers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30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s v="No Backers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3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6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s v="No Backers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s v="No Backers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6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7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s v="No Backers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2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s v="No Backers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2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3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s v="No Backers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6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s v="No Backers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10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9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7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1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3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7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4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9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9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6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2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2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3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6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8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3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1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8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7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s v="No Backers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s v="No Backers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3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3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s v="No Backers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1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2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s v="No Backers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s v="No Backers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s v="No Backers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s v="No Backers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1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1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9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9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70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5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5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9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1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9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4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1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10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6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9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6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4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9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3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9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3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9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7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4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5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7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1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5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1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3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8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2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6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1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7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7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2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9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60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4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8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s v="No Backers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s v="No Backers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s v="No Backers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s v="No Backers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100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6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8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8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1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5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3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4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6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4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1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s v="No Backers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9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7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3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7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1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1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70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6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80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3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8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s v="No Backers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3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5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7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s v="No Backers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s v="No Backers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4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4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4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9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s v="No Backers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s v="No Backers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s v="No Backers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8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4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5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2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3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9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3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9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1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1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1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1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2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40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8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2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2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7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7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s v="No Backers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8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3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s v="No Backers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3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2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s v="No Backers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3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s v="No Backers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1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6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4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7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7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6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2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60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4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7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8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6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3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40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60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9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70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6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4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8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6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8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3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2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2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5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8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4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3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5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5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3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9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7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30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4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60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90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9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10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4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2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9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4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6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6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3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3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5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3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7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80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7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8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20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2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70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10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2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7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6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4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5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7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30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8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1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7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2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5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2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7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4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5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5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70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2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2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2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5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100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8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2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9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1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4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2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7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9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90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60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5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8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4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6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1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8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8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30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1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3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2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2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40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5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2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5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9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1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8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1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7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80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9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6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6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7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6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2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9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4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4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1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5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1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9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1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3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7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8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3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8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40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8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6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1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2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3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9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3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6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50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8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1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2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1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30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3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8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1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9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s v="No Backers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7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7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8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s v="No Backers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s v="No Backers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8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s v="No Backers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8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4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1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6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3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2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7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40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100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2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4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7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3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40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9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4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1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4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1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8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7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6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3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3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50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2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3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No Backers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8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1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6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No Backers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No Backers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No Backers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10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1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8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6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6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5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7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2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5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1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9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6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5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1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4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No Backers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No Backers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8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1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No Backers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9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No Backers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2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1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2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9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1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2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80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5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8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8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9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40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2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6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8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4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9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50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10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6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2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No Backers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6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No Backers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No Backers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No Backers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No Backers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5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No Backers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8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No Backers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No Backers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No Backers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No Backers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s v="No Backers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8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9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6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No Backers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3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1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3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No Backers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2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4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2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3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No Backers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No Backers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3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No Backers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No Backers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2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No Backers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9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6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No Backers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No Backers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1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No Backers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No Backers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No Backers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No Backers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1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No Backers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3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8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6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3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6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No Backers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8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7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10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8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No Backers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8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No Backers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60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3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6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1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6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No Backers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No Backers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3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3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3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4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No Backers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3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No Backers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No Backers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No Backers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1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No Backers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8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3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No Backers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7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No Backers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2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4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6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No Backers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7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5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8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No Backers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9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No Backers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3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No Backers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No Backers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2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7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s v="No Backers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1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6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No Backers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No Backers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No Backers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No Backers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7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6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No Backers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8F804-3105-8C47-B2AF-BEFD86E78B1A}" name="PivotTable15" cacheId="2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22">
    <format dxfId="3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type="origin" dataOnly="0" labelOnly="1" outline="0" fieldPosition="0"/>
    </format>
    <format dxfId="10">
      <pivotArea field="18" type="button" dataOnly="0" labelOnly="1" outline="0" axis="axisRow" fieldPosition="0"/>
    </format>
    <format dxfId="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">
      <pivotArea dataOnly="0" labelOnly="1" grandRow="1" outline="0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16214-1CF5-3A47-BE30-95DF8A419F59}" name="PivotTable11" cacheId="1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DD33C-4D0B-C347-9546-31833AD29C4A}" name="PivotTable12" cacheId="1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6713D-BB0C-E747-9D56-E7DC3F394D35}" name="PivotTable13" cacheId="1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3" hier="-1"/>
  </pageFields>
  <dataFields count="1">
    <dataField name="Count of outcomes" fld="5" subtotal="count" baseField="0" baseItem="0"/>
  </dataFields>
  <formats count="8">
    <format dxfId="51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0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9">
      <pivotArea dataOnly="0" labelOnly="1" fieldPosition="0">
        <references count="1">
          <reference field="18" count="0"/>
        </references>
      </pivotArea>
    </format>
    <format dxfId="48">
      <pivotArea dataOnly="0" labelOnly="1" fieldPosition="0">
        <references count="1">
          <reference field="18" count="0"/>
        </references>
      </pivotArea>
    </format>
    <format dxfId="47">
      <pivotArea grandRow="1" outline="0" collapsedLevelsAreSubtotals="1" fieldPosition="0"/>
    </format>
    <format dxfId="46">
      <pivotArea dataOnly="0" labelOnly="1" grandRow="1" outline="0" fieldPosition="0"/>
    </format>
    <format dxfId="45">
      <pivotArea grandRow="1" outline="0" collapsedLevelsAreSubtotals="1" fieldPosition="0"/>
    </format>
    <format dxfId="44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activeCell="B1" sqref="B1"/>
      <selection pane="bottomLeft" activeCell="C2" sqref="C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10" bestFit="1" customWidth="1"/>
    <col min="16" max="16" width="15.6640625" bestFit="1" customWidth="1"/>
    <col min="17" max="17" width="13" bestFit="1" customWidth="1"/>
    <col min="18" max="18" width="15.6640625" bestFit="1" customWidth="1"/>
    <col min="19" max="19" width="20.5" bestFit="1" customWidth="1"/>
    <col min="20" max="20" width="24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9" t="s">
        <v>8305</v>
      </c>
      <c r="P1" s="1" t="s">
        <v>8306</v>
      </c>
      <c r="Q1" s="1" t="s">
        <v>8380</v>
      </c>
      <c r="R1" s="1" t="s">
        <v>8360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IFERROR(ROUND(E2/L2,0),"No Backers")</f>
        <v>64</v>
      </c>
      <c r="Q2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IFERROR(ROUND(E3/L3,0),"No Backers")</f>
        <v>185</v>
      </c>
      <c r="Q3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</v>
      </c>
      <c r="Q5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191</v>
      </c>
      <c r="Q6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</v>
      </c>
      <c r="Q7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147</v>
      </c>
      <c r="Q8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160</v>
      </c>
      <c r="Q9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292</v>
      </c>
      <c r="Q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</v>
      </c>
      <c r="Q11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159</v>
      </c>
      <c r="Q12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</v>
      </c>
      <c r="Q13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60</v>
      </c>
      <c r="Q14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110</v>
      </c>
      <c r="Q15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148</v>
      </c>
      <c r="Q16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22</v>
      </c>
      <c r="Q17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172</v>
      </c>
      <c r="Q18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42</v>
      </c>
      <c r="Q19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</v>
      </c>
      <c r="Q2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</v>
      </c>
      <c r="Q21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</v>
      </c>
      <c r="Q22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200</v>
      </c>
      <c r="Q23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</v>
      </c>
      <c r="Q24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</v>
      </c>
      <c r="Q25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</v>
      </c>
      <c r="Q26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</v>
      </c>
      <c r="Q27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</v>
      </c>
      <c r="Q28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149</v>
      </c>
      <c r="Q29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170</v>
      </c>
      <c r="Q3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32</v>
      </c>
      <c r="Q31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</v>
      </c>
      <c r="Q32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</v>
      </c>
      <c r="Q34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84</v>
      </c>
      <c r="Q35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50</v>
      </c>
      <c r="Q36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</v>
      </c>
      <c r="Q37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194</v>
      </c>
      <c r="Q38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160</v>
      </c>
      <c r="Q39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42</v>
      </c>
      <c r="Q4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151</v>
      </c>
      <c r="Q41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127</v>
      </c>
      <c r="Q42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</v>
      </c>
      <c r="Q43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118</v>
      </c>
      <c r="Q44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</v>
      </c>
      <c r="Q45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</v>
      </c>
      <c r="Q46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</v>
      </c>
      <c r="Q47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</v>
      </c>
      <c r="Q48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77</v>
      </c>
      <c r="Q49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57</v>
      </c>
      <c r="Q5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138</v>
      </c>
      <c r="Q51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</v>
      </c>
      <c r="Q52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</v>
      </c>
      <c r="Q53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</v>
      </c>
      <c r="Q54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</v>
      </c>
      <c r="Q55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</v>
      </c>
      <c r="Q56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129</v>
      </c>
      <c r="Q57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</v>
      </c>
      <c r="Q58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222</v>
      </c>
      <c r="Q59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</v>
      </c>
      <c r="Q6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607</v>
      </c>
      <c r="Q61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</v>
      </c>
      <c r="Q62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</v>
      </c>
      <c r="Q63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97</v>
      </c>
      <c r="Q64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</v>
      </c>
      <c r="Q65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87</v>
      </c>
      <c r="Q66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IFERROR(ROUND(E67/L67,0),"No Backers")</f>
        <v>132</v>
      </c>
      <c r="Q67" t="s">
        <v>8309</v>
      </c>
      <c r="R67" t="s">
        <v>8311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</v>
      </c>
      <c r="Q68" t="s">
        <v>8309</v>
      </c>
      <c r="R68" t="s">
        <v>8311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</v>
      </c>
      <c r="Q69" t="s">
        <v>8309</v>
      </c>
      <c r="R69" t="s">
        <v>8311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</v>
      </c>
      <c r="Q70" t="s">
        <v>8309</v>
      </c>
      <c r="R70" t="s">
        <v>8311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</v>
      </c>
      <c r="Q71" t="s">
        <v>8309</v>
      </c>
      <c r="R71" t="s">
        <v>8311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</v>
      </c>
      <c r="Q72" t="s">
        <v>8309</v>
      </c>
      <c r="R72" t="s">
        <v>8311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70</v>
      </c>
      <c r="Q73" t="s">
        <v>8309</v>
      </c>
      <c r="R73" t="s">
        <v>8311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</v>
      </c>
      <c r="Q74" t="s">
        <v>8309</v>
      </c>
      <c r="R74" t="s">
        <v>8311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t="s">
        <v>8309</v>
      </c>
      <c r="R75" t="s">
        <v>8311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</v>
      </c>
      <c r="Q76" t="s">
        <v>8309</v>
      </c>
      <c r="R76" t="s">
        <v>8311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86</v>
      </c>
      <c r="Q77" t="s">
        <v>8309</v>
      </c>
      <c r="R77" t="s">
        <v>8311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31</v>
      </c>
      <c r="Q78" t="s">
        <v>8309</v>
      </c>
      <c r="R78" t="s">
        <v>8311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</v>
      </c>
      <c r="Q79" t="s">
        <v>8309</v>
      </c>
      <c r="R79" t="s">
        <v>8311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39</v>
      </c>
      <c r="Q80" t="s">
        <v>8309</v>
      </c>
      <c r="R80" t="s">
        <v>8311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</v>
      </c>
      <c r="Q81" t="s">
        <v>8309</v>
      </c>
      <c r="R81" t="s">
        <v>8311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274</v>
      </c>
      <c r="Q82" t="s">
        <v>8309</v>
      </c>
      <c r="R82" t="s">
        <v>8311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</v>
      </c>
      <c r="Q83" t="s">
        <v>8309</v>
      </c>
      <c r="R83" t="s">
        <v>8311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</v>
      </c>
      <c r="Q84" t="s">
        <v>8309</v>
      </c>
      <c r="R84" t="s">
        <v>8311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16</v>
      </c>
      <c r="Q85" t="s">
        <v>8309</v>
      </c>
      <c r="R85" t="s">
        <v>8311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</v>
      </c>
      <c r="Q86" t="s">
        <v>8309</v>
      </c>
      <c r="R86" t="s">
        <v>8311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72</v>
      </c>
      <c r="Q87" t="s">
        <v>8309</v>
      </c>
      <c r="R87" t="s">
        <v>8311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376</v>
      </c>
      <c r="Q88" t="s">
        <v>8309</v>
      </c>
      <c r="R88" t="s">
        <v>8311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105</v>
      </c>
      <c r="Q89" t="s">
        <v>8309</v>
      </c>
      <c r="R89" t="s">
        <v>8311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t="s">
        <v>8309</v>
      </c>
      <c r="R90" t="s">
        <v>8311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</v>
      </c>
      <c r="Q91" t="s">
        <v>8309</v>
      </c>
      <c r="R91" t="s">
        <v>8311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</v>
      </c>
      <c r="Q92" t="s">
        <v>8309</v>
      </c>
      <c r="R92" t="s">
        <v>8311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</v>
      </c>
      <c r="Q93" t="s">
        <v>8309</v>
      </c>
      <c r="R93" t="s">
        <v>8311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</v>
      </c>
      <c r="Q94" t="s">
        <v>8309</v>
      </c>
      <c r="R94" t="s">
        <v>8311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74</v>
      </c>
      <c r="Q95" t="s">
        <v>8309</v>
      </c>
      <c r="R95" t="s">
        <v>8311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22</v>
      </c>
      <c r="Q96" t="s">
        <v>8309</v>
      </c>
      <c r="R96" t="s">
        <v>8311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22</v>
      </c>
      <c r="Q97" t="s">
        <v>8309</v>
      </c>
      <c r="R97" t="s">
        <v>8311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51</v>
      </c>
      <c r="Q98" t="s">
        <v>8309</v>
      </c>
      <c r="R98" t="s">
        <v>8311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</v>
      </c>
      <c r="Q99" t="s">
        <v>8309</v>
      </c>
      <c r="R99" t="s">
        <v>8311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57</v>
      </c>
      <c r="Q100" t="s">
        <v>8309</v>
      </c>
      <c r="R100" t="s">
        <v>8311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41</v>
      </c>
      <c r="Q101" t="s">
        <v>8309</v>
      </c>
      <c r="R101" t="s">
        <v>8311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</v>
      </c>
      <c r="Q102" t="s">
        <v>8309</v>
      </c>
      <c r="R102" t="s">
        <v>8311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t="s">
        <v>8309</v>
      </c>
      <c r="R103" t="s">
        <v>8311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118</v>
      </c>
      <c r="Q104" t="s">
        <v>8309</v>
      </c>
      <c r="R104" t="s">
        <v>8311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28</v>
      </c>
      <c r="Q105" t="s">
        <v>8309</v>
      </c>
      <c r="R105" t="s">
        <v>8311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t="s">
        <v>8309</v>
      </c>
      <c r="R106" t="s">
        <v>8311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</v>
      </c>
      <c r="Q107" t="s">
        <v>8309</v>
      </c>
      <c r="R107" t="s">
        <v>8311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</v>
      </c>
      <c r="Q108" t="s">
        <v>8309</v>
      </c>
      <c r="R108" t="s">
        <v>8311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</v>
      </c>
      <c r="Q109" t="s">
        <v>8309</v>
      </c>
      <c r="R109" t="s">
        <v>8311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79</v>
      </c>
      <c r="Q110" t="s">
        <v>8309</v>
      </c>
      <c r="R110" t="s">
        <v>8311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47</v>
      </c>
      <c r="Q111" t="s">
        <v>8309</v>
      </c>
      <c r="R111" t="s">
        <v>8311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</v>
      </c>
      <c r="Q112" t="s">
        <v>8309</v>
      </c>
      <c r="R112" t="s">
        <v>8311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</v>
      </c>
      <c r="Q113" t="s">
        <v>8309</v>
      </c>
      <c r="R113" t="s">
        <v>8311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</v>
      </c>
      <c r="Q114" t="s">
        <v>8309</v>
      </c>
      <c r="R114" t="s">
        <v>8311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</v>
      </c>
      <c r="Q115" t="s">
        <v>8309</v>
      </c>
      <c r="R115" t="s">
        <v>8311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89</v>
      </c>
      <c r="Q116" t="s">
        <v>8309</v>
      </c>
      <c r="R116" t="s">
        <v>8311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29</v>
      </c>
      <c r="Q117" t="s">
        <v>8309</v>
      </c>
      <c r="R117" t="s">
        <v>8311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70</v>
      </c>
      <c r="Q118" t="s">
        <v>8309</v>
      </c>
      <c r="R118" t="s">
        <v>8311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</v>
      </c>
      <c r="Q119" t="s">
        <v>8309</v>
      </c>
      <c r="R119" t="s">
        <v>8311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145</v>
      </c>
      <c r="Q120" t="s">
        <v>8309</v>
      </c>
      <c r="R120" t="s">
        <v>8311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92</v>
      </c>
      <c r="Q121" t="s">
        <v>8309</v>
      </c>
      <c r="R121" t="s">
        <v>8311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t="s">
        <v>8309</v>
      </c>
      <c r="R122" t="s">
        <v>8312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t="s">
        <v>8309</v>
      </c>
      <c r="R123" t="s">
        <v>8312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t="str">
        <f t="shared" si="6"/>
        <v>No Backers</v>
      </c>
      <c r="Q124" t="s">
        <v>8309</v>
      </c>
      <c r="R124" t="s">
        <v>8312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</v>
      </c>
      <c r="Q125" t="s">
        <v>8309</v>
      </c>
      <c r="R125" t="s">
        <v>8312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t="str">
        <f t="shared" si="6"/>
        <v>No Backers</v>
      </c>
      <c r="Q126" t="s">
        <v>8309</v>
      </c>
      <c r="R126" t="s">
        <v>8312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12</v>
      </c>
      <c r="Q127" t="s">
        <v>8309</v>
      </c>
      <c r="R127" t="s">
        <v>8312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107</v>
      </c>
      <c r="Q128" t="s">
        <v>8309</v>
      </c>
      <c r="R128" t="s">
        <v>8312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48</v>
      </c>
      <c r="Q129" t="s">
        <v>8309</v>
      </c>
      <c r="R129" t="s">
        <v>8312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</v>
      </c>
      <c r="Q130" t="s">
        <v>8309</v>
      </c>
      <c r="R130" t="s">
        <v>8312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t="str">
        <f t="shared" ref="P131:P194" si="11">IFERROR(ROUND(E131/L131,0),"No Backers")</f>
        <v>No Backers</v>
      </c>
      <c r="Q131" t="s">
        <v>8309</v>
      </c>
      <c r="R131" t="s">
        <v>8312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t="str">
        <f t="shared" si="11"/>
        <v>No Backers</v>
      </c>
      <c r="Q132" t="s">
        <v>8309</v>
      </c>
      <c r="R132" t="s">
        <v>8312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t="str">
        <f t="shared" si="11"/>
        <v>No Backers</v>
      </c>
      <c r="Q133" t="s">
        <v>8309</v>
      </c>
      <c r="R133" t="s">
        <v>8312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95</v>
      </c>
      <c r="Q134" t="s">
        <v>8309</v>
      </c>
      <c r="R134" t="s">
        <v>8312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t="str">
        <f t="shared" si="11"/>
        <v>No Backers</v>
      </c>
      <c r="Q135" t="s">
        <v>8309</v>
      </c>
      <c r="R135" t="s">
        <v>8312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t="str">
        <f t="shared" si="11"/>
        <v>No Backers</v>
      </c>
      <c r="Q136" t="s">
        <v>8309</v>
      </c>
      <c r="R136" t="s">
        <v>8312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81</v>
      </c>
      <c r="Q137" t="s">
        <v>8309</v>
      </c>
      <c r="R137" t="s">
        <v>8312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t="str">
        <f t="shared" si="11"/>
        <v>No Backers</v>
      </c>
      <c r="Q138" t="s">
        <v>8309</v>
      </c>
      <c r="R138" t="s">
        <v>8312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t="str">
        <f t="shared" si="11"/>
        <v>No Backers</v>
      </c>
      <c r="Q139" t="s">
        <v>8309</v>
      </c>
      <c r="R139" t="s">
        <v>8312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</v>
      </c>
      <c r="Q140" t="s">
        <v>8309</v>
      </c>
      <c r="R140" t="s">
        <v>8312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t="s">
        <v>8309</v>
      </c>
      <c r="R141" t="s">
        <v>8312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t="str">
        <f t="shared" si="11"/>
        <v>No Backers</v>
      </c>
      <c r="Q142" t="s">
        <v>8309</v>
      </c>
      <c r="R142" t="s">
        <v>8312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</v>
      </c>
      <c r="Q143" t="s">
        <v>8309</v>
      </c>
      <c r="R143" t="s">
        <v>8312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t="s">
        <v>8309</v>
      </c>
      <c r="R144" t="s">
        <v>8312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t="str">
        <f t="shared" si="11"/>
        <v>No Backers</v>
      </c>
      <c r="Q145" t="s">
        <v>8309</v>
      </c>
      <c r="R145" t="s">
        <v>8312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56</v>
      </c>
      <c r="Q146" t="s">
        <v>8309</v>
      </c>
      <c r="R146" t="s">
        <v>8312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38</v>
      </c>
      <c r="Q147" t="s">
        <v>8309</v>
      </c>
      <c r="R147" t="s">
        <v>8312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</v>
      </c>
      <c r="Q148" t="s">
        <v>8309</v>
      </c>
      <c r="R148" t="s">
        <v>8312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t="str">
        <f t="shared" si="11"/>
        <v>No Backers</v>
      </c>
      <c r="Q149" t="s">
        <v>8309</v>
      </c>
      <c r="R149" t="s">
        <v>8312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t="s">
        <v>8309</v>
      </c>
      <c r="R150" t="s">
        <v>8312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</v>
      </c>
      <c r="Q151" t="s">
        <v>8309</v>
      </c>
      <c r="R151" t="s">
        <v>8312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</v>
      </c>
      <c r="Q152" t="s">
        <v>8309</v>
      </c>
      <c r="R152" t="s">
        <v>8312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t="s">
        <v>8309</v>
      </c>
      <c r="R153" t="s">
        <v>8312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t="s">
        <v>8309</v>
      </c>
      <c r="R154" t="s">
        <v>8312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36</v>
      </c>
      <c r="Q155" t="s">
        <v>8309</v>
      </c>
      <c r="R155" t="s">
        <v>8312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</v>
      </c>
      <c r="Q156" t="s">
        <v>8309</v>
      </c>
      <c r="R156" t="s">
        <v>8312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</v>
      </c>
      <c r="Q157" t="s">
        <v>8309</v>
      </c>
      <c r="R157" t="s">
        <v>8312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t="s">
        <v>8309</v>
      </c>
      <c r="R158" t="s">
        <v>8312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t="s">
        <v>8309</v>
      </c>
      <c r="R159" t="s">
        <v>8312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t="str">
        <f t="shared" si="11"/>
        <v>No Backers</v>
      </c>
      <c r="Q160" t="s">
        <v>8309</v>
      </c>
      <c r="R160" t="s">
        <v>8312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t="s">
        <v>8309</v>
      </c>
      <c r="R161" t="s">
        <v>8312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t="str">
        <f t="shared" si="11"/>
        <v>No Backers</v>
      </c>
      <c r="Q162" t="s">
        <v>8309</v>
      </c>
      <c r="R162" t="s">
        <v>8313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t="s">
        <v>8309</v>
      </c>
      <c r="R163" t="s">
        <v>8313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44</v>
      </c>
      <c r="Q164" t="s">
        <v>8309</v>
      </c>
      <c r="R164" t="s">
        <v>8313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t="str">
        <f t="shared" si="11"/>
        <v>No Backers</v>
      </c>
      <c r="Q165" t="s">
        <v>8309</v>
      </c>
      <c r="R165" t="s">
        <v>8313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</v>
      </c>
      <c r="Q166" t="s">
        <v>8309</v>
      </c>
      <c r="R166" t="s">
        <v>8313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t="str">
        <f t="shared" si="11"/>
        <v>No Backers</v>
      </c>
      <c r="Q167" t="s">
        <v>8309</v>
      </c>
      <c r="R167" t="s">
        <v>8313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t="s">
        <v>8309</v>
      </c>
      <c r="R168" t="s">
        <v>8313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6</v>
      </c>
      <c r="Q169" t="s">
        <v>8309</v>
      </c>
      <c r="R169" t="s">
        <v>8313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</v>
      </c>
      <c r="Q170" t="s">
        <v>8309</v>
      </c>
      <c r="R170" t="s">
        <v>8313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t="s">
        <v>8309</v>
      </c>
      <c r="R171" t="s">
        <v>8313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33</v>
      </c>
      <c r="Q172" t="s">
        <v>8309</v>
      </c>
      <c r="R172" t="s">
        <v>8313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t="s">
        <v>8309</v>
      </c>
      <c r="R173" t="s">
        <v>8313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t="str">
        <f t="shared" si="11"/>
        <v>No Backers</v>
      </c>
      <c r="Q174" t="s">
        <v>8309</v>
      </c>
      <c r="R174" t="s">
        <v>8313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t="str">
        <f t="shared" si="11"/>
        <v>No Backers</v>
      </c>
      <c r="Q175" t="s">
        <v>8309</v>
      </c>
      <c r="R175" t="s">
        <v>8313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t="str">
        <f t="shared" si="11"/>
        <v>No Backers</v>
      </c>
      <c r="Q176" t="s">
        <v>8309</v>
      </c>
      <c r="R176" t="s">
        <v>8313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50</v>
      </c>
      <c r="Q177" t="s">
        <v>8309</v>
      </c>
      <c r="R177" t="s">
        <v>8313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t="str">
        <f t="shared" si="11"/>
        <v>No Backers</v>
      </c>
      <c r="Q178" t="s">
        <v>8309</v>
      </c>
      <c r="R178" t="s">
        <v>8313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26</v>
      </c>
      <c r="Q179" t="s">
        <v>8309</v>
      </c>
      <c r="R179" t="s">
        <v>8313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t="str">
        <f t="shared" si="11"/>
        <v>No Backers</v>
      </c>
      <c r="Q180" t="s">
        <v>8309</v>
      </c>
      <c r="R180" t="s">
        <v>8313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t="s">
        <v>8309</v>
      </c>
      <c r="R181" t="s">
        <v>8313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31</v>
      </c>
      <c r="Q182" t="s">
        <v>8309</v>
      </c>
      <c r="R182" t="s">
        <v>8313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181</v>
      </c>
      <c r="Q183" t="s">
        <v>8309</v>
      </c>
      <c r="R183" t="s">
        <v>8313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t="str">
        <f t="shared" si="11"/>
        <v>No Backers</v>
      </c>
      <c r="Q184" t="s">
        <v>8309</v>
      </c>
      <c r="R184" t="s">
        <v>8313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374</v>
      </c>
      <c r="Q185" t="s">
        <v>8309</v>
      </c>
      <c r="R185" t="s">
        <v>8313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26</v>
      </c>
      <c r="Q186" t="s">
        <v>8309</v>
      </c>
      <c r="R186" t="s">
        <v>8313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t="s">
        <v>8309</v>
      </c>
      <c r="R187" t="s">
        <v>8313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t="str">
        <f t="shared" si="11"/>
        <v>No Backers</v>
      </c>
      <c r="Q188" t="s">
        <v>8309</v>
      </c>
      <c r="R188" t="s">
        <v>8313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t="s">
        <v>8309</v>
      </c>
      <c r="R189" t="s">
        <v>8313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t="str">
        <f t="shared" si="11"/>
        <v>No Backers</v>
      </c>
      <c r="Q190" t="s">
        <v>8309</v>
      </c>
      <c r="R190" t="s">
        <v>8313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t="s">
        <v>8309</v>
      </c>
      <c r="R191" t="s">
        <v>8313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t="s">
        <v>8309</v>
      </c>
      <c r="R192" t="s">
        <v>8313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</v>
      </c>
      <c r="Q193" t="s">
        <v>8309</v>
      </c>
      <c r="R193" t="s">
        <v>8313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6</v>
      </c>
      <c r="Q194" t="s">
        <v>8309</v>
      </c>
      <c r="R194" t="s">
        <v>8313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t="str">
        <f t="shared" ref="P195:P258" si="16">IFERROR(ROUND(E195/L195,0),"No Backers")</f>
        <v>No Backers</v>
      </c>
      <c r="Q195" t="s">
        <v>8309</v>
      </c>
      <c r="R195" t="s">
        <v>8313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t="s">
        <v>8309</v>
      </c>
      <c r="R196" t="s">
        <v>8313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t="str">
        <f t="shared" si="16"/>
        <v>No Backers</v>
      </c>
      <c r="Q197" t="s">
        <v>8309</v>
      </c>
      <c r="R197" t="s">
        <v>8313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</v>
      </c>
      <c r="Q198" t="s">
        <v>8309</v>
      </c>
      <c r="R198" t="s">
        <v>8313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33</v>
      </c>
      <c r="Q199" t="s">
        <v>8309</v>
      </c>
      <c r="R199" t="s">
        <v>8313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47</v>
      </c>
      <c r="Q200" t="s">
        <v>8309</v>
      </c>
      <c r="R200" t="s">
        <v>8313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t="str">
        <f t="shared" si="16"/>
        <v>No Backers</v>
      </c>
      <c r="Q201" t="s">
        <v>8309</v>
      </c>
      <c r="R201" t="s">
        <v>8313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</v>
      </c>
      <c r="Q202" t="s">
        <v>8309</v>
      </c>
      <c r="R202" t="s">
        <v>8313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</v>
      </c>
      <c r="Q203" t="s">
        <v>8309</v>
      </c>
      <c r="R203" t="s">
        <v>8313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t="str">
        <f t="shared" si="16"/>
        <v>No Backers</v>
      </c>
      <c r="Q204" t="s">
        <v>8309</v>
      </c>
      <c r="R204" t="s">
        <v>8313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</v>
      </c>
      <c r="Q205" t="s">
        <v>8309</v>
      </c>
      <c r="R205" t="s">
        <v>8313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118</v>
      </c>
      <c r="Q206" t="s">
        <v>8309</v>
      </c>
      <c r="R206" t="s">
        <v>8313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</v>
      </c>
      <c r="Q207" t="s">
        <v>8309</v>
      </c>
      <c r="R207" t="s">
        <v>8313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t="str">
        <f t="shared" si="16"/>
        <v>No Backers</v>
      </c>
      <c r="Q208" t="s">
        <v>8309</v>
      </c>
      <c r="R208" t="s">
        <v>8313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164</v>
      </c>
      <c r="Q209" t="s">
        <v>8309</v>
      </c>
      <c r="R209" t="s">
        <v>8313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t="str">
        <f t="shared" si="16"/>
        <v>No Backers</v>
      </c>
      <c r="Q210" t="s">
        <v>8309</v>
      </c>
      <c r="R210" t="s">
        <v>8313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t="str">
        <f t="shared" si="16"/>
        <v>No Backers</v>
      </c>
      <c r="Q211" t="s">
        <v>8309</v>
      </c>
      <c r="R211" t="s">
        <v>8313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92</v>
      </c>
      <c r="Q212" t="s">
        <v>8309</v>
      </c>
      <c r="R212" t="s">
        <v>8313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186</v>
      </c>
      <c r="Q213" t="s">
        <v>8309</v>
      </c>
      <c r="R213" t="s">
        <v>8313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t="s">
        <v>8309</v>
      </c>
      <c r="R214" t="s">
        <v>8313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t="s">
        <v>8309</v>
      </c>
      <c r="R215" t="s">
        <v>8313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t="s">
        <v>8309</v>
      </c>
      <c r="R216" t="s">
        <v>8313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t="s">
        <v>8309</v>
      </c>
      <c r="R217" t="s">
        <v>8313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332</v>
      </c>
      <c r="Q218" t="s">
        <v>8309</v>
      </c>
      <c r="R218" t="s">
        <v>8313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</v>
      </c>
      <c r="Q219" t="s">
        <v>8309</v>
      </c>
      <c r="R219" t="s">
        <v>8313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t="s">
        <v>8309</v>
      </c>
      <c r="R220" t="s">
        <v>8313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116</v>
      </c>
      <c r="Q221" t="s">
        <v>8309</v>
      </c>
      <c r="R221" t="s">
        <v>8313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t="s">
        <v>8309</v>
      </c>
      <c r="R222" t="s">
        <v>8313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t="str">
        <f t="shared" si="16"/>
        <v>No Backers</v>
      </c>
      <c r="Q223" t="s">
        <v>8309</v>
      </c>
      <c r="R223" t="s">
        <v>8313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t="s">
        <v>8309</v>
      </c>
      <c r="R224" t="s">
        <v>8313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t="str">
        <f t="shared" si="16"/>
        <v>No Backers</v>
      </c>
      <c r="Q225" t="s">
        <v>8309</v>
      </c>
      <c r="R225" t="s">
        <v>8313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t="str">
        <f t="shared" si="16"/>
        <v>No Backers</v>
      </c>
      <c r="Q226" t="s">
        <v>8309</v>
      </c>
      <c r="R226" t="s">
        <v>8313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t="str">
        <f t="shared" si="16"/>
        <v>No Backers</v>
      </c>
      <c r="Q227" t="s">
        <v>8309</v>
      </c>
      <c r="R227" t="s">
        <v>8313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t="s">
        <v>8309</v>
      </c>
      <c r="R228" t="s">
        <v>8313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t="str">
        <f t="shared" si="16"/>
        <v>No Backers</v>
      </c>
      <c r="Q229" t="s">
        <v>8309</v>
      </c>
      <c r="R229" t="s">
        <v>8313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t="str">
        <f t="shared" si="16"/>
        <v>No Backers</v>
      </c>
      <c r="Q230" t="s">
        <v>8309</v>
      </c>
      <c r="R230" t="s">
        <v>8313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t="str">
        <f t="shared" si="16"/>
        <v>No Backers</v>
      </c>
      <c r="Q231" t="s">
        <v>8309</v>
      </c>
      <c r="R231" t="s">
        <v>8313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t="s">
        <v>8309</v>
      </c>
      <c r="R232" t="s">
        <v>8313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t="str">
        <f t="shared" si="16"/>
        <v>No Backers</v>
      </c>
      <c r="Q233" t="s">
        <v>8309</v>
      </c>
      <c r="R233" t="s">
        <v>8313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16</v>
      </c>
      <c r="Q234" t="s">
        <v>8309</v>
      </c>
      <c r="R234" t="s">
        <v>8313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t="str">
        <f t="shared" si="16"/>
        <v>No Backers</v>
      </c>
      <c r="Q235" t="s">
        <v>8309</v>
      </c>
      <c r="R235" t="s">
        <v>8313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</v>
      </c>
      <c r="Q236" t="s">
        <v>8309</v>
      </c>
      <c r="R236" t="s">
        <v>8313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t="str">
        <f t="shared" si="16"/>
        <v>No Backers</v>
      </c>
      <c r="Q237" t="s">
        <v>8309</v>
      </c>
      <c r="R237" t="s">
        <v>8313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t="str">
        <f t="shared" si="16"/>
        <v>No Backers</v>
      </c>
      <c r="Q238" t="s">
        <v>8309</v>
      </c>
      <c r="R238" t="s">
        <v>8313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t="s">
        <v>8309</v>
      </c>
      <c r="R239" t="s">
        <v>8313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t="str">
        <f t="shared" si="16"/>
        <v>No Backers</v>
      </c>
      <c r="Q240" t="s">
        <v>8309</v>
      </c>
      <c r="R240" t="s">
        <v>8313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t="s">
        <v>8309</v>
      </c>
      <c r="R241" t="s">
        <v>8313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118</v>
      </c>
      <c r="Q242" t="s">
        <v>8309</v>
      </c>
      <c r="R242" t="s">
        <v>8314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</v>
      </c>
      <c r="Q243" t="s">
        <v>8309</v>
      </c>
      <c r="R243" t="s">
        <v>8314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</v>
      </c>
      <c r="Q244" t="s">
        <v>8309</v>
      </c>
      <c r="R244" t="s">
        <v>8314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</v>
      </c>
      <c r="Q245" t="s">
        <v>8309</v>
      </c>
      <c r="R245" t="s">
        <v>8314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</v>
      </c>
      <c r="Q246" t="s">
        <v>8309</v>
      </c>
      <c r="R246" t="s">
        <v>8314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</v>
      </c>
      <c r="Q247" t="s">
        <v>8309</v>
      </c>
      <c r="R247" t="s">
        <v>8314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</v>
      </c>
      <c r="Q248" t="s">
        <v>8309</v>
      </c>
      <c r="R248" t="s">
        <v>8314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</v>
      </c>
      <c r="Q249" t="s">
        <v>8309</v>
      </c>
      <c r="R249" t="s">
        <v>8314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590</v>
      </c>
      <c r="Q250" t="s">
        <v>8309</v>
      </c>
      <c r="R250" t="s">
        <v>8314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</v>
      </c>
      <c r="Q251" t="s">
        <v>8309</v>
      </c>
      <c r="R251" t="s">
        <v>8314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</v>
      </c>
      <c r="Q252" t="s">
        <v>8309</v>
      </c>
      <c r="R252" t="s">
        <v>8314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</v>
      </c>
      <c r="Q253" t="s">
        <v>8309</v>
      </c>
      <c r="R253" t="s">
        <v>8314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</v>
      </c>
      <c r="Q254" t="s">
        <v>8309</v>
      </c>
      <c r="R254" t="s">
        <v>8314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216</v>
      </c>
      <c r="Q255" t="s">
        <v>8309</v>
      </c>
      <c r="R255" t="s">
        <v>8314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</v>
      </c>
      <c r="Q256" t="s">
        <v>8309</v>
      </c>
      <c r="R256" t="s">
        <v>8314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</v>
      </c>
      <c r="Q257" t="s">
        <v>8309</v>
      </c>
      <c r="R257" t="s">
        <v>8314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66</v>
      </c>
      <c r="Q258" t="s">
        <v>8309</v>
      </c>
      <c r="R258" t="s">
        <v>8314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IFERROR(ROUND(E259/L259,0),"No Backers")</f>
        <v>67</v>
      </c>
      <c r="Q259" t="s">
        <v>8309</v>
      </c>
      <c r="R259" t="s">
        <v>8314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</v>
      </c>
      <c r="Q260" t="s">
        <v>8309</v>
      </c>
      <c r="R260" t="s">
        <v>8314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</v>
      </c>
      <c r="Q261" t="s">
        <v>8309</v>
      </c>
      <c r="R261" t="s">
        <v>8314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121</v>
      </c>
      <c r="Q262" t="s">
        <v>8309</v>
      </c>
      <c r="R262" t="s">
        <v>8314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98</v>
      </c>
      <c r="Q263" t="s">
        <v>8309</v>
      </c>
      <c r="R263" t="s">
        <v>8314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</v>
      </c>
      <c r="Q264" t="s">
        <v>8309</v>
      </c>
      <c r="R264" t="s">
        <v>8314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31</v>
      </c>
      <c r="Q265" t="s">
        <v>8309</v>
      </c>
      <c r="R265" t="s">
        <v>8314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65</v>
      </c>
      <c r="Q266" t="s">
        <v>8309</v>
      </c>
      <c r="R266" t="s">
        <v>8314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96</v>
      </c>
      <c r="Q267" t="s">
        <v>8309</v>
      </c>
      <c r="R267" t="s">
        <v>8314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</v>
      </c>
      <c r="Q268" t="s">
        <v>8309</v>
      </c>
      <c r="R268" t="s">
        <v>8314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79</v>
      </c>
      <c r="Q269" t="s">
        <v>8309</v>
      </c>
      <c r="R269" t="s">
        <v>8314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</v>
      </c>
      <c r="Q270" t="s">
        <v>8309</v>
      </c>
      <c r="R270" t="s">
        <v>8314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</v>
      </c>
      <c r="Q271" t="s">
        <v>8309</v>
      </c>
      <c r="R271" t="s">
        <v>8314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58</v>
      </c>
      <c r="Q272" t="s">
        <v>8309</v>
      </c>
      <c r="R272" t="s">
        <v>8314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</v>
      </c>
      <c r="Q273" t="s">
        <v>8309</v>
      </c>
      <c r="R273" t="s">
        <v>8314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82</v>
      </c>
      <c r="Q274" t="s">
        <v>8309</v>
      </c>
      <c r="R274" t="s">
        <v>8314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46</v>
      </c>
      <c r="Q275" t="s">
        <v>8309</v>
      </c>
      <c r="R275" t="s">
        <v>8314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</v>
      </c>
      <c r="Q276" t="s">
        <v>8309</v>
      </c>
      <c r="R276" t="s">
        <v>8314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</v>
      </c>
      <c r="Q277" t="s">
        <v>8309</v>
      </c>
      <c r="R277" t="s">
        <v>8314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</v>
      </c>
      <c r="Q278" t="s">
        <v>8309</v>
      </c>
      <c r="R278" t="s">
        <v>8314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</v>
      </c>
      <c r="Q279" t="s">
        <v>8309</v>
      </c>
      <c r="R279" t="s">
        <v>8314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98</v>
      </c>
      <c r="Q280" t="s">
        <v>8309</v>
      </c>
      <c r="R280" t="s">
        <v>8314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88</v>
      </c>
      <c r="Q281" t="s">
        <v>8309</v>
      </c>
      <c r="R281" t="s">
        <v>8314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55</v>
      </c>
      <c r="Q282" t="s">
        <v>8309</v>
      </c>
      <c r="R282" t="s">
        <v>8314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84</v>
      </c>
      <c r="Q283" t="s">
        <v>8309</v>
      </c>
      <c r="R283" t="s">
        <v>8314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</v>
      </c>
      <c r="Q284" t="s">
        <v>8309</v>
      </c>
      <c r="R284" t="s">
        <v>8314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102</v>
      </c>
      <c r="Q285" t="s">
        <v>8309</v>
      </c>
      <c r="R285" t="s">
        <v>8314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</v>
      </c>
      <c r="Q286" t="s">
        <v>8309</v>
      </c>
      <c r="R286" t="s">
        <v>8314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57</v>
      </c>
      <c r="Q287" t="s">
        <v>8309</v>
      </c>
      <c r="R287" t="s">
        <v>8314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</v>
      </c>
      <c r="Q288" t="s">
        <v>8309</v>
      </c>
      <c r="R288" t="s">
        <v>8314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</v>
      </c>
      <c r="Q289" t="s">
        <v>8309</v>
      </c>
      <c r="R289" t="s">
        <v>8314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</v>
      </c>
      <c r="Q290" t="s">
        <v>8309</v>
      </c>
      <c r="R290" t="s">
        <v>8314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68</v>
      </c>
      <c r="Q291" t="s">
        <v>8309</v>
      </c>
      <c r="R291" t="s">
        <v>8314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29</v>
      </c>
      <c r="Q292" t="s">
        <v>8309</v>
      </c>
      <c r="R292" t="s">
        <v>8314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47</v>
      </c>
      <c r="Q293" t="s">
        <v>8309</v>
      </c>
      <c r="R293" t="s">
        <v>8314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</v>
      </c>
      <c r="Q294" t="s">
        <v>8309</v>
      </c>
      <c r="R294" t="s">
        <v>8314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</v>
      </c>
      <c r="Q295" t="s">
        <v>8309</v>
      </c>
      <c r="R295" t="s">
        <v>8314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t="s">
        <v>8309</v>
      </c>
      <c r="R296" t="s">
        <v>8314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</v>
      </c>
      <c r="Q297" t="s">
        <v>8309</v>
      </c>
      <c r="R297" t="s">
        <v>8314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</v>
      </c>
      <c r="Q298" t="s">
        <v>8309</v>
      </c>
      <c r="R298" t="s">
        <v>8314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142</v>
      </c>
      <c r="Q299" t="s">
        <v>8309</v>
      </c>
      <c r="R299" t="s">
        <v>8314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</v>
      </c>
      <c r="Q300" t="s">
        <v>8309</v>
      </c>
      <c r="R300" t="s">
        <v>8314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</v>
      </c>
      <c r="Q301" t="s">
        <v>8309</v>
      </c>
      <c r="R301" t="s">
        <v>8314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</v>
      </c>
      <c r="Q302" t="s">
        <v>8309</v>
      </c>
      <c r="R302" t="s">
        <v>8314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</v>
      </c>
      <c r="Q303" t="s">
        <v>8309</v>
      </c>
      <c r="R303" t="s">
        <v>8314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</v>
      </c>
      <c r="Q304" t="s">
        <v>8309</v>
      </c>
      <c r="R304" t="s">
        <v>8314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</v>
      </c>
      <c r="Q305" t="s">
        <v>8309</v>
      </c>
      <c r="R305" t="s">
        <v>8314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</v>
      </c>
      <c r="Q306" t="s">
        <v>8309</v>
      </c>
      <c r="R306" t="s">
        <v>8314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52</v>
      </c>
      <c r="Q307" t="s">
        <v>8309</v>
      </c>
      <c r="R307" t="s">
        <v>8314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37</v>
      </c>
      <c r="Q308" t="s">
        <v>8309</v>
      </c>
      <c r="R308" t="s">
        <v>8314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43</v>
      </c>
      <c r="Q309" t="s">
        <v>8309</v>
      </c>
      <c r="R309" t="s">
        <v>8314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63</v>
      </c>
      <c r="Q310" t="s">
        <v>8309</v>
      </c>
      <c r="R310" t="s">
        <v>8314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90</v>
      </c>
      <c r="Q311" t="s">
        <v>8309</v>
      </c>
      <c r="R311" t="s">
        <v>8314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29</v>
      </c>
      <c r="Q312" t="s">
        <v>8309</v>
      </c>
      <c r="R312" t="s">
        <v>8314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139</v>
      </c>
      <c r="Q313" t="s">
        <v>8309</v>
      </c>
      <c r="R313" t="s">
        <v>8314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</v>
      </c>
      <c r="Q314" t="s">
        <v>8309</v>
      </c>
      <c r="R314" t="s">
        <v>8314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</v>
      </c>
      <c r="Q315" t="s">
        <v>8309</v>
      </c>
      <c r="R315" t="s">
        <v>8314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</v>
      </c>
      <c r="Q316" t="s">
        <v>8309</v>
      </c>
      <c r="R316" t="s">
        <v>8314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201</v>
      </c>
      <c r="Q317" t="s">
        <v>8309</v>
      </c>
      <c r="R317" t="s">
        <v>8314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</v>
      </c>
      <c r="Q318" t="s">
        <v>8309</v>
      </c>
      <c r="R318" t="s">
        <v>8314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96</v>
      </c>
      <c r="Q319" t="s">
        <v>8309</v>
      </c>
      <c r="R319" t="s">
        <v>8314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50</v>
      </c>
      <c r="Q320" t="s">
        <v>8309</v>
      </c>
      <c r="R320" t="s">
        <v>8314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</v>
      </c>
      <c r="Q321" t="s">
        <v>8309</v>
      </c>
      <c r="R321" t="s">
        <v>8314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135</v>
      </c>
      <c r="Q322" t="s">
        <v>8309</v>
      </c>
      <c r="R322" t="s">
        <v>8314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IFERROR(ROUND(E323/L323,0),"No Backers")</f>
        <v>107</v>
      </c>
      <c r="Q323" t="s">
        <v>8309</v>
      </c>
      <c r="R323" t="s">
        <v>8314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</v>
      </c>
      <c r="Q324" t="s">
        <v>8309</v>
      </c>
      <c r="R324" t="s">
        <v>8314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115</v>
      </c>
      <c r="Q325" t="s">
        <v>8309</v>
      </c>
      <c r="R325" t="s">
        <v>8314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</v>
      </c>
      <c r="Q326" t="s">
        <v>8309</v>
      </c>
      <c r="R326" t="s">
        <v>8314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71</v>
      </c>
      <c r="Q327" t="s">
        <v>8309</v>
      </c>
      <c r="R327" t="s">
        <v>8314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</v>
      </c>
      <c r="Q328" t="s">
        <v>8309</v>
      </c>
      <c r="R328" t="s">
        <v>8314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</v>
      </c>
      <c r="Q329" t="s">
        <v>8309</v>
      </c>
      <c r="R329" t="s">
        <v>8314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</v>
      </c>
      <c r="Q330" t="s">
        <v>8309</v>
      </c>
      <c r="R330" t="s">
        <v>8314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</v>
      </c>
      <c r="Q331" t="s">
        <v>8309</v>
      </c>
      <c r="R331" t="s">
        <v>8314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105</v>
      </c>
      <c r="Q332" t="s">
        <v>8309</v>
      </c>
      <c r="R332" t="s">
        <v>8314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</v>
      </c>
      <c r="Q333" t="s">
        <v>8309</v>
      </c>
      <c r="R333" t="s">
        <v>8314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204</v>
      </c>
      <c r="Q334" t="s">
        <v>8309</v>
      </c>
      <c r="R334" t="s">
        <v>8314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</v>
      </c>
      <c r="Q335" t="s">
        <v>8309</v>
      </c>
      <c r="R335" t="s">
        <v>8314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147</v>
      </c>
      <c r="Q336" t="s">
        <v>8309</v>
      </c>
      <c r="R336" t="s">
        <v>8314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</v>
      </c>
      <c r="Q337" t="s">
        <v>8309</v>
      </c>
      <c r="R337" t="s">
        <v>8314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</v>
      </c>
      <c r="Q338" t="s">
        <v>8309</v>
      </c>
      <c r="R338" t="s">
        <v>8314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98</v>
      </c>
      <c r="Q339" t="s">
        <v>8309</v>
      </c>
      <c r="R339" t="s">
        <v>8314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t="s">
        <v>8309</v>
      </c>
      <c r="R340" t="s">
        <v>8314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73</v>
      </c>
      <c r="Q341" t="s">
        <v>8309</v>
      </c>
      <c r="R341" t="s">
        <v>8314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</v>
      </c>
      <c r="Q342" t="s">
        <v>8309</v>
      </c>
      <c r="R342" t="s">
        <v>8314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68</v>
      </c>
      <c r="Q343" t="s">
        <v>8309</v>
      </c>
      <c r="R343" t="s">
        <v>8314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170</v>
      </c>
      <c r="Q344" t="s">
        <v>8309</v>
      </c>
      <c r="R344" t="s">
        <v>8314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</v>
      </c>
      <c r="Q345" t="s">
        <v>8309</v>
      </c>
      <c r="R345" t="s">
        <v>8314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120</v>
      </c>
      <c r="Q346" t="s">
        <v>8309</v>
      </c>
      <c r="R346" t="s">
        <v>8314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100</v>
      </c>
      <c r="Q347" t="s">
        <v>8309</v>
      </c>
      <c r="R347" t="s">
        <v>8314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91</v>
      </c>
      <c r="Q348" t="s">
        <v>8309</v>
      </c>
      <c r="R348" t="s">
        <v>8314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118</v>
      </c>
      <c r="Q349" t="s">
        <v>8309</v>
      </c>
      <c r="R349" t="s">
        <v>8314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87</v>
      </c>
      <c r="Q350" t="s">
        <v>8309</v>
      </c>
      <c r="R350" t="s">
        <v>8314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72</v>
      </c>
      <c r="Q351" t="s">
        <v>8309</v>
      </c>
      <c r="R351" t="s">
        <v>8314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130</v>
      </c>
      <c r="Q352" t="s">
        <v>8309</v>
      </c>
      <c r="R352" t="s">
        <v>8314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45</v>
      </c>
      <c r="Q353" t="s">
        <v>8309</v>
      </c>
      <c r="R353" t="s">
        <v>8314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41</v>
      </c>
      <c r="Q354" t="s">
        <v>8309</v>
      </c>
      <c r="R354" t="s">
        <v>8314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104</v>
      </c>
      <c r="Q355" t="s">
        <v>8309</v>
      </c>
      <c r="R355" t="s">
        <v>8314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</v>
      </c>
      <c r="Q356" t="s">
        <v>8309</v>
      </c>
      <c r="R356" t="s">
        <v>8314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247</v>
      </c>
      <c r="Q357" t="s">
        <v>8309</v>
      </c>
      <c r="R357" t="s">
        <v>8314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</v>
      </c>
      <c r="Q358" t="s">
        <v>8309</v>
      </c>
      <c r="R358" t="s">
        <v>8314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</v>
      </c>
      <c r="Q359" t="s">
        <v>8309</v>
      </c>
      <c r="R359" t="s">
        <v>8314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</v>
      </c>
      <c r="Q360" t="s">
        <v>8309</v>
      </c>
      <c r="R360" t="s">
        <v>8314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</v>
      </c>
      <c r="Q361" t="s">
        <v>8309</v>
      </c>
      <c r="R361" t="s">
        <v>8314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140</v>
      </c>
      <c r="Q362" t="s">
        <v>8309</v>
      </c>
      <c r="R362" t="s">
        <v>8314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110</v>
      </c>
      <c r="Q363" t="s">
        <v>8309</v>
      </c>
      <c r="R363" t="s">
        <v>8314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140</v>
      </c>
      <c r="Q364" t="s">
        <v>8309</v>
      </c>
      <c r="R364" t="s">
        <v>8314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348</v>
      </c>
      <c r="Q365" t="s">
        <v>8309</v>
      </c>
      <c r="R365" t="s">
        <v>8314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</v>
      </c>
      <c r="Q366" t="s">
        <v>8309</v>
      </c>
      <c r="R366" t="s">
        <v>8314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240</v>
      </c>
      <c r="Q367" t="s">
        <v>8309</v>
      </c>
      <c r="R367" t="s">
        <v>8314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</v>
      </c>
      <c r="Q368" t="s">
        <v>8309</v>
      </c>
      <c r="R368" t="s">
        <v>8314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87</v>
      </c>
      <c r="Q369" t="s">
        <v>8309</v>
      </c>
      <c r="R369" t="s">
        <v>8314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82</v>
      </c>
      <c r="Q370" t="s">
        <v>8309</v>
      </c>
      <c r="R370" t="s">
        <v>8314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43</v>
      </c>
      <c r="Q371" t="s">
        <v>8309</v>
      </c>
      <c r="R371" t="s">
        <v>8314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</v>
      </c>
      <c r="Q372" t="s">
        <v>8309</v>
      </c>
      <c r="R372" t="s">
        <v>8314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</v>
      </c>
      <c r="Q373" t="s">
        <v>8309</v>
      </c>
      <c r="R373" t="s">
        <v>8314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42</v>
      </c>
      <c r="Q374" t="s">
        <v>8309</v>
      </c>
      <c r="R374" t="s">
        <v>8314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90</v>
      </c>
      <c r="Q375" t="s">
        <v>8309</v>
      </c>
      <c r="R375" t="s">
        <v>8314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</v>
      </c>
      <c r="Q376" t="s">
        <v>8309</v>
      </c>
      <c r="R376" t="s">
        <v>8314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43</v>
      </c>
      <c r="Q377" t="s">
        <v>8309</v>
      </c>
      <c r="R377" t="s">
        <v>8314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</v>
      </c>
      <c r="Q378" t="s">
        <v>8309</v>
      </c>
      <c r="R378" t="s">
        <v>8314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</v>
      </c>
      <c r="Q379" t="s">
        <v>8309</v>
      </c>
      <c r="R379" t="s">
        <v>8314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</v>
      </c>
      <c r="Q380" t="s">
        <v>8309</v>
      </c>
      <c r="R380" t="s">
        <v>8314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117</v>
      </c>
      <c r="Q381" t="s">
        <v>8309</v>
      </c>
      <c r="R381" t="s">
        <v>8314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116</v>
      </c>
      <c r="Q382" t="s">
        <v>8309</v>
      </c>
      <c r="R382" t="s">
        <v>8314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</v>
      </c>
      <c r="Q383" t="s">
        <v>8309</v>
      </c>
      <c r="R383" t="s">
        <v>8314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70</v>
      </c>
      <c r="Q384" t="s">
        <v>8309</v>
      </c>
      <c r="R384" t="s">
        <v>8314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</v>
      </c>
      <c r="Q385" t="s">
        <v>8309</v>
      </c>
      <c r="R385" t="s">
        <v>8314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59</v>
      </c>
      <c r="Q386" t="s">
        <v>8309</v>
      </c>
      <c r="R386" t="s">
        <v>8314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IFERROR(ROUND(E387/L387,0),"No Backers")</f>
        <v>112</v>
      </c>
      <c r="Q387" t="s">
        <v>8309</v>
      </c>
      <c r="R387" t="s">
        <v>8314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</v>
      </c>
      <c r="Q388" t="s">
        <v>8309</v>
      </c>
      <c r="R388" t="s">
        <v>8314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145</v>
      </c>
      <c r="Q389" t="s">
        <v>8309</v>
      </c>
      <c r="R389" t="s">
        <v>8314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89</v>
      </c>
      <c r="Q390" t="s">
        <v>8309</v>
      </c>
      <c r="R390" t="s">
        <v>8314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82</v>
      </c>
      <c r="Q391" t="s">
        <v>8309</v>
      </c>
      <c r="R391" t="s">
        <v>8314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</v>
      </c>
      <c r="Q392" t="s">
        <v>8309</v>
      </c>
      <c r="R392" t="s">
        <v>8314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</v>
      </c>
      <c r="Q393" t="s">
        <v>8309</v>
      </c>
      <c r="R393" t="s">
        <v>8314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91</v>
      </c>
      <c r="Q394" t="s">
        <v>8309</v>
      </c>
      <c r="R394" t="s">
        <v>8314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</v>
      </c>
      <c r="Q395" t="s">
        <v>8309</v>
      </c>
      <c r="R395" t="s">
        <v>8314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</v>
      </c>
      <c r="Q396" t="s">
        <v>8309</v>
      </c>
      <c r="R396" t="s">
        <v>8314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59</v>
      </c>
      <c r="Q397" t="s">
        <v>8309</v>
      </c>
      <c r="R397" t="s">
        <v>8314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82</v>
      </c>
      <c r="Q398" t="s">
        <v>8309</v>
      </c>
      <c r="R398" t="s">
        <v>8314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</v>
      </c>
      <c r="Q399" t="s">
        <v>8309</v>
      </c>
      <c r="R399" t="s">
        <v>8314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</v>
      </c>
      <c r="Q400" t="s">
        <v>8309</v>
      </c>
      <c r="R400" t="s">
        <v>8314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225</v>
      </c>
      <c r="Q401" t="s">
        <v>8309</v>
      </c>
      <c r="R401" t="s">
        <v>8314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</v>
      </c>
      <c r="Q402" t="s">
        <v>8309</v>
      </c>
      <c r="R402" t="s">
        <v>8314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</v>
      </c>
      <c r="Q403" t="s">
        <v>8309</v>
      </c>
      <c r="R403" t="s">
        <v>8314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66</v>
      </c>
      <c r="Q404" t="s">
        <v>8309</v>
      </c>
      <c r="R404" t="s">
        <v>8314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</v>
      </c>
      <c r="Q405" t="s">
        <v>8309</v>
      </c>
      <c r="R405" t="s">
        <v>8314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</v>
      </c>
      <c r="Q406" t="s">
        <v>8309</v>
      </c>
      <c r="R406" t="s">
        <v>8314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</v>
      </c>
      <c r="Q407" t="s">
        <v>8309</v>
      </c>
      <c r="R407" t="s">
        <v>8314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</v>
      </c>
      <c r="Q408" t="s">
        <v>8309</v>
      </c>
      <c r="R408" t="s">
        <v>8314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</v>
      </c>
      <c r="Q409" t="s">
        <v>8309</v>
      </c>
      <c r="R409" t="s">
        <v>8314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</v>
      </c>
      <c r="Q410" t="s">
        <v>8309</v>
      </c>
      <c r="R410" t="s">
        <v>8314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46</v>
      </c>
      <c r="Q411" t="s">
        <v>8309</v>
      </c>
      <c r="R411" t="s">
        <v>8314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</v>
      </c>
      <c r="Q412" t="s">
        <v>8309</v>
      </c>
      <c r="R412" t="s">
        <v>8314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126</v>
      </c>
      <c r="Q413" t="s">
        <v>8309</v>
      </c>
      <c r="R413" t="s">
        <v>8314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58</v>
      </c>
      <c r="Q414" t="s">
        <v>8309</v>
      </c>
      <c r="R414" t="s">
        <v>8314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79</v>
      </c>
      <c r="Q415" t="s">
        <v>8309</v>
      </c>
      <c r="R415" t="s">
        <v>8314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</v>
      </c>
      <c r="Q416" t="s">
        <v>8309</v>
      </c>
      <c r="R416" t="s">
        <v>8314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</v>
      </c>
      <c r="Q417" t="s">
        <v>8309</v>
      </c>
      <c r="R417" t="s">
        <v>8314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</v>
      </c>
      <c r="Q418" t="s">
        <v>8309</v>
      </c>
      <c r="R418" t="s">
        <v>8314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</v>
      </c>
      <c r="Q419" t="s">
        <v>8309</v>
      </c>
      <c r="R419" t="s">
        <v>8314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217</v>
      </c>
      <c r="Q420" t="s">
        <v>8309</v>
      </c>
      <c r="R420" t="s">
        <v>8314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</v>
      </c>
      <c r="Q421" t="s">
        <v>8309</v>
      </c>
      <c r="R421" t="s">
        <v>8314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5</v>
      </c>
      <c r="Q422" t="s">
        <v>8309</v>
      </c>
      <c r="R422" t="s">
        <v>8315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</v>
      </c>
      <c r="Q423" t="s">
        <v>8309</v>
      </c>
      <c r="R423" t="s">
        <v>8315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36</v>
      </c>
      <c r="Q424" t="s">
        <v>8309</v>
      </c>
      <c r="R424" t="s">
        <v>8315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12</v>
      </c>
      <c r="Q425" t="s">
        <v>8309</v>
      </c>
      <c r="R425" t="s">
        <v>8315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41</v>
      </c>
      <c r="Q426" t="s">
        <v>8309</v>
      </c>
      <c r="R426" t="s">
        <v>8315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t="s">
        <v>8309</v>
      </c>
      <c r="R427" t="s">
        <v>8315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17</v>
      </c>
      <c r="Q428" t="s">
        <v>8309</v>
      </c>
      <c r="R428" t="s">
        <v>8315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t="str">
        <f t="shared" si="31"/>
        <v>No Backers</v>
      </c>
      <c r="Q429" t="s">
        <v>8309</v>
      </c>
      <c r="R429" t="s">
        <v>8315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t="s">
        <v>8309</v>
      </c>
      <c r="R430" t="s">
        <v>8315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t="str">
        <f t="shared" si="31"/>
        <v>No Backers</v>
      </c>
      <c r="Q431" t="s">
        <v>8309</v>
      </c>
      <c r="R431" t="s">
        <v>8315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5</v>
      </c>
      <c r="Q432" t="s">
        <v>8309</v>
      </c>
      <c r="R432" t="s">
        <v>8315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52</v>
      </c>
      <c r="Q433" t="s">
        <v>8309</v>
      </c>
      <c r="R433" t="s">
        <v>8315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</v>
      </c>
      <c r="Q434" t="s">
        <v>8309</v>
      </c>
      <c r="R434" t="s">
        <v>8315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t="str">
        <f t="shared" si="31"/>
        <v>No Backers</v>
      </c>
      <c r="Q435" t="s">
        <v>8309</v>
      </c>
      <c r="R435" t="s">
        <v>8315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63</v>
      </c>
      <c r="Q436" t="s">
        <v>8309</v>
      </c>
      <c r="R436" t="s">
        <v>8315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t="s">
        <v>8309</v>
      </c>
      <c r="R437" t="s">
        <v>8315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t="str">
        <f t="shared" si="31"/>
        <v>No Backers</v>
      </c>
      <c r="Q438" t="s">
        <v>8309</v>
      </c>
      <c r="R438" t="s">
        <v>8315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t="str">
        <f t="shared" si="31"/>
        <v>No Backers</v>
      </c>
      <c r="Q439" t="s">
        <v>8309</v>
      </c>
      <c r="R439" t="s">
        <v>8315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171</v>
      </c>
      <c r="Q440" t="s">
        <v>8309</v>
      </c>
      <c r="R440" t="s">
        <v>8315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t="str">
        <f t="shared" si="31"/>
        <v>No Backers</v>
      </c>
      <c r="Q441" t="s">
        <v>8309</v>
      </c>
      <c r="R441" t="s">
        <v>8315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t="s">
        <v>8309</v>
      </c>
      <c r="R442" t="s">
        <v>8315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t="str">
        <f t="shared" si="31"/>
        <v>No Backers</v>
      </c>
      <c r="Q443" t="s">
        <v>8309</v>
      </c>
      <c r="R443" t="s">
        <v>8315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394</v>
      </c>
      <c r="Q444" t="s">
        <v>8309</v>
      </c>
      <c r="R444" t="s">
        <v>8315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t="s">
        <v>8309</v>
      </c>
      <c r="R445" t="s">
        <v>8315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t="s">
        <v>8309</v>
      </c>
      <c r="R446" t="s">
        <v>8315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t="s">
        <v>8309</v>
      </c>
      <c r="R447" t="s">
        <v>8315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48</v>
      </c>
      <c r="Q448" t="s">
        <v>8309</v>
      </c>
      <c r="R448" t="s">
        <v>8315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t="s">
        <v>8309</v>
      </c>
      <c r="R449" t="s">
        <v>8315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21</v>
      </c>
      <c r="Q450" t="s">
        <v>8309</v>
      </c>
      <c r="R450" t="s">
        <v>8315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IFERROR(ROUND(E451/L451,0),"No Backers")</f>
        <v>9</v>
      </c>
      <c r="Q451" t="s">
        <v>8309</v>
      </c>
      <c r="R451" t="s">
        <v>8315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57</v>
      </c>
      <c r="Q452" t="s">
        <v>8309</v>
      </c>
      <c r="R452" t="s">
        <v>8315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t="str">
        <f t="shared" si="36"/>
        <v>No Backers</v>
      </c>
      <c r="Q453" t="s">
        <v>8309</v>
      </c>
      <c r="R453" t="s">
        <v>8315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t="s">
        <v>8309</v>
      </c>
      <c r="R454" t="s">
        <v>8315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t="s">
        <v>8309</v>
      </c>
      <c r="R455" t="s">
        <v>8315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</v>
      </c>
      <c r="Q456" t="s">
        <v>8309</v>
      </c>
      <c r="R456" t="s">
        <v>8315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23</v>
      </c>
      <c r="Q457" t="s">
        <v>8309</v>
      </c>
      <c r="R457" t="s">
        <v>8315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</v>
      </c>
      <c r="Q458" t="s">
        <v>8309</v>
      </c>
      <c r="R458" t="s">
        <v>8315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t="str">
        <f t="shared" si="36"/>
        <v>No Backers</v>
      </c>
      <c r="Q459" t="s">
        <v>8309</v>
      </c>
      <c r="R459" t="s">
        <v>8315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17</v>
      </c>
      <c r="Q460" t="s">
        <v>8309</v>
      </c>
      <c r="R460" t="s">
        <v>8315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t="s">
        <v>8309</v>
      </c>
      <c r="R461" t="s">
        <v>8315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13</v>
      </c>
      <c r="Q462" t="s">
        <v>8309</v>
      </c>
      <c r="R462" t="s">
        <v>8315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t="str">
        <f t="shared" si="36"/>
        <v>No Backers</v>
      </c>
      <c r="Q463" t="s">
        <v>8309</v>
      </c>
      <c r="R463" t="s">
        <v>8315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t="str">
        <f t="shared" si="36"/>
        <v>No Backers</v>
      </c>
      <c r="Q464" t="s">
        <v>8309</v>
      </c>
      <c r="R464" t="s">
        <v>8315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114</v>
      </c>
      <c r="Q465" t="s">
        <v>8309</v>
      </c>
      <c r="R465" t="s">
        <v>8315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t="s">
        <v>8309</v>
      </c>
      <c r="R466" t="s">
        <v>8315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</v>
      </c>
      <c r="Q467" t="s">
        <v>8309</v>
      </c>
      <c r="R467" t="s">
        <v>8315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</v>
      </c>
      <c r="Q468" t="s">
        <v>8309</v>
      </c>
      <c r="R468" t="s">
        <v>8315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111</v>
      </c>
      <c r="Q469" t="s">
        <v>8309</v>
      </c>
      <c r="R469" t="s">
        <v>8315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t="str">
        <f t="shared" si="36"/>
        <v>No Backers</v>
      </c>
      <c r="Q470" t="s">
        <v>8309</v>
      </c>
      <c r="R470" t="s">
        <v>8315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t="str">
        <f t="shared" si="36"/>
        <v>No Backers</v>
      </c>
      <c r="Q471" t="s">
        <v>8309</v>
      </c>
      <c r="R471" t="s">
        <v>8315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26</v>
      </c>
      <c r="Q472" t="s">
        <v>8309</v>
      </c>
      <c r="R472" t="s">
        <v>8315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</v>
      </c>
      <c r="Q473" t="s">
        <v>8309</v>
      </c>
      <c r="R473" t="s">
        <v>8315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</v>
      </c>
      <c r="Q474" t="s">
        <v>8309</v>
      </c>
      <c r="R474" t="s">
        <v>8315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62</v>
      </c>
      <c r="Q475" t="s">
        <v>8309</v>
      </c>
      <c r="R475" t="s">
        <v>8315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t="s">
        <v>8309</v>
      </c>
      <c r="R476" t="s">
        <v>8315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t="str">
        <f t="shared" si="36"/>
        <v>No Backers</v>
      </c>
      <c r="Q477" t="s">
        <v>8309</v>
      </c>
      <c r="R477" t="s">
        <v>8315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40</v>
      </c>
      <c r="Q478" t="s">
        <v>8309</v>
      </c>
      <c r="R478" t="s">
        <v>8315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t="str">
        <f t="shared" si="36"/>
        <v>No Backers</v>
      </c>
      <c r="Q479" t="s">
        <v>8309</v>
      </c>
      <c r="R479" t="s">
        <v>8315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t="str">
        <f t="shared" si="36"/>
        <v>No Backers</v>
      </c>
      <c r="Q480" t="s">
        <v>8309</v>
      </c>
      <c r="R480" t="s">
        <v>8315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89</v>
      </c>
      <c r="Q481" t="s">
        <v>8309</v>
      </c>
      <c r="R481" t="s">
        <v>8315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</v>
      </c>
      <c r="Q482" t="s">
        <v>8309</v>
      </c>
      <c r="R482" t="s">
        <v>8315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</v>
      </c>
      <c r="Q483" t="s">
        <v>8309</v>
      </c>
      <c r="R483" t="s">
        <v>8315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t="s">
        <v>8309</v>
      </c>
      <c r="R484" t="s">
        <v>8315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</v>
      </c>
      <c r="Q485" t="s">
        <v>8309</v>
      </c>
      <c r="R485" t="s">
        <v>8315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14</v>
      </c>
      <c r="Q486" t="s">
        <v>8309</v>
      </c>
      <c r="R486" t="s">
        <v>8315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67</v>
      </c>
      <c r="Q487" t="s">
        <v>8309</v>
      </c>
      <c r="R487" t="s">
        <v>8315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t="s">
        <v>8309</v>
      </c>
      <c r="R488" t="s">
        <v>8315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t="str">
        <f t="shared" si="36"/>
        <v>No Backers</v>
      </c>
      <c r="Q489" t="s">
        <v>8309</v>
      </c>
      <c r="R489" t="s">
        <v>8315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t="str">
        <f t="shared" si="36"/>
        <v>No Backers</v>
      </c>
      <c r="Q490" t="s">
        <v>8309</v>
      </c>
      <c r="R490" t="s">
        <v>8315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72</v>
      </c>
      <c r="Q491" t="s">
        <v>8309</v>
      </c>
      <c r="R491" t="s">
        <v>8315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t="str">
        <f t="shared" si="36"/>
        <v>No Backers</v>
      </c>
      <c r="Q492" t="s">
        <v>8309</v>
      </c>
      <c r="R492" t="s">
        <v>8315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t="str">
        <f t="shared" si="36"/>
        <v>No Backers</v>
      </c>
      <c r="Q493" t="s">
        <v>8309</v>
      </c>
      <c r="R493" t="s">
        <v>8315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t="str">
        <f t="shared" si="36"/>
        <v>No Backers</v>
      </c>
      <c r="Q494" t="s">
        <v>8309</v>
      </c>
      <c r="R494" t="s">
        <v>8315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t="str">
        <f t="shared" si="36"/>
        <v>No Backers</v>
      </c>
      <c r="Q495" t="s">
        <v>8309</v>
      </c>
      <c r="R495" t="s">
        <v>8315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</v>
      </c>
      <c r="Q496" t="s">
        <v>8309</v>
      </c>
      <c r="R496" t="s">
        <v>8315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t="str">
        <f t="shared" si="36"/>
        <v>No Backers</v>
      </c>
      <c r="Q497" t="s">
        <v>8309</v>
      </c>
      <c r="R497" t="s">
        <v>8315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t="s">
        <v>8309</v>
      </c>
      <c r="R498" t="s">
        <v>8315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t="s">
        <v>8309</v>
      </c>
      <c r="R499" t="s">
        <v>8315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</v>
      </c>
      <c r="Q500" t="s">
        <v>8309</v>
      </c>
      <c r="R500" t="s">
        <v>8315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</v>
      </c>
      <c r="Q501" t="s">
        <v>8309</v>
      </c>
      <c r="R501" t="s">
        <v>8315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54</v>
      </c>
      <c r="Q502" t="s">
        <v>8309</v>
      </c>
      <c r="R502" t="s">
        <v>8315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t="str">
        <f t="shared" si="36"/>
        <v>No Backers</v>
      </c>
      <c r="Q503" t="s">
        <v>8309</v>
      </c>
      <c r="R503" t="s">
        <v>8315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58</v>
      </c>
      <c r="Q504" t="s">
        <v>8309</v>
      </c>
      <c r="R504" t="s">
        <v>8315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13</v>
      </c>
      <c r="Q505" t="s">
        <v>8309</v>
      </c>
      <c r="R505" t="s">
        <v>8315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t="s">
        <v>8309</v>
      </c>
      <c r="R506" t="s">
        <v>8315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4</v>
      </c>
      <c r="Q507" t="s">
        <v>8309</v>
      </c>
      <c r="R507" t="s">
        <v>8315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t="s">
        <v>8309</v>
      </c>
      <c r="R508" t="s">
        <v>8315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t="s">
        <v>8309</v>
      </c>
      <c r="R509" t="s">
        <v>8315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</v>
      </c>
      <c r="Q510" t="s">
        <v>8309</v>
      </c>
      <c r="R510" t="s">
        <v>8315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t="s">
        <v>8309</v>
      </c>
      <c r="R511" t="s">
        <v>8315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t="str">
        <f t="shared" si="36"/>
        <v>No Backers</v>
      </c>
      <c r="Q512" t="s">
        <v>8309</v>
      </c>
      <c r="R512" t="s">
        <v>8315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t="s">
        <v>8309</v>
      </c>
      <c r="R513" t="s">
        <v>8315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6</v>
      </c>
      <c r="Q514" t="s">
        <v>8309</v>
      </c>
      <c r="R514" t="s">
        <v>8315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IFERROR(ROUND(E515/L515,0),"No Backers")</f>
        <v>102</v>
      </c>
      <c r="Q515" t="s">
        <v>8309</v>
      </c>
      <c r="R515" t="s">
        <v>8315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17</v>
      </c>
      <c r="Q516" t="s">
        <v>8309</v>
      </c>
      <c r="R516" t="s">
        <v>8315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</v>
      </c>
      <c r="Q517" t="s">
        <v>8309</v>
      </c>
      <c r="R517" t="s">
        <v>8315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t="str">
        <f t="shared" si="41"/>
        <v>No Backers</v>
      </c>
      <c r="Q518" t="s">
        <v>8309</v>
      </c>
      <c r="R518" t="s">
        <v>8315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</v>
      </c>
      <c r="Q519" t="s">
        <v>8309</v>
      </c>
      <c r="R519" t="s">
        <v>8315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t="str">
        <f t="shared" si="41"/>
        <v>No Backers</v>
      </c>
      <c r="Q520" t="s">
        <v>8309</v>
      </c>
      <c r="R520" t="s">
        <v>8315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</v>
      </c>
      <c r="Q521" t="s">
        <v>8309</v>
      </c>
      <c r="R521" t="s">
        <v>8315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</v>
      </c>
      <c r="Q522" t="s">
        <v>8316</v>
      </c>
      <c r="R522" t="s">
        <v>8317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</v>
      </c>
      <c r="Q523" t="s">
        <v>8316</v>
      </c>
      <c r="R523" t="s">
        <v>8317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111</v>
      </c>
      <c r="Q524" t="s">
        <v>8316</v>
      </c>
      <c r="R524" t="s">
        <v>8317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72</v>
      </c>
      <c r="Q525" t="s">
        <v>8316</v>
      </c>
      <c r="R525" t="s">
        <v>8317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</v>
      </c>
      <c r="Q526" t="s">
        <v>8316</v>
      </c>
      <c r="R526" t="s">
        <v>8317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t="s">
        <v>8316</v>
      </c>
      <c r="R527" t="s">
        <v>8317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</v>
      </c>
      <c r="Q528" t="s">
        <v>8316</v>
      </c>
      <c r="R528" t="s">
        <v>8317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64</v>
      </c>
      <c r="Q529" t="s">
        <v>8316</v>
      </c>
      <c r="R529" t="s">
        <v>8317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</v>
      </c>
      <c r="Q530" t="s">
        <v>8316</v>
      </c>
      <c r="R530" t="s">
        <v>8317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87</v>
      </c>
      <c r="Q531" t="s">
        <v>8316</v>
      </c>
      <c r="R531" t="s">
        <v>8317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127</v>
      </c>
      <c r="Q532" t="s">
        <v>8316</v>
      </c>
      <c r="R532" t="s">
        <v>8317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</v>
      </c>
      <c r="Q533" t="s">
        <v>8316</v>
      </c>
      <c r="R533" t="s">
        <v>8317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</v>
      </c>
      <c r="Q534" t="s">
        <v>8316</v>
      </c>
      <c r="R534" t="s">
        <v>8317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118</v>
      </c>
      <c r="Q535" t="s">
        <v>8316</v>
      </c>
      <c r="R535" t="s">
        <v>8317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</v>
      </c>
      <c r="Q536" t="s">
        <v>8316</v>
      </c>
      <c r="R536" t="s">
        <v>8317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35</v>
      </c>
      <c r="Q537" t="s">
        <v>8316</v>
      </c>
      <c r="R537" t="s">
        <v>8317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</v>
      </c>
      <c r="Q538" t="s">
        <v>8316</v>
      </c>
      <c r="R538" t="s">
        <v>8317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41</v>
      </c>
      <c r="Q539" t="s">
        <v>8316</v>
      </c>
      <c r="R539" t="s">
        <v>8317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</v>
      </c>
      <c r="Q540" t="s">
        <v>8316</v>
      </c>
      <c r="R540" t="s">
        <v>8317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</v>
      </c>
      <c r="Q541" t="s">
        <v>8316</v>
      </c>
      <c r="R541" t="s">
        <v>8317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t="s">
        <v>8318</v>
      </c>
      <c r="R542" t="s">
        <v>8319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t="s">
        <v>8318</v>
      </c>
      <c r="R543" t="s">
        <v>8319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t="s">
        <v>8318</v>
      </c>
      <c r="R544" t="s">
        <v>8319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t="s">
        <v>8318</v>
      </c>
      <c r="R545" t="s">
        <v>8319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t="s">
        <v>8318</v>
      </c>
      <c r="R546" t="s">
        <v>8319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403</v>
      </c>
      <c r="Q547" t="s">
        <v>8318</v>
      </c>
      <c r="R547" t="s">
        <v>8319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t="s">
        <v>8318</v>
      </c>
      <c r="R548" t="s">
        <v>8319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t="str">
        <f t="shared" si="41"/>
        <v>No Backers</v>
      </c>
      <c r="Q549" t="s">
        <v>8318</v>
      </c>
      <c r="R549" t="s">
        <v>8319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t="s">
        <v>8318</v>
      </c>
      <c r="R550" t="s">
        <v>8319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9</v>
      </c>
      <c r="Q551" t="s">
        <v>8318</v>
      </c>
      <c r="R551" t="s">
        <v>8319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9</v>
      </c>
      <c r="Q552" t="s">
        <v>8318</v>
      </c>
      <c r="R552" t="s">
        <v>8319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</v>
      </c>
      <c r="Q553" t="s">
        <v>8318</v>
      </c>
      <c r="R553" t="s">
        <v>8319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t="str">
        <f t="shared" si="41"/>
        <v>No Backers</v>
      </c>
      <c r="Q554" t="s">
        <v>8318</v>
      </c>
      <c r="R554" t="s">
        <v>8319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21</v>
      </c>
      <c r="Q555" t="s">
        <v>8318</v>
      </c>
      <c r="R555" t="s">
        <v>8319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</v>
      </c>
      <c r="Q556" t="s">
        <v>8318</v>
      </c>
      <c r="R556" t="s">
        <v>8319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t="str">
        <f t="shared" si="41"/>
        <v>No Backers</v>
      </c>
      <c r="Q557" t="s">
        <v>8318</v>
      </c>
      <c r="R557" t="s">
        <v>8319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t="s">
        <v>8318</v>
      </c>
      <c r="R558" t="s">
        <v>8319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</v>
      </c>
      <c r="Q559" t="s">
        <v>8318</v>
      </c>
      <c r="R559" t="s">
        <v>8319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t="str">
        <f t="shared" si="41"/>
        <v>No Backers</v>
      </c>
      <c r="Q560" t="s">
        <v>8318</v>
      </c>
      <c r="R560" t="s">
        <v>8319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t="s">
        <v>8318</v>
      </c>
      <c r="R561" t="s">
        <v>8319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t="s">
        <v>8318</v>
      </c>
      <c r="R562" t="s">
        <v>8319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28</v>
      </c>
      <c r="Q563" t="s">
        <v>8318</v>
      </c>
      <c r="R563" t="s">
        <v>8319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t="str">
        <f t="shared" si="41"/>
        <v>No Backers</v>
      </c>
      <c r="Q564" t="s">
        <v>8318</v>
      </c>
      <c r="R564" t="s">
        <v>8319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t="s">
        <v>8318</v>
      </c>
      <c r="R565" t="s">
        <v>8319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t="s">
        <v>8318</v>
      </c>
      <c r="R566" t="s">
        <v>8319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t="str">
        <f t="shared" si="41"/>
        <v>No Backers</v>
      </c>
      <c r="Q567" t="s">
        <v>8318</v>
      </c>
      <c r="R567" t="s">
        <v>8319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t="s">
        <v>8318</v>
      </c>
      <c r="R568" t="s">
        <v>8319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t="str">
        <f t="shared" si="41"/>
        <v>No Backers</v>
      </c>
      <c r="Q569" t="s">
        <v>8318</v>
      </c>
      <c r="R569" t="s">
        <v>8319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t="s">
        <v>8318</v>
      </c>
      <c r="R570" t="s">
        <v>8319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t="s">
        <v>8318</v>
      </c>
      <c r="R571" t="s">
        <v>8319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t="s">
        <v>8318</v>
      </c>
      <c r="R572" t="s">
        <v>8319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t="s">
        <v>8318</v>
      </c>
      <c r="R573" t="s">
        <v>8319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t="str">
        <f t="shared" si="41"/>
        <v>No Backers</v>
      </c>
      <c r="Q574" t="s">
        <v>8318</v>
      </c>
      <c r="R574" t="s">
        <v>8319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</v>
      </c>
      <c r="Q575" t="s">
        <v>8318</v>
      </c>
      <c r="R575" t="s">
        <v>8319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t="s">
        <v>8318</v>
      </c>
      <c r="R576" t="s">
        <v>8319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65</v>
      </c>
      <c r="Q577" t="s">
        <v>8318</v>
      </c>
      <c r="R577" t="s">
        <v>8319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t="s">
        <v>8318</v>
      </c>
      <c r="R578" t="s">
        <v>8319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IFERROR(ROUND(E579/L579,0),"No Backers")</f>
        <v>10</v>
      </c>
      <c r="Q579" t="s">
        <v>8318</v>
      </c>
      <c r="R579" t="s">
        <v>8319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t="s">
        <v>8318</v>
      </c>
      <c r="R580" t="s">
        <v>8319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t="s">
        <v>8318</v>
      </c>
      <c r="R581" t="s">
        <v>8319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t="s">
        <v>8318</v>
      </c>
      <c r="R582" t="s">
        <v>8319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t="str">
        <f t="shared" si="46"/>
        <v>No Backers</v>
      </c>
      <c r="Q583" t="s">
        <v>8318</v>
      </c>
      <c r="R583" t="s">
        <v>8319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t="str">
        <f t="shared" si="46"/>
        <v>No Backers</v>
      </c>
      <c r="Q584" t="s">
        <v>8318</v>
      </c>
      <c r="R584" t="s">
        <v>8319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t="s">
        <v>8318</v>
      </c>
      <c r="R585" t="s">
        <v>8319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t="s">
        <v>8318</v>
      </c>
      <c r="R586" t="s">
        <v>8319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t="str">
        <f t="shared" si="46"/>
        <v>No Backers</v>
      </c>
      <c r="Q587" t="s">
        <v>8318</v>
      </c>
      <c r="R587" t="s">
        <v>8319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t="s">
        <v>8318</v>
      </c>
      <c r="R588" t="s">
        <v>8319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</v>
      </c>
      <c r="Q589" t="s">
        <v>8318</v>
      </c>
      <c r="R589" t="s">
        <v>8319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151</v>
      </c>
      <c r="Q590" t="s">
        <v>8318</v>
      </c>
      <c r="R590" t="s">
        <v>8319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t="s">
        <v>8318</v>
      </c>
      <c r="R591" t="s">
        <v>8319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25</v>
      </c>
      <c r="Q592" t="s">
        <v>8318</v>
      </c>
      <c r="R592" t="s">
        <v>8319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31</v>
      </c>
      <c r="Q593" t="s">
        <v>8318</v>
      </c>
      <c r="R593" t="s">
        <v>8319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t="s">
        <v>8318</v>
      </c>
      <c r="R594" t="s">
        <v>8319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</v>
      </c>
      <c r="Q595" t="s">
        <v>8318</v>
      </c>
      <c r="R595" t="s">
        <v>8319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t="s">
        <v>8318</v>
      </c>
      <c r="R596" t="s">
        <v>8319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</v>
      </c>
      <c r="Q597" t="s">
        <v>8318</v>
      </c>
      <c r="R597" t="s">
        <v>8319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t="s">
        <v>8318</v>
      </c>
      <c r="R598" t="s">
        <v>8319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t="s">
        <v>8318</v>
      </c>
      <c r="R599" t="s">
        <v>8319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</v>
      </c>
      <c r="Q600" t="s">
        <v>8318</v>
      </c>
      <c r="R600" t="s">
        <v>8319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16</v>
      </c>
      <c r="Q601" t="s">
        <v>8318</v>
      </c>
      <c r="R601" t="s">
        <v>8319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t="s">
        <v>8318</v>
      </c>
      <c r="R602" t="s">
        <v>8319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</v>
      </c>
      <c r="Q603" t="s">
        <v>8318</v>
      </c>
      <c r="R603" t="s">
        <v>8319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t="str">
        <f t="shared" si="46"/>
        <v>No Backers</v>
      </c>
      <c r="Q604" t="s">
        <v>8318</v>
      </c>
      <c r="R604" t="s">
        <v>8319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</v>
      </c>
      <c r="Q605" t="s">
        <v>8318</v>
      </c>
      <c r="R605" t="s">
        <v>8319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t="str">
        <f t="shared" si="46"/>
        <v>No Backers</v>
      </c>
      <c r="Q606" t="s">
        <v>8318</v>
      </c>
      <c r="R606" t="s">
        <v>8319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</v>
      </c>
      <c r="Q607" t="s">
        <v>8318</v>
      </c>
      <c r="R607" t="s">
        <v>8319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t="s">
        <v>8318</v>
      </c>
      <c r="R608" t="s">
        <v>8319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t="str">
        <f t="shared" si="46"/>
        <v>No Backers</v>
      </c>
      <c r="Q609" t="s">
        <v>8318</v>
      </c>
      <c r="R609" t="s">
        <v>8319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</v>
      </c>
      <c r="Q610" t="s">
        <v>8318</v>
      </c>
      <c r="R610" t="s">
        <v>8319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t="s">
        <v>8318</v>
      </c>
      <c r="R611" t="s">
        <v>8319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t="str">
        <f t="shared" si="46"/>
        <v>No Backers</v>
      </c>
      <c r="Q612" t="s">
        <v>8318</v>
      </c>
      <c r="R612" t="s">
        <v>8319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t="str">
        <f t="shared" si="46"/>
        <v>No Backers</v>
      </c>
      <c r="Q613" t="s">
        <v>8318</v>
      </c>
      <c r="R613" t="s">
        <v>8319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t="str">
        <f t="shared" si="46"/>
        <v>No Backers</v>
      </c>
      <c r="Q614" t="s">
        <v>8318</v>
      </c>
      <c r="R614" t="s">
        <v>8319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106</v>
      </c>
      <c r="Q615" t="s">
        <v>8318</v>
      </c>
      <c r="R615" t="s">
        <v>8319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t="str">
        <f t="shared" si="46"/>
        <v>No Backers</v>
      </c>
      <c r="Q616" t="s">
        <v>8318</v>
      </c>
      <c r="R616" t="s">
        <v>8319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t="str">
        <f t="shared" si="46"/>
        <v>No Backers</v>
      </c>
      <c r="Q617" t="s">
        <v>8318</v>
      </c>
      <c r="R617" t="s">
        <v>8319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t="str">
        <f t="shared" si="46"/>
        <v>No Backers</v>
      </c>
      <c r="Q618" t="s">
        <v>8318</v>
      </c>
      <c r="R618" t="s">
        <v>8319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t="s">
        <v>8318</v>
      </c>
      <c r="R619" t="s">
        <v>8319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t="str">
        <f t="shared" si="46"/>
        <v>No Backers</v>
      </c>
      <c r="Q620" t="s">
        <v>8318</v>
      </c>
      <c r="R620" t="s">
        <v>8319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t="s">
        <v>8318</v>
      </c>
      <c r="R621" t="s">
        <v>8319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t="s">
        <v>8318</v>
      </c>
      <c r="R622" t="s">
        <v>8319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t="s">
        <v>8318</v>
      </c>
      <c r="R623" t="s">
        <v>8319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38</v>
      </c>
      <c r="Q624" t="s">
        <v>8318</v>
      </c>
      <c r="R624" t="s">
        <v>8319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t="str">
        <f t="shared" si="46"/>
        <v>No Backers</v>
      </c>
      <c r="Q625" t="s">
        <v>8318</v>
      </c>
      <c r="R625" t="s">
        <v>8319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t="str">
        <f t="shared" si="46"/>
        <v>No Backers</v>
      </c>
      <c r="Q626" t="s">
        <v>8318</v>
      </c>
      <c r="R626" t="s">
        <v>8319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t="str">
        <f t="shared" si="46"/>
        <v>No Backers</v>
      </c>
      <c r="Q627" t="s">
        <v>8318</v>
      </c>
      <c r="R627" t="s">
        <v>8319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</v>
      </c>
      <c r="Q628" t="s">
        <v>8318</v>
      </c>
      <c r="R628" t="s">
        <v>8319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t="s">
        <v>8318</v>
      </c>
      <c r="R629" t="s">
        <v>8319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t="str">
        <f t="shared" si="46"/>
        <v>No Backers</v>
      </c>
      <c r="Q630" t="s">
        <v>8318</v>
      </c>
      <c r="R630" t="s">
        <v>8319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117</v>
      </c>
      <c r="Q631" t="s">
        <v>8318</v>
      </c>
      <c r="R631" t="s">
        <v>8319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t="s">
        <v>8318</v>
      </c>
      <c r="R632" t="s">
        <v>8319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77</v>
      </c>
      <c r="Q633" t="s">
        <v>8318</v>
      </c>
      <c r="R633" t="s">
        <v>8319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t="str">
        <f t="shared" si="46"/>
        <v>No Backers</v>
      </c>
      <c r="Q634" t="s">
        <v>8318</v>
      </c>
      <c r="R634" t="s">
        <v>8319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50</v>
      </c>
      <c r="Q635" t="s">
        <v>8318</v>
      </c>
      <c r="R635" t="s">
        <v>8319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t="s">
        <v>8318</v>
      </c>
      <c r="R636" t="s">
        <v>8319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t="s">
        <v>8318</v>
      </c>
      <c r="R637" t="s">
        <v>8319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t="s">
        <v>8318</v>
      </c>
      <c r="R638" t="s">
        <v>8319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t="str">
        <f t="shared" si="46"/>
        <v>No Backers</v>
      </c>
      <c r="Q639" t="s">
        <v>8318</v>
      </c>
      <c r="R639" t="s">
        <v>8319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t="s">
        <v>8318</v>
      </c>
      <c r="R640" t="s">
        <v>8319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t="s">
        <v>8318</v>
      </c>
      <c r="R641" t="s">
        <v>8319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51</v>
      </c>
      <c r="Q642" t="s">
        <v>8318</v>
      </c>
      <c r="R642" t="s">
        <v>8320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IFERROR(ROUND(E643/L643,0),"No Backers")</f>
        <v>151</v>
      </c>
      <c r="Q643" t="s">
        <v>8318</v>
      </c>
      <c r="R643" t="s">
        <v>8320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</v>
      </c>
      <c r="Q644" t="s">
        <v>8318</v>
      </c>
      <c r="R644" t="s">
        <v>8320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</v>
      </c>
      <c r="Q645" t="s">
        <v>8318</v>
      </c>
      <c r="R645" t="s">
        <v>8320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</v>
      </c>
      <c r="Q646" t="s">
        <v>8318</v>
      </c>
      <c r="R646" t="s">
        <v>8320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24</v>
      </c>
      <c r="Q647" t="s">
        <v>8318</v>
      </c>
      <c r="R647" t="s">
        <v>8320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</v>
      </c>
      <c r="Q648" t="s">
        <v>8318</v>
      </c>
      <c r="R648" t="s">
        <v>8320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126</v>
      </c>
      <c r="Q649" t="s">
        <v>8318</v>
      </c>
      <c r="R649" t="s">
        <v>8320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t="s">
        <v>8318</v>
      </c>
      <c r="R650" t="s">
        <v>8320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43</v>
      </c>
      <c r="Q651" t="s">
        <v>8318</v>
      </c>
      <c r="R651" t="s">
        <v>8320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</v>
      </c>
      <c r="Q652" t="s">
        <v>8318</v>
      </c>
      <c r="R652" t="s">
        <v>8320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</v>
      </c>
      <c r="Q653" t="s">
        <v>8318</v>
      </c>
      <c r="R653" t="s">
        <v>8320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108</v>
      </c>
      <c r="Q654" t="s">
        <v>8318</v>
      </c>
      <c r="R654" t="s">
        <v>8320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96</v>
      </c>
      <c r="Q655" t="s">
        <v>8318</v>
      </c>
      <c r="R655" t="s">
        <v>8320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32</v>
      </c>
      <c r="Q656" t="s">
        <v>8318</v>
      </c>
      <c r="R656" t="s">
        <v>8320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43</v>
      </c>
      <c r="Q657" t="s">
        <v>8318</v>
      </c>
      <c r="R657" t="s">
        <v>8320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123</v>
      </c>
      <c r="Q658" t="s">
        <v>8318</v>
      </c>
      <c r="R658" t="s">
        <v>8320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</v>
      </c>
      <c r="Q659" t="s">
        <v>8318</v>
      </c>
      <c r="R659" t="s">
        <v>8320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</v>
      </c>
      <c r="Q660" t="s">
        <v>8318</v>
      </c>
      <c r="R660" t="s">
        <v>8320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144</v>
      </c>
      <c r="Q661" t="s">
        <v>8318</v>
      </c>
      <c r="R661" t="s">
        <v>8320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85</v>
      </c>
      <c r="Q662" t="s">
        <v>8318</v>
      </c>
      <c r="R662" t="s">
        <v>8320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11</v>
      </c>
      <c r="Q663" t="s">
        <v>8318</v>
      </c>
      <c r="R663" t="s">
        <v>8320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t="s">
        <v>8318</v>
      </c>
      <c r="R664" t="s">
        <v>8320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t="s">
        <v>8318</v>
      </c>
      <c r="R665" t="s">
        <v>8320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</v>
      </c>
      <c r="Q666" t="s">
        <v>8318</v>
      </c>
      <c r="R666" t="s">
        <v>8320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</v>
      </c>
      <c r="Q667" t="s">
        <v>8318</v>
      </c>
      <c r="R667" t="s">
        <v>8320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t="s">
        <v>8318</v>
      </c>
      <c r="R668" t="s">
        <v>8320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179</v>
      </c>
      <c r="Q669" t="s">
        <v>8318</v>
      </c>
      <c r="R669" t="s">
        <v>8320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</v>
      </c>
      <c r="Q670" t="s">
        <v>8318</v>
      </c>
      <c r="R670" t="s">
        <v>8320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</v>
      </c>
      <c r="Q671" t="s">
        <v>8318</v>
      </c>
      <c r="R671" t="s">
        <v>8320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t="s">
        <v>8318</v>
      </c>
      <c r="R672" t="s">
        <v>8320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789</v>
      </c>
      <c r="Q673" t="s">
        <v>8318</v>
      </c>
      <c r="R673" t="s">
        <v>8320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</v>
      </c>
      <c r="Q674" t="s">
        <v>8318</v>
      </c>
      <c r="R674" t="s">
        <v>8320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</v>
      </c>
      <c r="Q675" t="s">
        <v>8318</v>
      </c>
      <c r="R675" t="s">
        <v>8320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8</v>
      </c>
      <c r="Q676" t="s">
        <v>8318</v>
      </c>
      <c r="R676" t="s">
        <v>8320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</v>
      </c>
      <c r="Q677" t="s">
        <v>8318</v>
      </c>
      <c r="R677" t="s">
        <v>8320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</v>
      </c>
      <c r="Q678" t="s">
        <v>8318</v>
      </c>
      <c r="R678" t="s">
        <v>8320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</v>
      </c>
      <c r="Q679" t="s">
        <v>8318</v>
      </c>
      <c r="R679" t="s">
        <v>8320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</v>
      </c>
      <c r="Q680" t="s">
        <v>8318</v>
      </c>
      <c r="R680" t="s">
        <v>8320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94</v>
      </c>
      <c r="Q681" t="s">
        <v>8318</v>
      </c>
      <c r="R681" t="s">
        <v>8320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151</v>
      </c>
      <c r="Q682" t="s">
        <v>8318</v>
      </c>
      <c r="R682" t="s">
        <v>8320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t="s">
        <v>8318</v>
      </c>
      <c r="R683" t="s">
        <v>8320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</v>
      </c>
      <c r="Q684" t="s">
        <v>8318</v>
      </c>
      <c r="R684" t="s">
        <v>8320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</v>
      </c>
      <c r="Q685" t="s">
        <v>8318</v>
      </c>
      <c r="R685" t="s">
        <v>8320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</v>
      </c>
      <c r="Q686" t="s">
        <v>8318</v>
      </c>
      <c r="R686" t="s">
        <v>8320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</v>
      </c>
      <c r="Q687" t="s">
        <v>8318</v>
      </c>
      <c r="R687" t="s">
        <v>8320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t="str">
        <f t="shared" si="51"/>
        <v>No Backers</v>
      </c>
      <c r="Q688" t="s">
        <v>8318</v>
      </c>
      <c r="R688" t="s">
        <v>8320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592</v>
      </c>
      <c r="Q689" t="s">
        <v>8318</v>
      </c>
      <c r="R689" t="s">
        <v>8320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406</v>
      </c>
      <c r="Q690" t="s">
        <v>8318</v>
      </c>
      <c r="R690" t="s">
        <v>8320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</v>
      </c>
      <c r="Q691" t="s">
        <v>8318</v>
      </c>
      <c r="R691" t="s">
        <v>8320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73</v>
      </c>
      <c r="Q692" t="s">
        <v>8318</v>
      </c>
      <c r="R692" t="s">
        <v>8320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t="s">
        <v>8318</v>
      </c>
      <c r="R693" t="s">
        <v>8320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</v>
      </c>
      <c r="Q694" t="s">
        <v>8318</v>
      </c>
      <c r="R694" t="s">
        <v>8320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</v>
      </c>
      <c r="Q695" t="s">
        <v>8318</v>
      </c>
      <c r="R695" t="s">
        <v>8320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</v>
      </c>
      <c r="Q696" t="s">
        <v>8318</v>
      </c>
      <c r="R696" t="s">
        <v>8320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91</v>
      </c>
      <c r="Q697" t="s">
        <v>8318</v>
      </c>
      <c r="R697" t="s">
        <v>8320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t="s">
        <v>8318</v>
      </c>
      <c r="R698" t="s">
        <v>8320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</v>
      </c>
      <c r="Q699" t="s">
        <v>8318</v>
      </c>
      <c r="R699" t="s">
        <v>8320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531</v>
      </c>
      <c r="Q700" t="s">
        <v>8318</v>
      </c>
      <c r="R700" t="s">
        <v>8320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</v>
      </c>
      <c r="Q701" t="s">
        <v>8318</v>
      </c>
      <c r="R701" t="s">
        <v>8320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t="s">
        <v>8318</v>
      </c>
      <c r="R702" t="s">
        <v>8320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</v>
      </c>
      <c r="Q703" t="s">
        <v>8318</v>
      </c>
      <c r="R703" t="s">
        <v>8320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125</v>
      </c>
      <c r="Q704" t="s">
        <v>8318</v>
      </c>
      <c r="R704" t="s">
        <v>8320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120</v>
      </c>
      <c r="Q705" t="s">
        <v>8318</v>
      </c>
      <c r="R705" t="s">
        <v>8320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</v>
      </c>
      <c r="Q706" t="s">
        <v>8318</v>
      </c>
      <c r="R706" t="s">
        <v>8320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IFERROR(ROUND(E707/L707,0),"No Backers")</f>
        <v>195</v>
      </c>
      <c r="Q707" t="s">
        <v>8318</v>
      </c>
      <c r="R707" t="s">
        <v>8320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t="str">
        <f t="shared" si="56"/>
        <v>No Backers</v>
      </c>
      <c r="Q708" t="s">
        <v>8318</v>
      </c>
      <c r="R708" t="s">
        <v>8320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118</v>
      </c>
      <c r="Q709" t="s">
        <v>8318</v>
      </c>
      <c r="R709" t="s">
        <v>8320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24</v>
      </c>
      <c r="Q710" t="s">
        <v>8318</v>
      </c>
      <c r="R710" t="s">
        <v>8320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31</v>
      </c>
      <c r="Q711" t="s">
        <v>8318</v>
      </c>
      <c r="R711" t="s">
        <v>8320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t="str">
        <f t="shared" si="56"/>
        <v>No Backers</v>
      </c>
      <c r="Q712" t="s">
        <v>8318</v>
      </c>
      <c r="R712" t="s">
        <v>8320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100</v>
      </c>
      <c r="Q713" t="s">
        <v>8318</v>
      </c>
      <c r="R713" t="s">
        <v>8320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</v>
      </c>
      <c r="Q714" t="s">
        <v>8318</v>
      </c>
      <c r="R714" t="s">
        <v>8320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t="s">
        <v>8318</v>
      </c>
      <c r="R715" t="s">
        <v>8320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</v>
      </c>
      <c r="Q716" t="s">
        <v>8318</v>
      </c>
      <c r="R716" t="s">
        <v>8320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116</v>
      </c>
      <c r="Q717" t="s">
        <v>8318</v>
      </c>
      <c r="R717" t="s">
        <v>8320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45</v>
      </c>
      <c r="Q718" t="s">
        <v>8318</v>
      </c>
      <c r="R718" t="s">
        <v>8320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</v>
      </c>
      <c r="Q719" t="s">
        <v>8318</v>
      </c>
      <c r="R719" t="s">
        <v>8320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23</v>
      </c>
      <c r="Q720" t="s">
        <v>8318</v>
      </c>
      <c r="R720" t="s">
        <v>8320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</v>
      </c>
      <c r="Q721" t="s">
        <v>8318</v>
      </c>
      <c r="R721" t="s">
        <v>8320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67</v>
      </c>
      <c r="Q722" t="s">
        <v>8321</v>
      </c>
      <c r="R722" t="s">
        <v>8322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</v>
      </c>
      <c r="Q723" t="s">
        <v>8321</v>
      </c>
      <c r="R723" t="s">
        <v>8322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216</v>
      </c>
      <c r="Q724" t="s">
        <v>8321</v>
      </c>
      <c r="R724" t="s">
        <v>8322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55</v>
      </c>
      <c r="Q725" t="s">
        <v>8321</v>
      </c>
      <c r="R725" t="s">
        <v>8322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52</v>
      </c>
      <c r="Q726" t="s">
        <v>8321</v>
      </c>
      <c r="R726" t="s">
        <v>8322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</v>
      </c>
      <c r="Q727" t="s">
        <v>8321</v>
      </c>
      <c r="R727" t="s">
        <v>8322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</v>
      </c>
      <c r="Q728" t="s">
        <v>8321</v>
      </c>
      <c r="R728" t="s">
        <v>8322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37</v>
      </c>
      <c r="Q729" t="s">
        <v>8321</v>
      </c>
      <c r="R729" t="s">
        <v>8322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61</v>
      </c>
      <c r="Q730" t="s">
        <v>8321</v>
      </c>
      <c r="R730" t="s">
        <v>8322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44</v>
      </c>
      <c r="Q731" t="s">
        <v>8321</v>
      </c>
      <c r="R731" t="s">
        <v>8322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100</v>
      </c>
      <c r="Q732" t="s">
        <v>8321</v>
      </c>
      <c r="R732" t="s">
        <v>8322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89</v>
      </c>
      <c r="Q733" t="s">
        <v>8321</v>
      </c>
      <c r="R733" t="s">
        <v>8322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5</v>
      </c>
      <c r="Q734" t="s">
        <v>8321</v>
      </c>
      <c r="R734" t="s">
        <v>8322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18</v>
      </c>
      <c r="Q735" t="s">
        <v>8321</v>
      </c>
      <c r="R735" t="s">
        <v>8322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</v>
      </c>
      <c r="Q736" t="s">
        <v>8321</v>
      </c>
      <c r="R736" t="s">
        <v>8322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235</v>
      </c>
      <c r="Q737" t="s">
        <v>8321</v>
      </c>
      <c r="R737" t="s">
        <v>8322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</v>
      </c>
      <c r="Q738" t="s">
        <v>8321</v>
      </c>
      <c r="R738" t="s">
        <v>8322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57</v>
      </c>
      <c r="Q739" t="s">
        <v>8321</v>
      </c>
      <c r="R739" t="s">
        <v>8322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</v>
      </c>
      <c r="Q740" t="s">
        <v>8321</v>
      </c>
      <c r="R740" t="s">
        <v>8322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</v>
      </c>
      <c r="Q741" t="s">
        <v>8321</v>
      </c>
      <c r="R741" t="s">
        <v>8322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170</v>
      </c>
      <c r="Q742" t="s">
        <v>8321</v>
      </c>
      <c r="R742" t="s">
        <v>8322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</v>
      </c>
      <c r="Q743" t="s">
        <v>8321</v>
      </c>
      <c r="R743" t="s">
        <v>8322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</v>
      </c>
      <c r="Q744" t="s">
        <v>8321</v>
      </c>
      <c r="R744" t="s">
        <v>8322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</v>
      </c>
      <c r="Q745" t="s">
        <v>8321</v>
      </c>
      <c r="R745" t="s">
        <v>8322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83</v>
      </c>
      <c r="Q746" t="s">
        <v>8321</v>
      </c>
      <c r="R746" t="s">
        <v>8322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54</v>
      </c>
      <c r="Q747" t="s">
        <v>8321</v>
      </c>
      <c r="R747" t="s">
        <v>8322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</v>
      </c>
      <c r="Q748" t="s">
        <v>8321</v>
      </c>
      <c r="R748" t="s">
        <v>8322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</v>
      </c>
      <c r="Q749" t="s">
        <v>8321</v>
      </c>
      <c r="R749" t="s">
        <v>8322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46</v>
      </c>
      <c r="Q750" t="s">
        <v>8321</v>
      </c>
      <c r="R750" t="s">
        <v>8322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96</v>
      </c>
      <c r="Q751" t="s">
        <v>8321</v>
      </c>
      <c r="R751" t="s">
        <v>8322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</v>
      </c>
      <c r="Q752" t="s">
        <v>8321</v>
      </c>
      <c r="R752" t="s">
        <v>8322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</v>
      </c>
      <c r="Q753" t="s">
        <v>8321</v>
      </c>
      <c r="R753" t="s">
        <v>8322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</v>
      </c>
      <c r="Q754" t="s">
        <v>8321</v>
      </c>
      <c r="R754" t="s">
        <v>8322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</v>
      </c>
      <c r="Q755" t="s">
        <v>8321</v>
      </c>
      <c r="R755" t="s">
        <v>8322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</v>
      </c>
      <c r="Q756" t="s">
        <v>8321</v>
      </c>
      <c r="R756" t="s">
        <v>8322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</v>
      </c>
      <c r="Q757" t="s">
        <v>8321</v>
      </c>
      <c r="R757" t="s">
        <v>8322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</v>
      </c>
      <c r="Q758" t="s">
        <v>8321</v>
      </c>
      <c r="R758" t="s">
        <v>8322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</v>
      </c>
      <c r="Q759" t="s">
        <v>8321</v>
      </c>
      <c r="R759" t="s">
        <v>8322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</v>
      </c>
      <c r="Q760" t="s">
        <v>8321</v>
      </c>
      <c r="R760" t="s">
        <v>8322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</v>
      </c>
      <c r="Q761" t="s">
        <v>8321</v>
      </c>
      <c r="R761" t="s">
        <v>8322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t="str">
        <f t="shared" si="56"/>
        <v>No Backers</v>
      </c>
      <c r="Q762" t="s">
        <v>8321</v>
      </c>
      <c r="R762" t="s">
        <v>8323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</v>
      </c>
      <c r="Q763" t="s">
        <v>8321</v>
      </c>
      <c r="R763" t="s">
        <v>8323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t="str">
        <f t="shared" si="56"/>
        <v>No Backers</v>
      </c>
      <c r="Q764" t="s">
        <v>8321</v>
      </c>
      <c r="R764" t="s">
        <v>8323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t="s">
        <v>8321</v>
      </c>
      <c r="R765" t="s">
        <v>8323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t="str">
        <f t="shared" si="56"/>
        <v>No Backers</v>
      </c>
      <c r="Q766" t="s">
        <v>8321</v>
      </c>
      <c r="R766" t="s">
        <v>8323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</v>
      </c>
      <c r="Q767" t="s">
        <v>8321</v>
      </c>
      <c r="R767" t="s">
        <v>8323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t="str">
        <f t="shared" si="56"/>
        <v>No Backers</v>
      </c>
      <c r="Q768" t="s">
        <v>8321</v>
      </c>
      <c r="R768" t="s">
        <v>8323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t="s">
        <v>8321</v>
      </c>
      <c r="R769" t="s">
        <v>8323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t="str">
        <f t="shared" si="56"/>
        <v>No Backers</v>
      </c>
      <c r="Q770" t="s">
        <v>8321</v>
      </c>
      <c r="R770" t="s">
        <v>8323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IFERROR(ROUND(E771/L771,0),"No Backers")</f>
        <v>32</v>
      </c>
      <c r="Q771" t="s">
        <v>8321</v>
      </c>
      <c r="R771" t="s">
        <v>8323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t="str">
        <f t="shared" si="61"/>
        <v>No Backers</v>
      </c>
      <c r="Q772" t="s">
        <v>8321</v>
      </c>
      <c r="R772" t="s">
        <v>8323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t="s">
        <v>8321</v>
      </c>
      <c r="R773" t="s">
        <v>8323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t="s">
        <v>8321</v>
      </c>
      <c r="R774" t="s">
        <v>8323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t="s">
        <v>8321</v>
      </c>
      <c r="R775" t="s">
        <v>8323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t="s">
        <v>8321</v>
      </c>
      <c r="R776" t="s">
        <v>8323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t="s">
        <v>8321</v>
      </c>
      <c r="R777" t="s">
        <v>8323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</v>
      </c>
      <c r="Q778" t="s">
        <v>8321</v>
      </c>
      <c r="R778" t="s">
        <v>8323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t="s">
        <v>8321</v>
      </c>
      <c r="R779" t="s">
        <v>8323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t="s">
        <v>8321</v>
      </c>
      <c r="R780" t="s">
        <v>8323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67</v>
      </c>
      <c r="Q781" t="s">
        <v>8321</v>
      </c>
      <c r="R781" t="s">
        <v>8323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39</v>
      </c>
      <c r="Q782" t="s">
        <v>8324</v>
      </c>
      <c r="R782" t="s">
        <v>8325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43</v>
      </c>
      <c r="Q783" t="s">
        <v>8324</v>
      </c>
      <c r="R783" t="s">
        <v>8325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t="s">
        <v>8324</v>
      </c>
      <c r="R784" t="s">
        <v>8325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</v>
      </c>
      <c r="Q785" t="s">
        <v>8324</v>
      </c>
      <c r="R785" t="s">
        <v>8325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103</v>
      </c>
      <c r="Q786" t="s">
        <v>8324</v>
      </c>
      <c r="R786" t="s">
        <v>8325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</v>
      </c>
      <c r="Q787" t="s">
        <v>8324</v>
      </c>
      <c r="R787" t="s">
        <v>8325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</v>
      </c>
      <c r="Q788" t="s">
        <v>8324</v>
      </c>
      <c r="R788" t="s">
        <v>8325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81</v>
      </c>
      <c r="Q789" t="s">
        <v>8324</v>
      </c>
      <c r="R789" t="s">
        <v>8325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60</v>
      </c>
      <c r="Q790" t="s">
        <v>8324</v>
      </c>
      <c r="R790" t="s">
        <v>8325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133</v>
      </c>
      <c r="Q791" t="s">
        <v>8324</v>
      </c>
      <c r="R791" t="s">
        <v>8325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93</v>
      </c>
      <c r="Q792" t="s">
        <v>8324</v>
      </c>
      <c r="R792" t="s">
        <v>8325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61</v>
      </c>
      <c r="Q793" t="s">
        <v>8324</v>
      </c>
      <c r="R793" t="s">
        <v>8325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42</v>
      </c>
      <c r="Q794" t="s">
        <v>8324</v>
      </c>
      <c r="R794" t="s">
        <v>8325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</v>
      </c>
      <c r="Q795" t="s">
        <v>8324</v>
      </c>
      <c r="R795" t="s">
        <v>8325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159</v>
      </c>
      <c r="Q796" t="s">
        <v>8324</v>
      </c>
      <c r="R796" t="s">
        <v>8325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</v>
      </c>
      <c r="Q797" t="s">
        <v>8324</v>
      </c>
      <c r="R797" t="s">
        <v>8325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113</v>
      </c>
      <c r="Q798" t="s">
        <v>8324</v>
      </c>
      <c r="R798" t="s">
        <v>8325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</v>
      </c>
      <c r="Q799" t="s">
        <v>8324</v>
      </c>
      <c r="R799" t="s">
        <v>8325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</v>
      </c>
      <c r="Q800" t="s">
        <v>8324</v>
      </c>
      <c r="R800" t="s">
        <v>8325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179</v>
      </c>
      <c r="Q801" t="s">
        <v>8324</v>
      </c>
      <c r="R801" t="s">
        <v>8325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41</v>
      </c>
      <c r="Q802" t="s">
        <v>8324</v>
      </c>
      <c r="R802" t="s">
        <v>8325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44</v>
      </c>
      <c r="Q803" t="s">
        <v>8324</v>
      </c>
      <c r="R803" t="s">
        <v>8325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</v>
      </c>
      <c r="Q804" t="s">
        <v>8324</v>
      </c>
      <c r="R804" t="s">
        <v>8325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75</v>
      </c>
      <c r="Q805" t="s">
        <v>8324</v>
      </c>
      <c r="R805" t="s">
        <v>8325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306</v>
      </c>
      <c r="Q806" t="s">
        <v>8324</v>
      </c>
      <c r="R806" t="s">
        <v>8325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</v>
      </c>
      <c r="Q807" t="s">
        <v>8324</v>
      </c>
      <c r="R807" t="s">
        <v>8325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118</v>
      </c>
      <c r="Q808" t="s">
        <v>8324</v>
      </c>
      <c r="R808" t="s">
        <v>8325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74</v>
      </c>
      <c r="Q809" t="s">
        <v>8324</v>
      </c>
      <c r="R809" t="s">
        <v>8325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105</v>
      </c>
      <c r="Q810" t="s">
        <v>8324</v>
      </c>
      <c r="R810" t="s">
        <v>8325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80</v>
      </c>
      <c r="Q811" t="s">
        <v>8324</v>
      </c>
      <c r="R811" t="s">
        <v>8325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</v>
      </c>
      <c r="Q812" t="s">
        <v>8324</v>
      </c>
      <c r="R812" t="s">
        <v>8325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87</v>
      </c>
      <c r="Q813" t="s">
        <v>8324</v>
      </c>
      <c r="R813" t="s">
        <v>8325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28</v>
      </c>
      <c r="Q814" t="s">
        <v>8324</v>
      </c>
      <c r="R814" t="s">
        <v>8325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t="s">
        <v>8324</v>
      </c>
      <c r="R815" t="s">
        <v>8325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</v>
      </c>
      <c r="Q816" t="s">
        <v>8324</v>
      </c>
      <c r="R816" t="s">
        <v>8325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100</v>
      </c>
      <c r="Q817" t="s">
        <v>8324</v>
      </c>
      <c r="R817" t="s">
        <v>8325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</v>
      </c>
      <c r="Q818" t="s">
        <v>8324</v>
      </c>
      <c r="R818" t="s">
        <v>8325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</v>
      </c>
      <c r="Q819" t="s">
        <v>8324</v>
      </c>
      <c r="R819" t="s">
        <v>8325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29</v>
      </c>
      <c r="Q820" t="s">
        <v>8324</v>
      </c>
      <c r="R820" t="s">
        <v>8325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</v>
      </c>
      <c r="Q821" t="s">
        <v>8324</v>
      </c>
      <c r="R821" t="s">
        <v>8325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71</v>
      </c>
      <c r="Q822" t="s">
        <v>8324</v>
      </c>
      <c r="R822" t="s">
        <v>8325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</v>
      </c>
      <c r="Q823" t="s">
        <v>8324</v>
      </c>
      <c r="R823" t="s">
        <v>8325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52</v>
      </c>
      <c r="Q824" t="s">
        <v>8324</v>
      </c>
      <c r="R824" t="s">
        <v>8325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44</v>
      </c>
      <c r="Q825" t="s">
        <v>8324</v>
      </c>
      <c r="R825" t="s">
        <v>8325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40</v>
      </c>
      <c r="Q826" t="s">
        <v>8324</v>
      </c>
      <c r="R826" t="s">
        <v>8325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127</v>
      </c>
      <c r="Q827" t="s">
        <v>8324</v>
      </c>
      <c r="R827" t="s">
        <v>8325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114</v>
      </c>
      <c r="Q828" t="s">
        <v>8324</v>
      </c>
      <c r="R828" t="s">
        <v>8325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</v>
      </c>
      <c r="Q829" t="s">
        <v>8324</v>
      </c>
      <c r="R829" t="s">
        <v>8325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37</v>
      </c>
      <c r="Q830" t="s">
        <v>8324</v>
      </c>
      <c r="R830" t="s">
        <v>8325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33</v>
      </c>
      <c r="Q831" t="s">
        <v>8324</v>
      </c>
      <c r="R831" t="s">
        <v>8325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61</v>
      </c>
      <c r="Q832" t="s">
        <v>8324</v>
      </c>
      <c r="R832" t="s">
        <v>8325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t="s">
        <v>8324</v>
      </c>
      <c r="R833" t="s">
        <v>8325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98</v>
      </c>
      <c r="Q834" t="s">
        <v>8324</v>
      </c>
      <c r="R834" t="s">
        <v>8325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IFERROR(ROUND(E835/L835,0),"No Backers")</f>
        <v>149</v>
      </c>
      <c r="Q835" t="s">
        <v>8324</v>
      </c>
      <c r="R835" t="s">
        <v>8325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</v>
      </c>
      <c r="Q836" t="s">
        <v>8324</v>
      </c>
      <c r="R836" t="s">
        <v>8325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59</v>
      </c>
      <c r="Q837" t="s">
        <v>8324</v>
      </c>
      <c r="R837" t="s">
        <v>8325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110</v>
      </c>
      <c r="Q838" t="s">
        <v>8324</v>
      </c>
      <c r="R838" t="s">
        <v>8325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</v>
      </c>
      <c r="Q839" t="s">
        <v>8324</v>
      </c>
      <c r="R839" t="s">
        <v>8325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48</v>
      </c>
      <c r="Q840" t="s">
        <v>8324</v>
      </c>
      <c r="R840" t="s">
        <v>8325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61</v>
      </c>
      <c r="Q841" t="s">
        <v>8324</v>
      </c>
      <c r="R841" t="s">
        <v>8325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</v>
      </c>
      <c r="Q842" t="s">
        <v>8324</v>
      </c>
      <c r="R842" t="s">
        <v>8326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54</v>
      </c>
      <c r="Q843" t="s">
        <v>8324</v>
      </c>
      <c r="R843" t="s">
        <v>8326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67</v>
      </c>
      <c r="Q844" t="s">
        <v>8324</v>
      </c>
      <c r="R844" t="s">
        <v>8326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</v>
      </c>
      <c r="Q845" t="s">
        <v>8324</v>
      </c>
      <c r="R845" t="s">
        <v>8326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37</v>
      </c>
      <c r="Q846" t="s">
        <v>8324</v>
      </c>
      <c r="R846" t="s">
        <v>8326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</v>
      </c>
      <c r="Q847" t="s">
        <v>8324</v>
      </c>
      <c r="R847" t="s">
        <v>8326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29</v>
      </c>
      <c r="Q848" t="s">
        <v>8324</v>
      </c>
      <c r="R848" t="s">
        <v>8326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t="s">
        <v>8324</v>
      </c>
      <c r="R849" t="s">
        <v>8326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19</v>
      </c>
      <c r="Q850" t="s">
        <v>8324</v>
      </c>
      <c r="R850" t="s">
        <v>8326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42</v>
      </c>
      <c r="Q851" t="s">
        <v>8324</v>
      </c>
      <c r="R851" t="s">
        <v>8326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47</v>
      </c>
      <c r="Q852" t="s">
        <v>8324</v>
      </c>
      <c r="R852" t="s">
        <v>8326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</v>
      </c>
      <c r="Q853" t="s">
        <v>8324</v>
      </c>
      <c r="R853" t="s">
        <v>8326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</v>
      </c>
      <c r="Q854" t="s">
        <v>8324</v>
      </c>
      <c r="R854" t="s">
        <v>8326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t="s">
        <v>8324</v>
      </c>
      <c r="R855" t="s">
        <v>8326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66</v>
      </c>
      <c r="Q856" t="s">
        <v>8324</v>
      </c>
      <c r="R856" t="s">
        <v>8326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32</v>
      </c>
      <c r="Q857" t="s">
        <v>8324</v>
      </c>
      <c r="R857" t="s">
        <v>8326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</v>
      </c>
      <c r="Q858" t="s">
        <v>8324</v>
      </c>
      <c r="R858" t="s">
        <v>8326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t="s">
        <v>8324</v>
      </c>
      <c r="R859" t="s">
        <v>8326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23</v>
      </c>
      <c r="Q860" t="s">
        <v>8324</v>
      </c>
      <c r="R860" t="s">
        <v>8326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43</v>
      </c>
      <c r="Q861" t="s">
        <v>8324</v>
      </c>
      <c r="R861" t="s">
        <v>8326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53</v>
      </c>
      <c r="Q862" t="s">
        <v>8324</v>
      </c>
      <c r="R862" t="s">
        <v>8327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51</v>
      </c>
      <c r="Q863" t="s">
        <v>8324</v>
      </c>
      <c r="R863" t="s">
        <v>8327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43</v>
      </c>
      <c r="Q864" t="s">
        <v>8324</v>
      </c>
      <c r="R864" t="s">
        <v>8327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t="s">
        <v>8324</v>
      </c>
      <c r="R865" t="s">
        <v>8327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</v>
      </c>
      <c r="Q866" t="s">
        <v>8324</v>
      </c>
      <c r="R866" t="s">
        <v>8327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23</v>
      </c>
      <c r="Q867" t="s">
        <v>8324</v>
      </c>
      <c r="R867" t="s">
        <v>8327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</v>
      </c>
      <c r="Q868" t="s">
        <v>8324</v>
      </c>
      <c r="R868" t="s">
        <v>8327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</v>
      </c>
      <c r="Q869" t="s">
        <v>8324</v>
      </c>
      <c r="R869" t="s">
        <v>8327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t="s">
        <v>8324</v>
      </c>
      <c r="R870" t="s">
        <v>8327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347</v>
      </c>
      <c r="Q871" t="s">
        <v>8324</v>
      </c>
      <c r="R871" t="s">
        <v>8327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</v>
      </c>
      <c r="Q872" t="s">
        <v>8324</v>
      </c>
      <c r="R872" t="s">
        <v>8327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</v>
      </c>
      <c r="Q873" t="s">
        <v>8324</v>
      </c>
      <c r="R873" t="s">
        <v>8327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33</v>
      </c>
      <c r="Q874" t="s">
        <v>8324</v>
      </c>
      <c r="R874" t="s">
        <v>8327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t="s">
        <v>8324</v>
      </c>
      <c r="R875" t="s">
        <v>8327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35</v>
      </c>
      <c r="Q876" t="s">
        <v>8324</v>
      </c>
      <c r="R876" t="s">
        <v>8327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t="str">
        <f t="shared" si="66"/>
        <v>No Backers</v>
      </c>
      <c r="Q877" t="s">
        <v>8324</v>
      </c>
      <c r="R877" t="s">
        <v>8327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29</v>
      </c>
      <c r="Q878" t="s">
        <v>8324</v>
      </c>
      <c r="R878" t="s">
        <v>8327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47</v>
      </c>
      <c r="Q879" t="s">
        <v>8324</v>
      </c>
      <c r="R879" t="s">
        <v>8327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33</v>
      </c>
      <c r="Q880" t="s">
        <v>8324</v>
      </c>
      <c r="R880" t="s">
        <v>8327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</v>
      </c>
      <c r="Q881" t="s">
        <v>8324</v>
      </c>
      <c r="R881" t="s">
        <v>8327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</v>
      </c>
      <c r="Q882" t="s">
        <v>8324</v>
      </c>
      <c r="R882" t="s">
        <v>8328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t="s">
        <v>8324</v>
      </c>
      <c r="R883" t="s">
        <v>8328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22</v>
      </c>
      <c r="Q884" t="s">
        <v>8324</v>
      </c>
      <c r="R884" t="s">
        <v>8328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</v>
      </c>
      <c r="Q885" t="s">
        <v>8324</v>
      </c>
      <c r="R885" t="s">
        <v>8328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t="s">
        <v>8324</v>
      </c>
      <c r="R886" t="s">
        <v>8328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36</v>
      </c>
      <c r="Q887" t="s">
        <v>8324</v>
      </c>
      <c r="R887" t="s">
        <v>8328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</v>
      </c>
      <c r="Q888" t="s">
        <v>8324</v>
      </c>
      <c r="R888" t="s">
        <v>8328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t="str">
        <f t="shared" si="66"/>
        <v>No Backers</v>
      </c>
      <c r="Q889" t="s">
        <v>8324</v>
      </c>
      <c r="R889" t="s">
        <v>8328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t="s">
        <v>8324</v>
      </c>
      <c r="R890" t="s">
        <v>8328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74</v>
      </c>
      <c r="Q891" t="s">
        <v>8324</v>
      </c>
      <c r="R891" t="s">
        <v>8328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</v>
      </c>
      <c r="Q892" t="s">
        <v>8324</v>
      </c>
      <c r="R892" t="s">
        <v>8328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29</v>
      </c>
      <c r="Q893" t="s">
        <v>8324</v>
      </c>
      <c r="R893" t="s">
        <v>8328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144</v>
      </c>
      <c r="Q894" t="s">
        <v>8324</v>
      </c>
      <c r="R894" t="s">
        <v>8328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t="s">
        <v>8324</v>
      </c>
      <c r="R895" t="s">
        <v>8328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148</v>
      </c>
      <c r="Q896" t="s">
        <v>8324</v>
      </c>
      <c r="R896" t="s">
        <v>8328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28</v>
      </c>
      <c r="Q897" t="s">
        <v>8324</v>
      </c>
      <c r="R897" t="s">
        <v>8328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</v>
      </c>
      <c r="Q898" t="s">
        <v>8324</v>
      </c>
      <c r="R898" t="s">
        <v>8328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 t="str">
        <f t="shared" ref="P899:P962" si="71">IFERROR(ROUND(E899/L899,0),"No Backers")</f>
        <v>No Backers</v>
      </c>
      <c r="Q899" t="s">
        <v>8324</v>
      </c>
      <c r="R899" t="s">
        <v>8328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t="s">
        <v>8324</v>
      </c>
      <c r="R900" t="s">
        <v>8328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t="s">
        <v>8324</v>
      </c>
      <c r="R901" t="s">
        <v>8328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11</v>
      </c>
      <c r="Q902" t="s">
        <v>8324</v>
      </c>
      <c r="R902" t="s">
        <v>8327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t="str">
        <f t="shared" si="71"/>
        <v>No Backers</v>
      </c>
      <c r="Q903" t="s">
        <v>8324</v>
      </c>
      <c r="R903" t="s">
        <v>8327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t="s">
        <v>8324</v>
      </c>
      <c r="R904" t="s">
        <v>8327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t="s">
        <v>8324</v>
      </c>
      <c r="R905" t="s">
        <v>8327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</v>
      </c>
      <c r="Q906" t="s">
        <v>8324</v>
      </c>
      <c r="R906" t="s">
        <v>8327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33</v>
      </c>
      <c r="Q907" t="s">
        <v>8324</v>
      </c>
      <c r="R907" t="s">
        <v>8327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t="str">
        <f t="shared" si="71"/>
        <v>No Backers</v>
      </c>
      <c r="Q908" t="s">
        <v>8324</v>
      </c>
      <c r="R908" t="s">
        <v>8327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t="str">
        <f t="shared" si="71"/>
        <v>No Backers</v>
      </c>
      <c r="Q909" t="s">
        <v>8324</v>
      </c>
      <c r="R909" t="s">
        <v>8327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t="str">
        <f t="shared" si="71"/>
        <v>No Backers</v>
      </c>
      <c r="Q910" t="s">
        <v>8324</v>
      </c>
      <c r="R910" t="s">
        <v>8327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t="s">
        <v>8324</v>
      </c>
      <c r="R911" t="s">
        <v>8327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25</v>
      </c>
      <c r="Q912" t="s">
        <v>8324</v>
      </c>
      <c r="R912" t="s">
        <v>8327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t="str">
        <f t="shared" si="71"/>
        <v>No Backers</v>
      </c>
      <c r="Q913" t="s">
        <v>8324</v>
      </c>
      <c r="R913" t="s">
        <v>8327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t="s">
        <v>8324</v>
      </c>
      <c r="R914" t="s">
        <v>8327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83</v>
      </c>
      <c r="Q915" t="s">
        <v>8324</v>
      </c>
      <c r="R915" t="s">
        <v>8327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t="str">
        <f t="shared" si="71"/>
        <v>No Backers</v>
      </c>
      <c r="Q916" t="s">
        <v>8324</v>
      </c>
      <c r="R916" t="s">
        <v>8327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42</v>
      </c>
      <c r="Q917" t="s">
        <v>8324</v>
      </c>
      <c r="R917" t="s">
        <v>8327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t="str">
        <f t="shared" si="71"/>
        <v>No Backers</v>
      </c>
      <c r="Q918" t="s">
        <v>8324</v>
      </c>
      <c r="R918" t="s">
        <v>8327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t="s">
        <v>8324</v>
      </c>
      <c r="R919" t="s">
        <v>8327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20</v>
      </c>
      <c r="Q920" t="s">
        <v>8324</v>
      </c>
      <c r="R920" t="s">
        <v>8327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t="s">
        <v>8324</v>
      </c>
      <c r="R921" t="s">
        <v>8327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t="str">
        <f t="shared" si="71"/>
        <v>No Backers</v>
      </c>
      <c r="Q922" t="s">
        <v>8324</v>
      </c>
      <c r="R922" t="s">
        <v>8327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232</v>
      </c>
      <c r="Q923" t="s">
        <v>8324</v>
      </c>
      <c r="R923" t="s">
        <v>8327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</v>
      </c>
      <c r="Q924" t="s">
        <v>8324</v>
      </c>
      <c r="R924" t="s">
        <v>8327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t="s">
        <v>8324</v>
      </c>
      <c r="R925" t="s">
        <v>8327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22</v>
      </c>
      <c r="Q926" t="s">
        <v>8324</v>
      </c>
      <c r="R926" t="s">
        <v>8327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t="s">
        <v>8324</v>
      </c>
      <c r="R927" t="s">
        <v>8327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t="str">
        <f t="shared" si="71"/>
        <v>No Backers</v>
      </c>
      <c r="Q928" t="s">
        <v>8324</v>
      </c>
      <c r="R928" t="s">
        <v>8327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t="str">
        <f t="shared" si="71"/>
        <v>No Backers</v>
      </c>
      <c r="Q929" t="s">
        <v>8324</v>
      </c>
      <c r="R929" t="s">
        <v>8327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</v>
      </c>
      <c r="Q930" t="s">
        <v>8324</v>
      </c>
      <c r="R930" t="s">
        <v>8327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t="str">
        <f t="shared" si="71"/>
        <v>No Backers</v>
      </c>
      <c r="Q931" t="s">
        <v>8324</v>
      </c>
      <c r="R931" t="s">
        <v>8327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t="s">
        <v>8324</v>
      </c>
      <c r="R932" t="s">
        <v>8327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19</v>
      </c>
      <c r="Q933" t="s">
        <v>8324</v>
      </c>
      <c r="R933" t="s">
        <v>8327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</v>
      </c>
      <c r="Q934" t="s">
        <v>8324</v>
      </c>
      <c r="R934" t="s">
        <v>8327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t="s">
        <v>8324</v>
      </c>
      <c r="R935" t="s">
        <v>8327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51</v>
      </c>
      <c r="Q936" t="s">
        <v>8324</v>
      </c>
      <c r="R936" t="s">
        <v>8327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t="s">
        <v>8324</v>
      </c>
      <c r="R937" t="s">
        <v>8327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t="str">
        <f t="shared" si="71"/>
        <v>No Backers</v>
      </c>
      <c r="Q938" t="s">
        <v>8324</v>
      </c>
      <c r="R938" t="s">
        <v>8327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t="s">
        <v>8324</v>
      </c>
      <c r="R939" t="s">
        <v>8327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t="s">
        <v>8324</v>
      </c>
      <c r="R940" t="s">
        <v>8327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t="s">
        <v>8324</v>
      </c>
      <c r="R941" t="s">
        <v>8327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</v>
      </c>
      <c r="Q942" t="s">
        <v>8318</v>
      </c>
      <c r="R942" t="s">
        <v>8320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</v>
      </c>
      <c r="Q943" t="s">
        <v>8318</v>
      </c>
      <c r="R943" t="s">
        <v>8320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42</v>
      </c>
      <c r="Q944" t="s">
        <v>8318</v>
      </c>
      <c r="R944" t="s">
        <v>8320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</v>
      </c>
      <c r="Q945" t="s">
        <v>8318</v>
      </c>
      <c r="R945" t="s">
        <v>8320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</v>
      </c>
      <c r="Q946" t="s">
        <v>8318</v>
      </c>
      <c r="R946" t="s">
        <v>8320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</v>
      </c>
      <c r="Q947" t="s">
        <v>8318</v>
      </c>
      <c r="R947" t="s">
        <v>8320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</v>
      </c>
      <c r="Q948" t="s">
        <v>8318</v>
      </c>
      <c r="R948" t="s">
        <v>8320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t="str">
        <f t="shared" si="71"/>
        <v>No Backers</v>
      </c>
      <c r="Q949" t="s">
        <v>8318</v>
      </c>
      <c r="R949" t="s">
        <v>8320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t="s">
        <v>8318</v>
      </c>
      <c r="R950" t="s">
        <v>8320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t="s">
        <v>8318</v>
      </c>
      <c r="R951" t="s">
        <v>8320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</v>
      </c>
      <c r="Q952" t="s">
        <v>8318</v>
      </c>
      <c r="R952" t="s">
        <v>8320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159</v>
      </c>
      <c r="Q953" t="s">
        <v>8318</v>
      </c>
      <c r="R953" t="s">
        <v>8320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100</v>
      </c>
      <c r="Q954" t="s">
        <v>8318</v>
      </c>
      <c r="R954" t="s">
        <v>8320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</v>
      </c>
      <c r="Q955" t="s">
        <v>8318</v>
      </c>
      <c r="R955" t="s">
        <v>8320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</v>
      </c>
      <c r="Q956" t="s">
        <v>8318</v>
      </c>
      <c r="R956" t="s">
        <v>8320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183</v>
      </c>
      <c r="Q957" t="s">
        <v>8318</v>
      </c>
      <c r="R957" t="s">
        <v>8320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51</v>
      </c>
      <c r="Q958" t="s">
        <v>8318</v>
      </c>
      <c r="R958" t="s">
        <v>8320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</v>
      </c>
      <c r="Q959" t="s">
        <v>8318</v>
      </c>
      <c r="R959" t="s">
        <v>8320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52</v>
      </c>
      <c r="Q960" t="s">
        <v>8318</v>
      </c>
      <c r="R960" t="s">
        <v>8320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114</v>
      </c>
      <c r="Q961" t="s">
        <v>8318</v>
      </c>
      <c r="R961" t="s">
        <v>8320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</v>
      </c>
      <c r="Q962" t="s">
        <v>8318</v>
      </c>
      <c r="R962" t="s">
        <v>8320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IFERROR(ROUND(E963/L963,0),"No Backers")</f>
        <v>364</v>
      </c>
      <c r="Q963" t="s">
        <v>8318</v>
      </c>
      <c r="R963" t="s">
        <v>8320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</v>
      </c>
      <c r="Q964" t="s">
        <v>8318</v>
      </c>
      <c r="R964" t="s">
        <v>8320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42</v>
      </c>
      <c r="Q965" t="s">
        <v>8318</v>
      </c>
      <c r="R965" t="s">
        <v>8320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</v>
      </c>
      <c r="Q966" t="s">
        <v>8318</v>
      </c>
      <c r="R966" t="s">
        <v>8320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50</v>
      </c>
      <c r="Q967" t="s">
        <v>8318</v>
      </c>
      <c r="R967" t="s">
        <v>8320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</v>
      </c>
      <c r="Q968" t="s">
        <v>8318</v>
      </c>
      <c r="R968" t="s">
        <v>8320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44</v>
      </c>
      <c r="Q969" t="s">
        <v>8318</v>
      </c>
      <c r="R969" t="s">
        <v>8320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27</v>
      </c>
      <c r="Q970" t="s">
        <v>8318</v>
      </c>
      <c r="R970" t="s">
        <v>8320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1273</v>
      </c>
      <c r="Q971" t="s">
        <v>8318</v>
      </c>
      <c r="R971" t="s">
        <v>8320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t="s">
        <v>8318</v>
      </c>
      <c r="R972" t="s">
        <v>8320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</v>
      </c>
      <c r="Q973" t="s">
        <v>8318</v>
      </c>
      <c r="R973" t="s">
        <v>8320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154</v>
      </c>
      <c r="Q974" t="s">
        <v>8318</v>
      </c>
      <c r="R974" t="s">
        <v>8320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</v>
      </c>
      <c r="Q975" t="s">
        <v>8318</v>
      </c>
      <c r="R975" t="s">
        <v>8320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</v>
      </c>
      <c r="Q976" t="s">
        <v>8318</v>
      </c>
      <c r="R976" t="s">
        <v>8320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109</v>
      </c>
      <c r="Q977" t="s">
        <v>8318</v>
      </c>
      <c r="R977" t="s">
        <v>8320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161</v>
      </c>
      <c r="Q978" t="s">
        <v>8318</v>
      </c>
      <c r="R978" t="s">
        <v>8320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76</v>
      </c>
      <c r="Q979" t="s">
        <v>8318</v>
      </c>
      <c r="R979" t="s">
        <v>8320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791</v>
      </c>
      <c r="Q980" t="s">
        <v>8318</v>
      </c>
      <c r="R980" t="s">
        <v>8320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302</v>
      </c>
      <c r="Q981" t="s">
        <v>8318</v>
      </c>
      <c r="R981" t="s">
        <v>8320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48</v>
      </c>
      <c r="Q982" t="s">
        <v>8318</v>
      </c>
      <c r="R982" t="s">
        <v>8320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3</v>
      </c>
      <c r="Q983" t="s">
        <v>8318</v>
      </c>
      <c r="R983" t="s">
        <v>8320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t="s">
        <v>8318</v>
      </c>
      <c r="R984" t="s">
        <v>8320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172</v>
      </c>
      <c r="Q985" t="s">
        <v>8318</v>
      </c>
      <c r="R985" t="s">
        <v>8320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</v>
      </c>
      <c r="Q986" t="s">
        <v>8318</v>
      </c>
      <c r="R986" t="s">
        <v>8320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</v>
      </c>
      <c r="Q987" t="s">
        <v>8318</v>
      </c>
      <c r="R987" t="s">
        <v>8320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111</v>
      </c>
      <c r="Q988" t="s">
        <v>8318</v>
      </c>
      <c r="R988" t="s">
        <v>8320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</v>
      </c>
      <c r="Q989" t="s">
        <v>8318</v>
      </c>
      <c r="R989" t="s">
        <v>8320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t="str">
        <f t="shared" si="76"/>
        <v>No Backers</v>
      </c>
      <c r="Q990" t="s">
        <v>8318</v>
      </c>
      <c r="R990" t="s">
        <v>8320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</v>
      </c>
      <c r="Q991" t="s">
        <v>8318</v>
      </c>
      <c r="R991" t="s">
        <v>8320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t="s">
        <v>8318</v>
      </c>
      <c r="R992" t="s">
        <v>8320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</v>
      </c>
      <c r="Q993" t="s">
        <v>8318</v>
      </c>
      <c r="R993" t="s">
        <v>8320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117</v>
      </c>
      <c r="Q994" t="s">
        <v>8318</v>
      </c>
      <c r="R994" t="s">
        <v>8320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90</v>
      </c>
      <c r="Q995" t="s">
        <v>8318</v>
      </c>
      <c r="R995" t="s">
        <v>8320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</v>
      </c>
      <c r="Q996" t="s">
        <v>8318</v>
      </c>
      <c r="R996" t="s">
        <v>8320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81</v>
      </c>
      <c r="Q997" t="s">
        <v>8318</v>
      </c>
      <c r="R997" t="s">
        <v>8320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t="s">
        <v>8318</v>
      </c>
      <c r="R998" t="s">
        <v>8320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</v>
      </c>
      <c r="Q999" t="s">
        <v>8318</v>
      </c>
      <c r="R999" t="s">
        <v>8320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</v>
      </c>
      <c r="Q1000" t="s">
        <v>8318</v>
      </c>
      <c r="R1000" t="s">
        <v>8320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</v>
      </c>
      <c r="Q1001" t="s">
        <v>8318</v>
      </c>
      <c r="R1001" t="s">
        <v>8320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t="s">
        <v>8318</v>
      </c>
      <c r="R1002" t="s">
        <v>8320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t="s">
        <v>8318</v>
      </c>
      <c r="R1003" t="s">
        <v>8320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135</v>
      </c>
      <c r="Q1004" t="s">
        <v>8318</v>
      </c>
      <c r="R1004" t="s">
        <v>8320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</v>
      </c>
      <c r="Q1005" t="s">
        <v>8318</v>
      </c>
      <c r="R1005" t="s">
        <v>8320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</v>
      </c>
      <c r="Q1006" t="s">
        <v>8318</v>
      </c>
      <c r="R1006" t="s">
        <v>8320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</v>
      </c>
      <c r="Q1007" t="s">
        <v>8318</v>
      </c>
      <c r="R1007" t="s">
        <v>8320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</v>
      </c>
      <c r="Q1008" t="s">
        <v>8318</v>
      </c>
      <c r="R1008" t="s">
        <v>8320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175</v>
      </c>
      <c r="Q1009" t="s">
        <v>8318</v>
      </c>
      <c r="R1009" t="s">
        <v>8320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t="s">
        <v>8318</v>
      </c>
      <c r="R1010" t="s">
        <v>8320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t="s">
        <v>8318</v>
      </c>
      <c r="R1011" t="s">
        <v>8320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t="s">
        <v>8318</v>
      </c>
      <c r="R1012" t="s">
        <v>8320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t="s">
        <v>8318</v>
      </c>
      <c r="R1013" t="s">
        <v>8320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</v>
      </c>
      <c r="Q1014" t="s">
        <v>8318</v>
      </c>
      <c r="R1014" t="s">
        <v>8320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96</v>
      </c>
      <c r="Q1015" t="s">
        <v>8318</v>
      </c>
      <c r="R1015" t="s">
        <v>8320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</v>
      </c>
      <c r="Q1016" t="s">
        <v>8318</v>
      </c>
      <c r="R1016" t="s">
        <v>8320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t="s">
        <v>8318</v>
      </c>
      <c r="R1017" t="s">
        <v>8320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75</v>
      </c>
      <c r="Q1018" t="s">
        <v>8318</v>
      </c>
      <c r="R1018" t="s">
        <v>8320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</v>
      </c>
      <c r="Q1019" t="s">
        <v>8318</v>
      </c>
      <c r="R1019" t="s">
        <v>8320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89</v>
      </c>
      <c r="Q1020" t="s">
        <v>8318</v>
      </c>
      <c r="R1020" t="s">
        <v>8320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</v>
      </c>
      <c r="Q1021" t="s">
        <v>8318</v>
      </c>
      <c r="R1021" t="s">
        <v>8320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</v>
      </c>
      <c r="Q1022" t="s">
        <v>8324</v>
      </c>
      <c r="R1022" t="s">
        <v>8329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</v>
      </c>
      <c r="Q1023" t="s">
        <v>8324</v>
      </c>
      <c r="R1023" t="s">
        <v>8329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</v>
      </c>
      <c r="Q1024" t="s">
        <v>8324</v>
      </c>
      <c r="R1024" t="s">
        <v>8329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</v>
      </c>
      <c r="Q1025" t="s">
        <v>8324</v>
      </c>
      <c r="R1025" t="s">
        <v>8329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389</v>
      </c>
      <c r="Q1026" t="s">
        <v>8324</v>
      </c>
      <c r="R1026" t="s">
        <v>8329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IFERROR(ROUND(E1027/L1027,0),"No Backers")</f>
        <v>72</v>
      </c>
      <c r="Q1027" t="s">
        <v>8324</v>
      </c>
      <c r="R1027" t="s">
        <v>8329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</v>
      </c>
      <c r="Q1028" t="s">
        <v>8324</v>
      </c>
      <c r="R1028" t="s">
        <v>8329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70</v>
      </c>
      <c r="Q1029" t="s">
        <v>8324</v>
      </c>
      <c r="R1029" t="s">
        <v>8329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46</v>
      </c>
      <c r="Q1030" t="s">
        <v>8324</v>
      </c>
      <c r="R1030" t="s">
        <v>8329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</v>
      </c>
      <c r="Q1031" t="s">
        <v>8324</v>
      </c>
      <c r="R1031" t="s">
        <v>8329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</v>
      </c>
      <c r="Q1032" t="s">
        <v>8324</v>
      </c>
      <c r="R1032" t="s">
        <v>8329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</v>
      </c>
      <c r="Q1033" t="s">
        <v>8324</v>
      </c>
      <c r="R1033" t="s">
        <v>8329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</v>
      </c>
      <c r="Q1034" t="s">
        <v>8324</v>
      </c>
      <c r="R1034" t="s">
        <v>8329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51</v>
      </c>
      <c r="Q1035" t="s">
        <v>8324</v>
      </c>
      <c r="R1035" t="s">
        <v>8329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</v>
      </c>
      <c r="Q1036" t="s">
        <v>8324</v>
      </c>
      <c r="R1036" t="s">
        <v>8329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</v>
      </c>
      <c r="Q1037" t="s">
        <v>8324</v>
      </c>
      <c r="R1037" t="s">
        <v>8329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24</v>
      </c>
      <c r="Q1038" t="s">
        <v>8324</v>
      </c>
      <c r="R1038" t="s">
        <v>8329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49</v>
      </c>
      <c r="Q1039" t="s">
        <v>8324</v>
      </c>
      <c r="R1039" t="s">
        <v>8329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36</v>
      </c>
      <c r="Q1040" t="s">
        <v>8324</v>
      </c>
      <c r="R1040" t="s">
        <v>8329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</v>
      </c>
      <c r="Q1041" t="s">
        <v>8324</v>
      </c>
      <c r="R1041" t="s">
        <v>8329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t="s">
        <v>8330</v>
      </c>
      <c r="R1042" t="s">
        <v>8331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t="str">
        <f t="shared" si="81"/>
        <v>No Backers</v>
      </c>
      <c r="Q1043" t="s">
        <v>8330</v>
      </c>
      <c r="R1043" t="s">
        <v>8331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t="s">
        <v>8330</v>
      </c>
      <c r="R1044" t="s">
        <v>8331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</v>
      </c>
      <c r="Q1045" t="s">
        <v>8330</v>
      </c>
      <c r="R1045" t="s">
        <v>8331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t="s">
        <v>8330</v>
      </c>
      <c r="R1046" t="s">
        <v>8331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</v>
      </c>
      <c r="Q1047" t="s">
        <v>8330</v>
      </c>
      <c r="R1047" t="s">
        <v>8331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t="str">
        <f t="shared" si="81"/>
        <v>No Backers</v>
      </c>
      <c r="Q1048" t="s">
        <v>8330</v>
      </c>
      <c r="R1048" t="s">
        <v>8331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t="s">
        <v>8330</v>
      </c>
      <c r="R1049" t="s">
        <v>8331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t="s">
        <v>8330</v>
      </c>
      <c r="R1050" t="s">
        <v>8331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t="str">
        <f t="shared" si="81"/>
        <v>No Backers</v>
      </c>
      <c r="Q1051" t="s">
        <v>8330</v>
      </c>
      <c r="R1051" t="s">
        <v>8331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t="str">
        <f t="shared" si="81"/>
        <v>No Backers</v>
      </c>
      <c r="Q1052" t="s">
        <v>8330</v>
      </c>
      <c r="R1052" t="s">
        <v>8331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t="str">
        <f t="shared" si="81"/>
        <v>No Backers</v>
      </c>
      <c r="Q1053" t="s">
        <v>8330</v>
      </c>
      <c r="R1053" t="s">
        <v>8331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t="str">
        <f t="shared" si="81"/>
        <v>No Backers</v>
      </c>
      <c r="Q1054" t="s">
        <v>8330</v>
      </c>
      <c r="R1054" t="s">
        <v>8331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t="s">
        <v>8330</v>
      </c>
      <c r="R1055" t="s">
        <v>8331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t="str">
        <f t="shared" si="81"/>
        <v>No Backers</v>
      </c>
      <c r="Q1056" t="s">
        <v>8330</v>
      </c>
      <c r="R1056" t="s">
        <v>8331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t="str">
        <f t="shared" si="81"/>
        <v>No Backers</v>
      </c>
      <c r="Q1057" t="s">
        <v>8330</v>
      </c>
      <c r="R1057" t="s">
        <v>8331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t="str">
        <f t="shared" si="81"/>
        <v>No Backers</v>
      </c>
      <c r="Q1058" t="s">
        <v>8330</v>
      </c>
      <c r="R1058" t="s">
        <v>8331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t="str">
        <f t="shared" si="81"/>
        <v>No Backers</v>
      </c>
      <c r="Q1059" t="s">
        <v>8330</v>
      </c>
      <c r="R1059" t="s">
        <v>8331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t="str">
        <f t="shared" si="81"/>
        <v>No Backers</v>
      </c>
      <c r="Q1060" t="s">
        <v>8330</v>
      </c>
      <c r="R1060" t="s">
        <v>8331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t="str">
        <f t="shared" si="81"/>
        <v>No Backers</v>
      </c>
      <c r="Q1061" t="s">
        <v>8330</v>
      </c>
      <c r="R1061" t="s">
        <v>8331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t="s">
        <v>8330</v>
      </c>
      <c r="R1062" t="s">
        <v>8331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t="str">
        <f t="shared" si="81"/>
        <v>No Backers</v>
      </c>
      <c r="Q1063" t="s">
        <v>8330</v>
      </c>
      <c r="R1063" t="s">
        <v>8331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48</v>
      </c>
      <c r="Q1064" t="s">
        <v>8330</v>
      </c>
      <c r="R1064" t="s">
        <v>8331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t="str">
        <f t="shared" si="81"/>
        <v>No Backers</v>
      </c>
      <c r="Q1065" t="s">
        <v>8330</v>
      </c>
      <c r="R1065" t="s">
        <v>8331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66</v>
      </c>
      <c r="Q1066" t="s">
        <v>8332</v>
      </c>
      <c r="R1066" t="s">
        <v>8333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</v>
      </c>
      <c r="Q1067" t="s">
        <v>8332</v>
      </c>
      <c r="R1067" t="s">
        <v>8333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</v>
      </c>
      <c r="Q1068" t="s">
        <v>8332</v>
      </c>
      <c r="R1068" t="s">
        <v>8333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t="s">
        <v>8332</v>
      </c>
      <c r="R1069" t="s">
        <v>8333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</v>
      </c>
      <c r="Q1070" t="s">
        <v>8332</v>
      </c>
      <c r="R1070" t="s">
        <v>8333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</v>
      </c>
      <c r="Q1071" t="s">
        <v>8332</v>
      </c>
      <c r="R1071" t="s">
        <v>8333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t="s">
        <v>8332</v>
      </c>
      <c r="R1072" t="s">
        <v>8333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t="str">
        <f t="shared" si="81"/>
        <v>No Backers</v>
      </c>
      <c r="Q1073" t="s">
        <v>8332</v>
      </c>
      <c r="R1073" t="s">
        <v>8333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13</v>
      </c>
      <c r="Q1074" t="s">
        <v>8332</v>
      </c>
      <c r="R1074" t="s">
        <v>8333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t="s">
        <v>8332</v>
      </c>
      <c r="R1075" t="s">
        <v>8333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114</v>
      </c>
      <c r="Q1076" t="s">
        <v>8332</v>
      </c>
      <c r="R1076" t="s">
        <v>8333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t="s">
        <v>8332</v>
      </c>
      <c r="R1077" t="s">
        <v>8333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</v>
      </c>
      <c r="Q1078" t="s">
        <v>8332</v>
      </c>
      <c r="R1078" t="s">
        <v>8333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44</v>
      </c>
      <c r="Q1079" t="s">
        <v>8332</v>
      </c>
      <c r="R1079" t="s">
        <v>8333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t="s">
        <v>8332</v>
      </c>
      <c r="R1080" t="s">
        <v>8333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38</v>
      </c>
      <c r="Q1081" t="s">
        <v>8332</v>
      </c>
      <c r="R1081" t="s">
        <v>8333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19</v>
      </c>
      <c r="Q1082" t="s">
        <v>8332</v>
      </c>
      <c r="R1082" t="s">
        <v>8333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t="s">
        <v>8332</v>
      </c>
      <c r="R1083" t="s">
        <v>8333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19</v>
      </c>
      <c r="Q1084" t="s">
        <v>8332</v>
      </c>
      <c r="R1084" t="s">
        <v>8333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t="s">
        <v>8332</v>
      </c>
      <c r="R1085" t="s">
        <v>8333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t="str">
        <f t="shared" si="81"/>
        <v>No Backers</v>
      </c>
      <c r="Q1086" t="s">
        <v>8332</v>
      </c>
      <c r="R1086" t="s">
        <v>8333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t="s">
        <v>8332</v>
      </c>
      <c r="R1087" t="s">
        <v>8333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8</v>
      </c>
      <c r="Q1088" t="s">
        <v>8332</v>
      </c>
      <c r="R1088" t="s">
        <v>8333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t="str">
        <f t="shared" si="81"/>
        <v>No Backers</v>
      </c>
      <c r="Q1089" t="s">
        <v>8332</v>
      </c>
      <c r="R1089" t="s">
        <v>8333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</v>
      </c>
      <c r="Q1090" t="s">
        <v>8332</v>
      </c>
      <c r="R1090" t="s">
        <v>8333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IFERROR(ROUND(E1091/L1091,0),"No Backers")</f>
        <v>24</v>
      </c>
      <c r="Q1091" t="s">
        <v>8332</v>
      </c>
      <c r="R1091" t="s">
        <v>8333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t="s">
        <v>8332</v>
      </c>
      <c r="R1092" t="s">
        <v>8333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13</v>
      </c>
      <c r="Q1093" t="s">
        <v>8332</v>
      </c>
      <c r="R1093" t="s">
        <v>8333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t="s">
        <v>8332</v>
      </c>
      <c r="R1094" t="s">
        <v>8333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11</v>
      </c>
      <c r="Q1095" t="s">
        <v>8332</v>
      </c>
      <c r="R1095" t="s">
        <v>8333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t="s">
        <v>8332</v>
      </c>
      <c r="R1096" t="s">
        <v>8333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268</v>
      </c>
      <c r="Q1097" t="s">
        <v>8332</v>
      </c>
      <c r="R1097" t="s">
        <v>8333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</v>
      </c>
      <c r="Q1098" t="s">
        <v>8332</v>
      </c>
      <c r="R1098" t="s">
        <v>8333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7</v>
      </c>
      <c r="Q1099" t="s">
        <v>8332</v>
      </c>
      <c r="R1099" t="s">
        <v>8333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82</v>
      </c>
      <c r="Q1100" t="s">
        <v>8332</v>
      </c>
      <c r="R1100" t="s">
        <v>8333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t="s">
        <v>8332</v>
      </c>
      <c r="R1101" t="s">
        <v>8333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t="s">
        <v>8332</v>
      </c>
      <c r="R1102" t="s">
        <v>8333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7</v>
      </c>
      <c r="Q1103" t="s">
        <v>8332</v>
      </c>
      <c r="R1103" t="s">
        <v>8333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18</v>
      </c>
      <c r="Q1104" t="s">
        <v>8332</v>
      </c>
      <c r="R1104" t="s">
        <v>8333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</v>
      </c>
      <c r="Q1105" t="s">
        <v>8332</v>
      </c>
      <c r="R1105" t="s">
        <v>8333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</v>
      </c>
      <c r="Q1106" t="s">
        <v>8332</v>
      </c>
      <c r="R1106" t="s">
        <v>8333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72</v>
      </c>
      <c r="Q1107" t="s">
        <v>8332</v>
      </c>
      <c r="R1107" t="s">
        <v>8333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24</v>
      </c>
      <c r="Q1108" t="s">
        <v>8332</v>
      </c>
      <c r="R1108" t="s">
        <v>8333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t="str">
        <f t="shared" si="86"/>
        <v>No Backers</v>
      </c>
      <c r="Q1109" t="s">
        <v>8332</v>
      </c>
      <c r="R1109" t="s">
        <v>8333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35</v>
      </c>
      <c r="Q1110" t="s">
        <v>8332</v>
      </c>
      <c r="R1110" t="s">
        <v>8333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t="s">
        <v>8332</v>
      </c>
      <c r="R1111" t="s">
        <v>8333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</v>
      </c>
      <c r="Q1112" t="s">
        <v>8332</v>
      </c>
      <c r="R1112" t="s">
        <v>8333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t="s">
        <v>8332</v>
      </c>
      <c r="R1113" t="s">
        <v>8333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</v>
      </c>
      <c r="Q1114" t="s">
        <v>8332</v>
      </c>
      <c r="R1114" t="s">
        <v>8333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t="s">
        <v>8332</v>
      </c>
      <c r="R1115" t="s">
        <v>8333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</v>
      </c>
      <c r="Q1116" t="s">
        <v>8332</v>
      </c>
      <c r="R1116" t="s">
        <v>8333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</v>
      </c>
      <c r="Q1117" t="s">
        <v>8332</v>
      </c>
      <c r="R1117" t="s">
        <v>8333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18</v>
      </c>
      <c r="Q1118" t="s">
        <v>8332</v>
      </c>
      <c r="R1118" t="s">
        <v>8333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</v>
      </c>
      <c r="Q1119" t="s">
        <v>8332</v>
      </c>
      <c r="R1119" t="s">
        <v>8333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</v>
      </c>
      <c r="Q1120" t="s">
        <v>8332</v>
      </c>
      <c r="R1120" t="s">
        <v>8333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t="s">
        <v>8332</v>
      </c>
      <c r="R1121" t="s">
        <v>8333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t="str">
        <f t="shared" si="86"/>
        <v>No Backers</v>
      </c>
      <c r="Q1122" t="s">
        <v>8332</v>
      </c>
      <c r="R1122" t="s">
        <v>8333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6</v>
      </c>
      <c r="Q1123" t="s">
        <v>8332</v>
      </c>
      <c r="R1123" t="s">
        <v>8333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t="str">
        <f t="shared" si="86"/>
        <v>No Backers</v>
      </c>
      <c r="Q1124" t="s">
        <v>8332</v>
      </c>
      <c r="R1124" t="s">
        <v>8333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4</v>
      </c>
      <c r="Q1125" t="s">
        <v>8332</v>
      </c>
      <c r="R1125" t="s">
        <v>8333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61</v>
      </c>
      <c r="Q1126" t="s">
        <v>8332</v>
      </c>
      <c r="R1126" t="s">
        <v>8334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t="str">
        <f t="shared" si="86"/>
        <v>No Backers</v>
      </c>
      <c r="Q1127" t="s">
        <v>8332</v>
      </c>
      <c r="R1127" t="s">
        <v>8334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t="s">
        <v>8332</v>
      </c>
      <c r="R1128" t="s">
        <v>8334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</v>
      </c>
      <c r="Q1129" t="s">
        <v>8332</v>
      </c>
      <c r="R1129" t="s">
        <v>8334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t="s">
        <v>8332</v>
      </c>
      <c r="R1130" t="s">
        <v>8334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11</v>
      </c>
      <c r="Q1131" t="s">
        <v>8332</v>
      </c>
      <c r="R1131" t="s">
        <v>8334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4</v>
      </c>
      <c r="Q1132" t="s">
        <v>8332</v>
      </c>
      <c r="R1132" t="s">
        <v>8334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t="str">
        <f t="shared" si="86"/>
        <v>No Backers</v>
      </c>
      <c r="Q1133" t="s">
        <v>8332</v>
      </c>
      <c r="R1133" t="s">
        <v>8334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111</v>
      </c>
      <c r="Q1134" t="s">
        <v>8332</v>
      </c>
      <c r="R1134" t="s">
        <v>8334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t="s">
        <v>8332</v>
      </c>
      <c r="R1135" t="s">
        <v>8334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t="s">
        <v>8332</v>
      </c>
      <c r="R1136" t="s">
        <v>8334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t="s">
        <v>8332</v>
      </c>
      <c r="R1137" t="s">
        <v>8334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t="s">
        <v>8332</v>
      </c>
      <c r="R1138" t="s">
        <v>8334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</v>
      </c>
      <c r="Q1139" t="s">
        <v>8332</v>
      </c>
      <c r="R1139" t="s">
        <v>8334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</v>
      </c>
      <c r="Q1140" t="s">
        <v>8332</v>
      </c>
      <c r="R1140" t="s">
        <v>8334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t="s">
        <v>8332</v>
      </c>
      <c r="R1141" t="s">
        <v>8334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t="str">
        <f t="shared" si="86"/>
        <v>No Backers</v>
      </c>
      <c r="Q1142" t="s">
        <v>8332</v>
      </c>
      <c r="R1142" t="s">
        <v>8334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t="str">
        <f t="shared" si="86"/>
        <v>No Backers</v>
      </c>
      <c r="Q1143" t="s">
        <v>8332</v>
      </c>
      <c r="R1143" t="s">
        <v>8334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t="str">
        <f t="shared" si="86"/>
        <v>No Backers</v>
      </c>
      <c r="Q1144" t="s">
        <v>8332</v>
      </c>
      <c r="R1144" t="s">
        <v>8334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</v>
      </c>
      <c r="Q1145" t="s">
        <v>8332</v>
      </c>
      <c r="R1145" t="s">
        <v>8334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t="str">
        <f t="shared" si="86"/>
        <v>No Backers</v>
      </c>
      <c r="Q1146" t="s">
        <v>8335</v>
      </c>
      <c r="R1146" t="s">
        <v>8336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t="s">
        <v>8335</v>
      </c>
      <c r="R1147" t="s">
        <v>8336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</v>
      </c>
      <c r="Q1148" t="s">
        <v>8335</v>
      </c>
      <c r="R1148" t="s">
        <v>8336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t="str">
        <f t="shared" si="86"/>
        <v>No Backers</v>
      </c>
      <c r="Q1149" t="s">
        <v>8335</v>
      </c>
      <c r="R1149" t="s">
        <v>8336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</v>
      </c>
      <c r="Q1150" t="s">
        <v>8335</v>
      </c>
      <c r="R1150" t="s">
        <v>8336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38</v>
      </c>
      <c r="Q1151" t="s">
        <v>8335</v>
      </c>
      <c r="R1151" t="s">
        <v>8336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t="s">
        <v>8335</v>
      </c>
      <c r="R1152" t="s">
        <v>8336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t="str">
        <f t="shared" si="86"/>
        <v>No Backers</v>
      </c>
      <c r="Q1153" t="s">
        <v>8335</v>
      </c>
      <c r="R1153" t="s">
        <v>8336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61</v>
      </c>
      <c r="Q1154" t="s">
        <v>8335</v>
      </c>
      <c r="R1154" t="s">
        <v>8336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IFERROR(ROUND(E1155/L1155,0),"No Backers")</f>
        <v>50</v>
      </c>
      <c r="Q1155" t="s">
        <v>8335</v>
      </c>
      <c r="R1155" t="s">
        <v>8336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</v>
      </c>
      <c r="Q1156" t="s">
        <v>8335</v>
      </c>
      <c r="R1156" t="s">
        <v>8336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24</v>
      </c>
      <c r="Q1157" t="s">
        <v>8335</v>
      </c>
      <c r="R1157" t="s">
        <v>8336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t="str">
        <f t="shared" si="91"/>
        <v>No Backers</v>
      </c>
      <c r="Q1158" t="s">
        <v>8335</v>
      </c>
      <c r="R1158" t="s">
        <v>8336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</v>
      </c>
      <c r="Q1159" t="s">
        <v>8335</v>
      </c>
      <c r="R1159" t="s">
        <v>8336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12</v>
      </c>
      <c r="Q1160" t="s">
        <v>8335</v>
      </c>
      <c r="R1160" t="s">
        <v>8336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t="str">
        <f t="shared" si="91"/>
        <v>No Backers</v>
      </c>
      <c r="Q1161" t="s">
        <v>8335</v>
      </c>
      <c r="R1161" t="s">
        <v>8336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61</v>
      </c>
      <c r="Q1162" t="s">
        <v>8335</v>
      </c>
      <c r="R1162" t="s">
        <v>8336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t="str">
        <f t="shared" si="91"/>
        <v>No Backers</v>
      </c>
      <c r="Q1163" t="s">
        <v>8335</v>
      </c>
      <c r="R1163" t="s">
        <v>8336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18</v>
      </c>
      <c r="Q1164" t="s">
        <v>8335</v>
      </c>
      <c r="R1164" t="s">
        <v>8336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t="str">
        <f t="shared" si="91"/>
        <v>No Backers</v>
      </c>
      <c r="Q1165" t="s">
        <v>8335</v>
      </c>
      <c r="R1165" t="s">
        <v>8336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t="str">
        <f t="shared" si="91"/>
        <v>No Backers</v>
      </c>
      <c r="Q1166" t="s">
        <v>8335</v>
      </c>
      <c r="R1166" t="s">
        <v>8336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83</v>
      </c>
      <c r="Q1167" t="s">
        <v>8335</v>
      </c>
      <c r="R1167" t="s">
        <v>8336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359</v>
      </c>
      <c r="Q1168" t="s">
        <v>8335</v>
      </c>
      <c r="R1168" t="s">
        <v>8336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</v>
      </c>
      <c r="Q1169" t="s">
        <v>8335</v>
      </c>
      <c r="R1169" t="s">
        <v>8336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t="s">
        <v>8335</v>
      </c>
      <c r="R1170" t="s">
        <v>8336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6</v>
      </c>
      <c r="Q1171" t="s">
        <v>8335</v>
      </c>
      <c r="R1171" t="s">
        <v>8336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t="s">
        <v>8335</v>
      </c>
      <c r="R1172" t="s">
        <v>8336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t="s">
        <v>8335</v>
      </c>
      <c r="R1173" t="s">
        <v>8336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t="str">
        <f t="shared" si="91"/>
        <v>No Backers</v>
      </c>
      <c r="Q1174" t="s">
        <v>8335</v>
      </c>
      <c r="R1174" t="s">
        <v>8336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t="s">
        <v>8335</v>
      </c>
      <c r="R1175" t="s">
        <v>8336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47</v>
      </c>
      <c r="Q1176" t="s">
        <v>8335</v>
      </c>
      <c r="R1176" t="s">
        <v>8336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t="s">
        <v>8335</v>
      </c>
      <c r="R1177" t="s">
        <v>8336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t="s">
        <v>8335</v>
      </c>
      <c r="R1178" t="s">
        <v>8336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t="str">
        <f t="shared" si="91"/>
        <v>No Backers</v>
      </c>
      <c r="Q1179" t="s">
        <v>8335</v>
      </c>
      <c r="R1179" t="s">
        <v>8336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t="s">
        <v>8335</v>
      </c>
      <c r="R1180" t="s">
        <v>8336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t="s">
        <v>8335</v>
      </c>
      <c r="R1181" t="s">
        <v>8336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</v>
      </c>
      <c r="Q1182" t="s">
        <v>8335</v>
      </c>
      <c r="R1182" t="s">
        <v>8336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</v>
      </c>
      <c r="Q1183" t="s">
        <v>8335</v>
      </c>
      <c r="R1183" t="s">
        <v>8336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11</v>
      </c>
      <c r="Q1184" t="s">
        <v>8335</v>
      </c>
      <c r="R1184" t="s">
        <v>8336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</v>
      </c>
      <c r="Q1185" t="s">
        <v>8335</v>
      </c>
      <c r="R1185" t="s">
        <v>8336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62</v>
      </c>
      <c r="Q1186" t="s">
        <v>8337</v>
      </c>
      <c r="R1186" t="s">
        <v>8338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119</v>
      </c>
      <c r="Q1187" t="s">
        <v>8337</v>
      </c>
      <c r="R1187" t="s">
        <v>8338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</v>
      </c>
      <c r="Q1188" t="s">
        <v>8337</v>
      </c>
      <c r="R1188" t="s">
        <v>8338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</v>
      </c>
      <c r="Q1189" t="s">
        <v>8337</v>
      </c>
      <c r="R1189" t="s">
        <v>8338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38</v>
      </c>
      <c r="Q1190" t="s">
        <v>8337</v>
      </c>
      <c r="R1190" t="s">
        <v>8338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113</v>
      </c>
      <c r="Q1191" t="s">
        <v>8337</v>
      </c>
      <c r="R1191" t="s">
        <v>8338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52</v>
      </c>
      <c r="Q1192" t="s">
        <v>8337</v>
      </c>
      <c r="R1192" t="s">
        <v>8338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</v>
      </c>
      <c r="Q1193" t="s">
        <v>8337</v>
      </c>
      <c r="R1193" t="s">
        <v>8338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</v>
      </c>
      <c r="Q1194" t="s">
        <v>8337</v>
      </c>
      <c r="R1194" t="s">
        <v>8338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80</v>
      </c>
      <c r="Q1195" t="s">
        <v>8337</v>
      </c>
      <c r="R1195" t="s">
        <v>8338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</v>
      </c>
      <c r="Q1196" t="s">
        <v>8337</v>
      </c>
      <c r="R1196" t="s">
        <v>8338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</v>
      </c>
      <c r="Q1197" t="s">
        <v>8337</v>
      </c>
      <c r="R1197" t="s">
        <v>8338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</v>
      </c>
      <c r="Q1198" t="s">
        <v>8337</v>
      </c>
      <c r="R1198" t="s">
        <v>8338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t="s">
        <v>8337</v>
      </c>
      <c r="R1199" t="s">
        <v>8338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55</v>
      </c>
      <c r="Q1200" t="s">
        <v>8337</v>
      </c>
      <c r="R1200" t="s">
        <v>8338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</v>
      </c>
      <c r="Q1201" t="s">
        <v>8337</v>
      </c>
      <c r="R1201" t="s">
        <v>8338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59</v>
      </c>
      <c r="Q1202" t="s">
        <v>8337</v>
      </c>
      <c r="R1202" t="s">
        <v>8338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</v>
      </c>
      <c r="Q1203" t="s">
        <v>8337</v>
      </c>
      <c r="R1203" t="s">
        <v>8338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184</v>
      </c>
      <c r="Q1204" t="s">
        <v>8337</v>
      </c>
      <c r="R1204" t="s">
        <v>8338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</v>
      </c>
      <c r="Q1205" t="s">
        <v>8337</v>
      </c>
      <c r="R1205" t="s">
        <v>8338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235</v>
      </c>
      <c r="Q1206" t="s">
        <v>8337</v>
      </c>
      <c r="R1206" t="s">
        <v>8338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</v>
      </c>
      <c r="Q1207" t="s">
        <v>8337</v>
      </c>
      <c r="R1207" t="s">
        <v>8338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</v>
      </c>
      <c r="Q1208" t="s">
        <v>8337</v>
      </c>
      <c r="R1208" t="s">
        <v>8338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</v>
      </c>
      <c r="Q1209" t="s">
        <v>8337</v>
      </c>
      <c r="R1209" t="s">
        <v>8338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</v>
      </c>
      <c r="Q1210" t="s">
        <v>8337</v>
      </c>
      <c r="R1210" t="s">
        <v>8338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</v>
      </c>
      <c r="Q1211" t="s">
        <v>8337</v>
      </c>
      <c r="R1211" t="s">
        <v>8338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494</v>
      </c>
      <c r="Q1212" t="s">
        <v>8337</v>
      </c>
      <c r="R1212" t="s">
        <v>8338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169</v>
      </c>
      <c r="Q1213" t="s">
        <v>8337</v>
      </c>
      <c r="R1213" t="s">
        <v>8338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39</v>
      </c>
      <c r="Q1214" t="s">
        <v>8337</v>
      </c>
      <c r="R1214" t="s">
        <v>8338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62</v>
      </c>
      <c r="Q1215" t="s">
        <v>8337</v>
      </c>
      <c r="R1215" t="s">
        <v>8338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</v>
      </c>
      <c r="Q1216" t="s">
        <v>8337</v>
      </c>
      <c r="R1216" t="s">
        <v>8338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72</v>
      </c>
      <c r="Q1217" t="s">
        <v>8337</v>
      </c>
      <c r="R1217" t="s">
        <v>8338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92</v>
      </c>
      <c r="Q1218" t="s">
        <v>8337</v>
      </c>
      <c r="R1218" t="s">
        <v>8338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IFERROR(ROUND(E1219/L1219,0),"No Backers")</f>
        <v>149</v>
      </c>
      <c r="Q1219" t="s">
        <v>8337</v>
      </c>
      <c r="R1219" t="s">
        <v>8338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</v>
      </c>
      <c r="Q1220" t="s">
        <v>8337</v>
      </c>
      <c r="R1220" t="s">
        <v>8338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103</v>
      </c>
      <c r="Q1221" t="s">
        <v>8337</v>
      </c>
      <c r="R1221" t="s">
        <v>8338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</v>
      </c>
      <c r="Q1222" t="s">
        <v>8337</v>
      </c>
      <c r="R1222" t="s">
        <v>8338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24</v>
      </c>
      <c r="Q1223" t="s">
        <v>8337</v>
      </c>
      <c r="R1223" t="s">
        <v>8338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</v>
      </c>
      <c r="Q1224" t="s">
        <v>8337</v>
      </c>
      <c r="R1224" t="s">
        <v>8338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</v>
      </c>
      <c r="Q1225" t="s">
        <v>8337</v>
      </c>
      <c r="R1225" t="s">
        <v>8338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59</v>
      </c>
      <c r="Q1226" t="s">
        <v>8324</v>
      </c>
      <c r="R1226" t="s">
        <v>8339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t="s">
        <v>8324</v>
      </c>
      <c r="R1227" t="s">
        <v>8339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</v>
      </c>
      <c r="Q1228" t="s">
        <v>8324</v>
      </c>
      <c r="R1228" t="s">
        <v>8339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t="str">
        <f t="shared" si="96"/>
        <v>No Backers</v>
      </c>
      <c r="Q1229" t="s">
        <v>8324</v>
      </c>
      <c r="R1229" t="s">
        <v>8339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</v>
      </c>
      <c r="Q1230" t="s">
        <v>8324</v>
      </c>
      <c r="R1230" t="s">
        <v>8339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t="s">
        <v>8324</v>
      </c>
      <c r="R1231" t="s">
        <v>8339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t="str">
        <f t="shared" si="96"/>
        <v>No Backers</v>
      </c>
      <c r="Q1232" t="s">
        <v>8324</v>
      </c>
      <c r="R1232" t="s">
        <v>8339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t="str">
        <f t="shared" si="96"/>
        <v>No Backers</v>
      </c>
      <c r="Q1233" t="s">
        <v>8324</v>
      </c>
      <c r="R1233" t="s">
        <v>8339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t="s">
        <v>8324</v>
      </c>
      <c r="R1234" t="s">
        <v>8339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</v>
      </c>
      <c r="Q1235" t="s">
        <v>8324</v>
      </c>
      <c r="R1235" t="s">
        <v>8339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t="str">
        <f t="shared" si="96"/>
        <v>No Backers</v>
      </c>
      <c r="Q1236" t="s">
        <v>8324</v>
      </c>
      <c r="R1236" t="s">
        <v>8339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t="s">
        <v>8324</v>
      </c>
      <c r="R1237" t="s">
        <v>8339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t="str">
        <f t="shared" si="96"/>
        <v>No Backers</v>
      </c>
      <c r="Q1238" t="s">
        <v>8324</v>
      </c>
      <c r="R1238" t="s">
        <v>8339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t="str">
        <f t="shared" si="96"/>
        <v>No Backers</v>
      </c>
      <c r="Q1239" t="s">
        <v>8324</v>
      </c>
      <c r="R1239" t="s">
        <v>8339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</v>
      </c>
      <c r="Q1240" t="s">
        <v>8324</v>
      </c>
      <c r="R1240" t="s">
        <v>8339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t="str">
        <f t="shared" si="96"/>
        <v>No Backers</v>
      </c>
      <c r="Q1241" t="s">
        <v>8324</v>
      </c>
      <c r="R1241" t="s">
        <v>8339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</v>
      </c>
      <c r="Q1242" t="s">
        <v>8324</v>
      </c>
      <c r="R1242" t="s">
        <v>8339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75</v>
      </c>
      <c r="Q1243" t="s">
        <v>8324</v>
      </c>
      <c r="R1243" t="s">
        <v>8339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t="s">
        <v>8324</v>
      </c>
      <c r="R1244" t="s">
        <v>8339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45</v>
      </c>
      <c r="Q1245" t="s">
        <v>8324</v>
      </c>
      <c r="R1245" t="s">
        <v>8339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</v>
      </c>
      <c r="Q1246" t="s">
        <v>8324</v>
      </c>
      <c r="R1246" t="s">
        <v>8325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</v>
      </c>
      <c r="Q1247" t="s">
        <v>8324</v>
      </c>
      <c r="R1247" t="s">
        <v>8325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</v>
      </c>
      <c r="Q1248" t="s">
        <v>8324</v>
      </c>
      <c r="R1248" t="s">
        <v>8325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86</v>
      </c>
      <c r="Q1249" t="s">
        <v>8324</v>
      </c>
      <c r="R1249" t="s">
        <v>8325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</v>
      </c>
      <c r="Q1250" t="s">
        <v>8324</v>
      </c>
      <c r="R1250" t="s">
        <v>8325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</v>
      </c>
      <c r="Q1251" t="s">
        <v>8324</v>
      </c>
      <c r="R1251" t="s">
        <v>8325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</v>
      </c>
      <c r="Q1252" t="s">
        <v>8324</v>
      </c>
      <c r="R1252" t="s">
        <v>8325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83</v>
      </c>
      <c r="Q1253" t="s">
        <v>8324</v>
      </c>
      <c r="R1253" t="s">
        <v>8325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</v>
      </c>
      <c r="Q1254" t="s">
        <v>8324</v>
      </c>
      <c r="R1254" t="s">
        <v>8325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43</v>
      </c>
      <c r="Q1255" t="s">
        <v>8324</v>
      </c>
      <c r="R1255" t="s">
        <v>8325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</v>
      </c>
      <c r="Q1256" t="s">
        <v>8324</v>
      </c>
      <c r="R1256" t="s">
        <v>8325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56</v>
      </c>
      <c r="Q1257" t="s">
        <v>8324</v>
      </c>
      <c r="R1257" t="s">
        <v>8325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</v>
      </c>
      <c r="Q1258" t="s">
        <v>8324</v>
      </c>
      <c r="R1258" t="s">
        <v>8325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</v>
      </c>
      <c r="Q1259" t="s">
        <v>8324</v>
      </c>
      <c r="R1259" t="s">
        <v>8325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</v>
      </c>
      <c r="Q1260" t="s">
        <v>8324</v>
      </c>
      <c r="R1260" t="s">
        <v>8325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</v>
      </c>
      <c r="Q1261" t="s">
        <v>8324</v>
      </c>
      <c r="R1261" t="s">
        <v>8325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51</v>
      </c>
      <c r="Q1262" t="s">
        <v>8324</v>
      </c>
      <c r="R1262" t="s">
        <v>8325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39</v>
      </c>
      <c r="Q1263" t="s">
        <v>8324</v>
      </c>
      <c r="R1263" t="s">
        <v>8325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78</v>
      </c>
      <c r="Q1264" t="s">
        <v>8324</v>
      </c>
      <c r="R1264" t="s">
        <v>8325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44</v>
      </c>
      <c r="Q1265" t="s">
        <v>8324</v>
      </c>
      <c r="R1265" t="s">
        <v>8325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32</v>
      </c>
      <c r="Q1266" t="s">
        <v>8324</v>
      </c>
      <c r="R1266" t="s">
        <v>8325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</v>
      </c>
      <c r="Q1267" t="s">
        <v>8324</v>
      </c>
      <c r="R1267" t="s">
        <v>8325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191</v>
      </c>
      <c r="Q1268" t="s">
        <v>8324</v>
      </c>
      <c r="R1268" t="s">
        <v>8325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141</v>
      </c>
      <c r="Q1269" t="s">
        <v>8324</v>
      </c>
      <c r="R1269" t="s">
        <v>8325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77</v>
      </c>
      <c r="Q1270" t="s">
        <v>8324</v>
      </c>
      <c r="R1270" t="s">
        <v>8325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</v>
      </c>
      <c r="Q1271" t="s">
        <v>8324</v>
      </c>
      <c r="R1271" t="s">
        <v>8325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68</v>
      </c>
      <c r="Q1272" t="s">
        <v>8324</v>
      </c>
      <c r="R1272" t="s">
        <v>8325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</v>
      </c>
      <c r="Q1273" t="s">
        <v>8324</v>
      </c>
      <c r="R1273" t="s">
        <v>8325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</v>
      </c>
      <c r="Q1274" t="s">
        <v>8324</v>
      </c>
      <c r="R1274" t="s">
        <v>8325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77</v>
      </c>
      <c r="Q1275" t="s">
        <v>8324</v>
      </c>
      <c r="R1275" t="s">
        <v>8325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83</v>
      </c>
      <c r="Q1276" t="s">
        <v>8324</v>
      </c>
      <c r="R1276" t="s">
        <v>8325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63</v>
      </c>
      <c r="Q1277" t="s">
        <v>8324</v>
      </c>
      <c r="R1277" t="s">
        <v>8325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</v>
      </c>
      <c r="Q1278" t="s">
        <v>8324</v>
      </c>
      <c r="R1278" t="s">
        <v>8325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39</v>
      </c>
      <c r="Q1279" t="s">
        <v>8324</v>
      </c>
      <c r="R1279" t="s">
        <v>8325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</v>
      </c>
      <c r="Q1280" t="s">
        <v>8324</v>
      </c>
      <c r="R1280" t="s">
        <v>8325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</v>
      </c>
      <c r="Q1281" t="s">
        <v>8324</v>
      </c>
      <c r="R1281" t="s">
        <v>8325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128</v>
      </c>
      <c r="Q1282" t="s">
        <v>8324</v>
      </c>
      <c r="R1282" t="s">
        <v>8325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IFERROR(ROUND(E1283/L1283,0),"No Backers")</f>
        <v>105</v>
      </c>
      <c r="Q1283" t="s">
        <v>8324</v>
      </c>
      <c r="R1283" t="s">
        <v>8325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68</v>
      </c>
      <c r="Q1284" t="s">
        <v>8324</v>
      </c>
      <c r="R1284" t="s">
        <v>8325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96</v>
      </c>
      <c r="Q1285" t="s">
        <v>8324</v>
      </c>
      <c r="R1285" t="s">
        <v>8325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</v>
      </c>
      <c r="Q1286" t="s">
        <v>8316</v>
      </c>
      <c r="R1286" t="s">
        <v>8317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</v>
      </c>
      <c r="Q1287" t="s">
        <v>8316</v>
      </c>
      <c r="R1287" t="s">
        <v>8317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</v>
      </c>
      <c r="Q1288" t="s">
        <v>8316</v>
      </c>
      <c r="R1288" t="s">
        <v>8317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</v>
      </c>
      <c r="Q1289" t="s">
        <v>8316</v>
      </c>
      <c r="R1289" t="s">
        <v>8317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66</v>
      </c>
      <c r="Q1290" t="s">
        <v>8316</v>
      </c>
      <c r="R1290" t="s">
        <v>8317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</v>
      </c>
      <c r="Q1291" t="s">
        <v>8316</v>
      </c>
      <c r="R1291" t="s">
        <v>8317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</v>
      </c>
      <c r="Q1292" t="s">
        <v>8316</v>
      </c>
      <c r="R1292" t="s">
        <v>8317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</v>
      </c>
      <c r="Q1293" t="s">
        <v>8316</v>
      </c>
      <c r="R1293" t="s">
        <v>8317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36</v>
      </c>
      <c r="Q1294" t="s">
        <v>8316</v>
      </c>
      <c r="R1294" t="s">
        <v>8317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128</v>
      </c>
      <c r="Q1295" t="s">
        <v>8316</v>
      </c>
      <c r="R1295" t="s">
        <v>8317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28</v>
      </c>
      <c r="Q1296" t="s">
        <v>8316</v>
      </c>
      <c r="R1296" t="s">
        <v>8317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40</v>
      </c>
      <c r="Q1297" t="s">
        <v>8316</v>
      </c>
      <c r="R1297" t="s">
        <v>8317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</v>
      </c>
      <c r="Q1298" t="s">
        <v>8316</v>
      </c>
      <c r="R1298" t="s">
        <v>8317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</v>
      </c>
      <c r="Q1299" t="s">
        <v>8316</v>
      </c>
      <c r="R1299" t="s">
        <v>8317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</v>
      </c>
      <c r="Q1300" t="s">
        <v>8316</v>
      </c>
      <c r="R1300" t="s">
        <v>8317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136</v>
      </c>
      <c r="Q1301" t="s">
        <v>8316</v>
      </c>
      <c r="R1301" t="s">
        <v>8317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169</v>
      </c>
      <c r="Q1302" t="s">
        <v>8316</v>
      </c>
      <c r="R1302" t="s">
        <v>8317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71</v>
      </c>
      <c r="Q1303" t="s">
        <v>8316</v>
      </c>
      <c r="R1303" t="s">
        <v>8317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t="s">
        <v>8316</v>
      </c>
      <c r="R1304" t="s">
        <v>8317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</v>
      </c>
      <c r="Q1305" t="s">
        <v>8316</v>
      </c>
      <c r="R1305" t="s">
        <v>8317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</v>
      </c>
      <c r="Q1306" t="s">
        <v>8318</v>
      </c>
      <c r="R1306" t="s">
        <v>8320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91</v>
      </c>
      <c r="Q1307" t="s">
        <v>8318</v>
      </c>
      <c r="R1307" t="s">
        <v>8320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202</v>
      </c>
      <c r="Q1308" t="s">
        <v>8318</v>
      </c>
      <c r="R1308" t="s">
        <v>8320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128</v>
      </c>
      <c r="Q1309" t="s">
        <v>8318</v>
      </c>
      <c r="R1309" t="s">
        <v>8320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30</v>
      </c>
      <c r="Q1310" t="s">
        <v>8318</v>
      </c>
      <c r="R1310" t="s">
        <v>8320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368</v>
      </c>
      <c r="Q1311" t="s">
        <v>8318</v>
      </c>
      <c r="R1311" t="s">
        <v>8320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</v>
      </c>
      <c r="Q1312" t="s">
        <v>8318</v>
      </c>
      <c r="R1312" t="s">
        <v>8320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801</v>
      </c>
      <c r="Q1313" t="s">
        <v>8318</v>
      </c>
      <c r="R1313" t="s">
        <v>8320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t="s">
        <v>8318</v>
      </c>
      <c r="R1314" t="s">
        <v>8320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</v>
      </c>
      <c r="Q1315" t="s">
        <v>8318</v>
      </c>
      <c r="R1315" t="s">
        <v>8320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</v>
      </c>
      <c r="Q1316" t="s">
        <v>8318</v>
      </c>
      <c r="R1316" t="s">
        <v>8320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163</v>
      </c>
      <c r="Q1317" t="s">
        <v>8318</v>
      </c>
      <c r="R1317" t="s">
        <v>8320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t="s">
        <v>8318</v>
      </c>
      <c r="R1318" t="s">
        <v>8320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604</v>
      </c>
      <c r="Q1319" t="s">
        <v>8318</v>
      </c>
      <c r="R1319" t="s">
        <v>8320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</v>
      </c>
      <c r="Q1320" t="s">
        <v>8318</v>
      </c>
      <c r="R1320" t="s">
        <v>8320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</v>
      </c>
      <c r="Q1321" t="s">
        <v>8318</v>
      </c>
      <c r="R1321" t="s">
        <v>8320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168</v>
      </c>
      <c r="Q1322" t="s">
        <v>8318</v>
      </c>
      <c r="R1322" t="s">
        <v>8320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860</v>
      </c>
      <c r="Q1323" t="s">
        <v>8318</v>
      </c>
      <c r="R1323" t="s">
        <v>8320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27</v>
      </c>
      <c r="Q1324" t="s">
        <v>8318</v>
      </c>
      <c r="R1324" t="s">
        <v>8320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</v>
      </c>
      <c r="Q1325" t="s">
        <v>8318</v>
      </c>
      <c r="R1325" t="s">
        <v>8320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55</v>
      </c>
      <c r="Q1326" t="s">
        <v>8318</v>
      </c>
      <c r="R1326" t="s">
        <v>8320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61</v>
      </c>
      <c r="Q1327" t="s">
        <v>8318</v>
      </c>
      <c r="R1327" t="s">
        <v>8320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103</v>
      </c>
      <c r="Q1328" t="s">
        <v>8318</v>
      </c>
      <c r="R1328" t="s">
        <v>8320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42</v>
      </c>
      <c r="Q1329" t="s">
        <v>8318</v>
      </c>
      <c r="R1329" t="s">
        <v>8320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117</v>
      </c>
      <c r="Q1330" t="s">
        <v>8318</v>
      </c>
      <c r="R1330" t="s">
        <v>8320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</v>
      </c>
      <c r="Q1331" t="s">
        <v>8318</v>
      </c>
      <c r="R1331" t="s">
        <v>8320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</v>
      </c>
      <c r="Q1332" t="s">
        <v>8318</v>
      </c>
      <c r="R1332" t="s">
        <v>8320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101</v>
      </c>
      <c r="Q1333" t="s">
        <v>8318</v>
      </c>
      <c r="R1333" t="s">
        <v>8320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t="str">
        <f t="shared" si="101"/>
        <v>No Backers</v>
      </c>
      <c r="Q1334" t="s">
        <v>8318</v>
      </c>
      <c r="R1334" t="s">
        <v>8320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t="str">
        <f t="shared" si="101"/>
        <v>No Backers</v>
      </c>
      <c r="Q1335" t="s">
        <v>8318</v>
      </c>
      <c r="R1335" t="s">
        <v>8320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52</v>
      </c>
      <c r="Q1336" t="s">
        <v>8318</v>
      </c>
      <c r="R1336" t="s">
        <v>8320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309</v>
      </c>
      <c r="Q1337" t="s">
        <v>8318</v>
      </c>
      <c r="R1337" t="s">
        <v>8320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</v>
      </c>
      <c r="Q1338" t="s">
        <v>8318</v>
      </c>
      <c r="R1338" t="s">
        <v>8320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</v>
      </c>
      <c r="Q1339" t="s">
        <v>8318</v>
      </c>
      <c r="R1339" t="s">
        <v>8320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</v>
      </c>
      <c r="Q1340" t="s">
        <v>8318</v>
      </c>
      <c r="R1340" t="s">
        <v>8320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90</v>
      </c>
      <c r="Q1341" t="s">
        <v>8318</v>
      </c>
      <c r="R1341" t="s">
        <v>8320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t="str">
        <f t="shared" si="101"/>
        <v>No Backers</v>
      </c>
      <c r="Q1342" t="s">
        <v>8318</v>
      </c>
      <c r="R1342" t="s">
        <v>8320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</v>
      </c>
      <c r="Q1343" t="s">
        <v>8318</v>
      </c>
      <c r="R1343" t="s">
        <v>8320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t="s">
        <v>8318</v>
      </c>
      <c r="R1344" t="s">
        <v>8320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</v>
      </c>
      <c r="Q1345" t="s">
        <v>8318</v>
      </c>
      <c r="R1345" t="s">
        <v>8320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41</v>
      </c>
      <c r="Q1346" t="s">
        <v>8321</v>
      </c>
      <c r="R1346" t="s">
        <v>8322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IFERROR(ROUND(E1347/L1347,0),"No Backers")</f>
        <v>54</v>
      </c>
      <c r="Q1347" t="s">
        <v>8321</v>
      </c>
      <c r="R1347" t="s">
        <v>8322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</v>
      </c>
      <c r="Q1348" t="s">
        <v>8321</v>
      </c>
      <c r="R1348" t="s">
        <v>8322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</v>
      </c>
      <c r="Q1349" t="s">
        <v>8321</v>
      </c>
      <c r="R1349" t="s">
        <v>8322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</v>
      </c>
      <c r="Q1350" t="s">
        <v>8321</v>
      </c>
      <c r="R1350" t="s">
        <v>8322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</v>
      </c>
      <c r="Q1351" t="s">
        <v>8321</v>
      </c>
      <c r="R1351" t="s">
        <v>8322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67</v>
      </c>
      <c r="Q1352" t="s">
        <v>8321</v>
      </c>
      <c r="R1352" t="s">
        <v>8322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169</v>
      </c>
      <c r="Q1353" t="s">
        <v>8321</v>
      </c>
      <c r="R1353" t="s">
        <v>8322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60</v>
      </c>
      <c r="Q1354" t="s">
        <v>8321</v>
      </c>
      <c r="R1354" t="s">
        <v>8322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32</v>
      </c>
      <c r="Q1355" t="s">
        <v>8321</v>
      </c>
      <c r="R1355" t="s">
        <v>8322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</v>
      </c>
      <c r="Q1356" t="s">
        <v>8321</v>
      </c>
      <c r="R1356" t="s">
        <v>8322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</v>
      </c>
      <c r="Q1357" t="s">
        <v>8321</v>
      </c>
      <c r="R1357" t="s">
        <v>8322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</v>
      </c>
      <c r="Q1358" t="s">
        <v>8321</v>
      </c>
      <c r="R1358" t="s">
        <v>8322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39</v>
      </c>
      <c r="Q1359" t="s">
        <v>8321</v>
      </c>
      <c r="R1359" t="s">
        <v>8322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</v>
      </c>
      <c r="Q1360" t="s">
        <v>8321</v>
      </c>
      <c r="R1360" t="s">
        <v>8322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</v>
      </c>
      <c r="Q1361" t="s">
        <v>8321</v>
      </c>
      <c r="R1361" t="s">
        <v>8322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</v>
      </c>
      <c r="Q1362" t="s">
        <v>8321</v>
      </c>
      <c r="R1362" t="s">
        <v>8322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29</v>
      </c>
      <c r="Q1363" t="s">
        <v>8321</v>
      </c>
      <c r="R1363" t="s">
        <v>8322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44</v>
      </c>
      <c r="Q1364" t="s">
        <v>8321</v>
      </c>
      <c r="R1364" t="s">
        <v>8322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t="s">
        <v>8321</v>
      </c>
      <c r="R1365" t="s">
        <v>8322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</v>
      </c>
      <c r="Q1366" t="s">
        <v>8324</v>
      </c>
      <c r="R1366" t="s">
        <v>8325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82</v>
      </c>
      <c r="Q1367" t="s">
        <v>8324</v>
      </c>
      <c r="R1367" t="s">
        <v>8325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65</v>
      </c>
      <c r="Q1368" t="s">
        <v>8324</v>
      </c>
      <c r="R1368" t="s">
        <v>8325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</v>
      </c>
      <c r="Q1369" t="s">
        <v>8324</v>
      </c>
      <c r="R1369" t="s">
        <v>8325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64</v>
      </c>
      <c r="Q1370" t="s">
        <v>8324</v>
      </c>
      <c r="R1370" t="s">
        <v>8325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84</v>
      </c>
      <c r="Q1371" t="s">
        <v>8324</v>
      </c>
      <c r="R1371" t="s">
        <v>8325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78</v>
      </c>
      <c r="Q1372" t="s">
        <v>8324</v>
      </c>
      <c r="R1372" t="s">
        <v>8325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</v>
      </c>
      <c r="Q1373" t="s">
        <v>8324</v>
      </c>
      <c r="R1373" t="s">
        <v>8325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39</v>
      </c>
      <c r="Q1374" t="s">
        <v>8324</v>
      </c>
      <c r="R1374" t="s">
        <v>8325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202</v>
      </c>
      <c r="Q1375" t="s">
        <v>8324</v>
      </c>
      <c r="R1375" t="s">
        <v>8325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</v>
      </c>
      <c r="Q1376" t="s">
        <v>8324</v>
      </c>
      <c r="R1376" t="s">
        <v>8325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63</v>
      </c>
      <c r="Q1377" t="s">
        <v>8324</v>
      </c>
      <c r="R1377" t="s">
        <v>8325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56</v>
      </c>
      <c r="Q1378" t="s">
        <v>8324</v>
      </c>
      <c r="R1378" t="s">
        <v>8325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49</v>
      </c>
      <c r="Q1379" t="s">
        <v>8324</v>
      </c>
      <c r="R1379" t="s">
        <v>8325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31</v>
      </c>
      <c r="Q1380" t="s">
        <v>8324</v>
      </c>
      <c r="R1380" t="s">
        <v>8325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74</v>
      </c>
      <c r="Q1381" t="s">
        <v>8324</v>
      </c>
      <c r="R1381" t="s">
        <v>8325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</v>
      </c>
      <c r="Q1382" t="s">
        <v>8324</v>
      </c>
      <c r="R1382" t="s">
        <v>8325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</v>
      </c>
      <c r="Q1383" t="s">
        <v>8324</v>
      </c>
      <c r="R1383" t="s">
        <v>8325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</v>
      </c>
      <c r="Q1384" t="s">
        <v>8324</v>
      </c>
      <c r="R1384" t="s">
        <v>8325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</v>
      </c>
      <c r="Q1385" t="s">
        <v>8324</v>
      </c>
      <c r="R1385" t="s">
        <v>8325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69</v>
      </c>
      <c r="Q1386" t="s">
        <v>8324</v>
      </c>
      <c r="R1386" t="s">
        <v>8325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66</v>
      </c>
      <c r="Q1387" t="s">
        <v>8324</v>
      </c>
      <c r="R1387" t="s">
        <v>8325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63</v>
      </c>
      <c r="Q1388" t="s">
        <v>8324</v>
      </c>
      <c r="R1388" t="s">
        <v>8325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</v>
      </c>
      <c r="Q1389" t="s">
        <v>8324</v>
      </c>
      <c r="R1389" t="s">
        <v>8325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</v>
      </c>
      <c r="Q1390" t="s">
        <v>8324</v>
      </c>
      <c r="R1390" t="s">
        <v>8325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</v>
      </c>
      <c r="Q1391" t="s">
        <v>8324</v>
      </c>
      <c r="R1391" t="s">
        <v>8325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161</v>
      </c>
      <c r="Q1392" t="s">
        <v>8324</v>
      </c>
      <c r="R1392" t="s">
        <v>8325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</v>
      </c>
      <c r="Q1393" t="s">
        <v>8324</v>
      </c>
      <c r="R1393" t="s">
        <v>8325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</v>
      </c>
      <c r="Q1394" t="s">
        <v>8324</v>
      </c>
      <c r="R1394" t="s">
        <v>8325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197</v>
      </c>
      <c r="Q1395" t="s">
        <v>8324</v>
      </c>
      <c r="R1395" t="s">
        <v>8325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54</v>
      </c>
      <c r="Q1396" t="s">
        <v>8324</v>
      </c>
      <c r="R1396" t="s">
        <v>8325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48</v>
      </c>
      <c r="Q1397" t="s">
        <v>8324</v>
      </c>
      <c r="R1397" t="s">
        <v>8325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</v>
      </c>
      <c r="Q1398" t="s">
        <v>8324</v>
      </c>
      <c r="R1398" t="s">
        <v>8325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</v>
      </c>
      <c r="Q1399" t="s">
        <v>8324</v>
      </c>
      <c r="R1399" t="s">
        <v>8325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</v>
      </c>
      <c r="Q1400" t="s">
        <v>8324</v>
      </c>
      <c r="R1400" t="s">
        <v>8325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62</v>
      </c>
      <c r="Q1401" t="s">
        <v>8324</v>
      </c>
      <c r="R1401" t="s">
        <v>8325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</v>
      </c>
      <c r="Q1402" t="s">
        <v>8324</v>
      </c>
      <c r="R1402" t="s">
        <v>8325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52</v>
      </c>
      <c r="Q1403" t="s">
        <v>8324</v>
      </c>
      <c r="R1403" t="s">
        <v>8325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</v>
      </c>
      <c r="Q1404" t="s">
        <v>8324</v>
      </c>
      <c r="R1404" t="s">
        <v>8325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</v>
      </c>
      <c r="Q1405" t="s">
        <v>8324</v>
      </c>
      <c r="R1405" t="s">
        <v>8325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</v>
      </c>
      <c r="Q1406" t="s">
        <v>8321</v>
      </c>
      <c r="R1406" t="s">
        <v>8340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</v>
      </c>
      <c r="Q1407" t="s">
        <v>8321</v>
      </c>
      <c r="R1407" t="s">
        <v>8340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t="s">
        <v>8321</v>
      </c>
      <c r="R1408" t="s">
        <v>8340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8</v>
      </c>
      <c r="Q1409" t="s">
        <v>8321</v>
      </c>
      <c r="R1409" t="s">
        <v>8340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t="s">
        <v>8321</v>
      </c>
      <c r="R1410" t="s">
        <v>8340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 t="str">
        <f t="shared" ref="P1411:P1474" si="111">IFERROR(ROUND(E1411/L1411,0),"No Backers")</f>
        <v>No Backers</v>
      </c>
      <c r="Q1411" t="s">
        <v>8321</v>
      </c>
      <c r="R1411" t="s">
        <v>8340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t="s">
        <v>8321</v>
      </c>
      <c r="R1412" t="s">
        <v>8340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</v>
      </c>
      <c r="Q1413" t="s">
        <v>8321</v>
      </c>
      <c r="R1413" t="s">
        <v>8340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25</v>
      </c>
      <c r="Q1414" t="s">
        <v>8321</v>
      </c>
      <c r="R1414" t="s">
        <v>8340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t="s">
        <v>8321</v>
      </c>
      <c r="R1415" t="s">
        <v>8340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t="s">
        <v>8321</v>
      </c>
      <c r="R1416" t="s">
        <v>8340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89</v>
      </c>
      <c r="Q1417" t="s">
        <v>8321</v>
      </c>
      <c r="R1417" t="s">
        <v>8340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t="str">
        <f t="shared" si="111"/>
        <v>No Backers</v>
      </c>
      <c r="Q1418" t="s">
        <v>8321</v>
      </c>
      <c r="R1418" t="s">
        <v>8340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28</v>
      </c>
      <c r="Q1419" t="s">
        <v>8321</v>
      </c>
      <c r="R1419" t="s">
        <v>8340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t="s">
        <v>8321</v>
      </c>
      <c r="R1420" t="s">
        <v>8340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45</v>
      </c>
      <c r="Q1421" t="s">
        <v>8321</v>
      </c>
      <c r="R1421" t="s">
        <v>8340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t="s">
        <v>8321</v>
      </c>
      <c r="R1422" t="s">
        <v>8340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t="s">
        <v>8321</v>
      </c>
      <c r="R1423" t="s">
        <v>8340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t="s">
        <v>8321</v>
      </c>
      <c r="R1424" t="s">
        <v>8340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t="s">
        <v>8321</v>
      </c>
      <c r="R1425" t="s">
        <v>8340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</v>
      </c>
      <c r="Q1426" t="s">
        <v>8321</v>
      </c>
      <c r="R1426" t="s">
        <v>8340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t="str">
        <f t="shared" si="111"/>
        <v>No Backers</v>
      </c>
      <c r="Q1427" t="s">
        <v>8321</v>
      </c>
      <c r="R1427" t="s">
        <v>8340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t="str">
        <f t="shared" si="111"/>
        <v>No Backers</v>
      </c>
      <c r="Q1428" t="s">
        <v>8321</v>
      </c>
      <c r="R1428" t="s">
        <v>8340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105</v>
      </c>
      <c r="Q1429" t="s">
        <v>8321</v>
      </c>
      <c r="R1429" t="s">
        <v>8340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t="s">
        <v>8321</v>
      </c>
      <c r="R1430" t="s">
        <v>8340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t="str">
        <f t="shared" si="111"/>
        <v>No Backers</v>
      </c>
      <c r="Q1431" t="s">
        <v>8321</v>
      </c>
      <c r="R1431" t="s">
        <v>8340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81</v>
      </c>
      <c r="Q1432" t="s">
        <v>8321</v>
      </c>
      <c r="R1432" t="s">
        <v>8340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116</v>
      </c>
      <c r="Q1433" t="s">
        <v>8321</v>
      </c>
      <c r="R1433" t="s">
        <v>8340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t="str">
        <f t="shared" si="111"/>
        <v>No Backers</v>
      </c>
      <c r="Q1434" t="s">
        <v>8321</v>
      </c>
      <c r="R1434" t="s">
        <v>8340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81</v>
      </c>
      <c r="Q1435" t="s">
        <v>8321</v>
      </c>
      <c r="R1435" t="s">
        <v>8340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745</v>
      </c>
      <c r="Q1436" t="s">
        <v>8321</v>
      </c>
      <c r="R1436" t="s">
        <v>8340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8</v>
      </c>
      <c r="Q1437" t="s">
        <v>8321</v>
      </c>
      <c r="R1437" t="s">
        <v>8340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39</v>
      </c>
      <c r="Q1438" t="s">
        <v>8321</v>
      </c>
      <c r="R1438" t="s">
        <v>8340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37</v>
      </c>
      <c r="Q1439" t="s">
        <v>8321</v>
      </c>
      <c r="R1439" t="s">
        <v>8340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t="s">
        <v>8321</v>
      </c>
      <c r="R1440" t="s">
        <v>8340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t="s">
        <v>8321</v>
      </c>
      <c r="R1441" t="s">
        <v>8340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t="s">
        <v>8321</v>
      </c>
      <c r="R1442" t="s">
        <v>8340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</v>
      </c>
      <c r="Q1443" t="s">
        <v>8321</v>
      </c>
      <c r="R1443" t="s">
        <v>8340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t="str">
        <f t="shared" si="111"/>
        <v>No Backers</v>
      </c>
      <c r="Q1444" t="s">
        <v>8321</v>
      </c>
      <c r="R1444" t="s">
        <v>8340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t="str">
        <f t="shared" si="111"/>
        <v>No Backers</v>
      </c>
      <c r="Q1445" t="s">
        <v>8321</v>
      </c>
      <c r="R1445" t="s">
        <v>8340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t="str">
        <f t="shared" si="111"/>
        <v>No Backers</v>
      </c>
      <c r="Q1446" t="s">
        <v>8321</v>
      </c>
      <c r="R1446" t="s">
        <v>8340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t="str">
        <f t="shared" si="111"/>
        <v>No Backers</v>
      </c>
      <c r="Q1447" t="s">
        <v>8321</v>
      </c>
      <c r="R1447" t="s">
        <v>8340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t="str">
        <f t="shared" si="111"/>
        <v>No Backers</v>
      </c>
      <c r="Q1448" t="s">
        <v>8321</v>
      </c>
      <c r="R1448" t="s">
        <v>8340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t="s">
        <v>8321</v>
      </c>
      <c r="R1449" t="s">
        <v>8340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t="str">
        <f t="shared" si="111"/>
        <v>No Backers</v>
      </c>
      <c r="Q1450" t="s">
        <v>8321</v>
      </c>
      <c r="R1450" t="s">
        <v>8340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t="str">
        <f t="shared" si="111"/>
        <v>No Backers</v>
      </c>
      <c r="Q1451" t="s">
        <v>8321</v>
      </c>
      <c r="R1451" t="s">
        <v>8340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t="s">
        <v>8321</v>
      </c>
      <c r="R1452" t="s">
        <v>8340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t="str">
        <f t="shared" si="111"/>
        <v>No Backers</v>
      </c>
      <c r="Q1454" t="s">
        <v>8321</v>
      </c>
      <c r="R1454" t="s">
        <v>8340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t="str">
        <f t="shared" si="111"/>
        <v>No Backers</v>
      </c>
      <c r="Q1455" t="s">
        <v>8321</v>
      </c>
      <c r="R1455" t="s">
        <v>8340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t="s">
        <v>8321</v>
      </c>
      <c r="R1456" t="s">
        <v>8340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t="s">
        <v>8321</v>
      </c>
      <c r="R1457" t="s">
        <v>8340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</v>
      </c>
      <c r="Q1458" t="s">
        <v>8321</v>
      </c>
      <c r="R1458" t="s">
        <v>8340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t="str">
        <f t="shared" si="111"/>
        <v>No Backers</v>
      </c>
      <c r="Q1459" t="s">
        <v>8321</v>
      </c>
      <c r="R1459" t="s">
        <v>8340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t="str">
        <f t="shared" si="111"/>
        <v>No Backers</v>
      </c>
      <c r="Q1460" t="s">
        <v>8321</v>
      </c>
      <c r="R1460" t="s">
        <v>8340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t="str">
        <f t="shared" si="111"/>
        <v>No Backers</v>
      </c>
      <c r="Q1461" t="s">
        <v>8321</v>
      </c>
      <c r="R1461" t="s">
        <v>8340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t="str">
        <f t="shared" si="111"/>
        <v>No Backers</v>
      </c>
      <c r="Q1462" t="s">
        <v>8321</v>
      </c>
      <c r="R1462" t="s">
        <v>8340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45</v>
      </c>
      <c r="Q1463" t="s">
        <v>8321</v>
      </c>
      <c r="R1463" t="s">
        <v>8341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29</v>
      </c>
      <c r="Q1464" t="s">
        <v>8321</v>
      </c>
      <c r="R1464" t="s">
        <v>8341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</v>
      </c>
      <c r="Q1465" t="s">
        <v>8321</v>
      </c>
      <c r="R1465" t="s">
        <v>8341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35</v>
      </c>
      <c r="Q1466" t="s">
        <v>8321</v>
      </c>
      <c r="R1466" t="s">
        <v>8341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53</v>
      </c>
      <c r="Q1467" t="s">
        <v>8321</v>
      </c>
      <c r="R1467" t="s">
        <v>8341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70</v>
      </c>
      <c r="Q1468" t="s">
        <v>8321</v>
      </c>
      <c r="R1468" t="s">
        <v>8341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77</v>
      </c>
      <c r="Q1469" t="s">
        <v>8321</v>
      </c>
      <c r="R1469" t="s">
        <v>8341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</v>
      </c>
      <c r="Q1470" t="s">
        <v>8321</v>
      </c>
      <c r="R1470" t="s">
        <v>8341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</v>
      </c>
      <c r="Q1471" t="s">
        <v>8321</v>
      </c>
      <c r="R1471" t="s">
        <v>8341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</v>
      </c>
      <c r="Q1472" t="s">
        <v>8321</v>
      </c>
      <c r="R1472" t="s">
        <v>8341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97</v>
      </c>
      <c r="Q1473" t="s">
        <v>8321</v>
      </c>
      <c r="R1473" t="s">
        <v>8341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</v>
      </c>
      <c r="Q1474" t="s">
        <v>8321</v>
      </c>
      <c r="R1474" t="s">
        <v>8341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IFERROR(ROUND(E1475/L1475,0),"No Backers")</f>
        <v>38</v>
      </c>
      <c r="Q1475" t="s">
        <v>8321</v>
      </c>
      <c r="R1475" t="s">
        <v>8341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</v>
      </c>
      <c r="Q1476" t="s">
        <v>8321</v>
      </c>
      <c r="R1476" t="s">
        <v>8341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</v>
      </c>
      <c r="Q1477" t="s">
        <v>8321</v>
      </c>
      <c r="R1477" t="s">
        <v>8341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</v>
      </c>
      <c r="Q1478" t="s">
        <v>8321</v>
      </c>
      <c r="R1478" t="s">
        <v>8341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</v>
      </c>
      <c r="Q1479" t="s">
        <v>8321</v>
      </c>
      <c r="R1479" t="s">
        <v>8341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</v>
      </c>
      <c r="Q1480" t="s">
        <v>8321</v>
      </c>
      <c r="R1480" t="s">
        <v>8341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31</v>
      </c>
      <c r="Q1481" t="s">
        <v>8321</v>
      </c>
      <c r="R1481" t="s">
        <v>8341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</v>
      </c>
      <c r="Q1482" t="s">
        <v>8321</v>
      </c>
      <c r="R1482" t="s">
        <v>8341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18</v>
      </c>
      <c r="Q1483" t="s">
        <v>8321</v>
      </c>
      <c r="R1483" t="s">
        <v>8323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t="s">
        <v>8321</v>
      </c>
      <c r="R1484" t="s">
        <v>8323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t="s">
        <v>8321</v>
      </c>
      <c r="R1485" t="s">
        <v>8323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t="str">
        <f t="shared" si="116"/>
        <v>No Backers</v>
      </c>
      <c r="Q1486" t="s">
        <v>8321</v>
      </c>
      <c r="R1486" t="s">
        <v>8323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t="s">
        <v>8321</v>
      </c>
      <c r="R1487" t="s">
        <v>8323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t="s">
        <v>8321</v>
      </c>
      <c r="R1488" t="s">
        <v>8323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t="str">
        <f t="shared" si="116"/>
        <v>No Backers</v>
      </c>
      <c r="Q1489" t="s">
        <v>8321</v>
      </c>
      <c r="R1489" t="s">
        <v>8323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t="s">
        <v>8321</v>
      </c>
      <c r="R1490" t="s">
        <v>8323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t="str">
        <f t="shared" si="116"/>
        <v>No Backers</v>
      </c>
      <c r="Q1491" t="s">
        <v>8321</v>
      </c>
      <c r="R1491" t="s">
        <v>8323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</v>
      </c>
      <c r="Q1492" t="s">
        <v>8321</v>
      </c>
      <c r="R1492" t="s">
        <v>8323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t="s">
        <v>8321</v>
      </c>
      <c r="R1493" t="s">
        <v>8323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t="s">
        <v>8321</v>
      </c>
      <c r="R1494" t="s">
        <v>8323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t="str">
        <f t="shared" si="116"/>
        <v>No Backers</v>
      </c>
      <c r="Q1495" t="s">
        <v>8321</v>
      </c>
      <c r="R1495" t="s">
        <v>8323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</v>
      </c>
      <c r="Q1496" t="s">
        <v>8321</v>
      </c>
      <c r="R1496" t="s">
        <v>8323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t="str">
        <f t="shared" si="116"/>
        <v>No Backers</v>
      </c>
      <c r="Q1497" t="s">
        <v>8321</v>
      </c>
      <c r="R1497" t="s">
        <v>8323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t="str">
        <f t="shared" si="116"/>
        <v>No Backers</v>
      </c>
      <c r="Q1498" t="s">
        <v>8321</v>
      </c>
      <c r="R1498" t="s">
        <v>8323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t="s">
        <v>8321</v>
      </c>
      <c r="R1499" t="s">
        <v>8323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t="s">
        <v>8321</v>
      </c>
      <c r="R1500" t="s">
        <v>8323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t="s">
        <v>8321</v>
      </c>
      <c r="R1501" t="s">
        <v>8323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47</v>
      </c>
      <c r="Q1502" t="s">
        <v>8321</v>
      </c>
      <c r="R1502" t="s">
        <v>8323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98</v>
      </c>
      <c r="Q1503" t="s">
        <v>8337</v>
      </c>
      <c r="R1503" t="s">
        <v>8338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68</v>
      </c>
      <c r="Q1504" t="s">
        <v>8337</v>
      </c>
      <c r="R1504" t="s">
        <v>8338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57</v>
      </c>
      <c r="Q1505" t="s">
        <v>8337</v>
      </c>
      <c r="R1505" t="s">
        <v>8338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</v>
      </c>
      <c r="Q1506" t="s">
        <v>8337</v>
      </c>
      <c r="R1506" t="s">
        <v>8338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</v>
      </c>
      <c r="Q1507" t="s">
        <v>8337</v>
      </c>
      <c r="R1507" t="s">
        <v>8338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39</v>
      </c>
      <c r="Q1508" t="s">
        <v>8337</v>
      </c>
      <c r="R1508" t="s">
        <v>8338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</v>
      </c>
      <c r="Q1509" t="s">
        <v>8337</v>
      </c>
      <c r="R1509" t="s">
        <v>8338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</v>
      </c>
      <c r="Q1510" t="s">
        <v>8337</v>
      </c>
      <c r="R1510" t="s">
        <v>8338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</v>
      </c>
      <c r="Q1511" t="s">
        <v>8337</v>
      </c>
      <c r="R1511" t="s">
        <v>8338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40</v>
      </c>
      <c r="Q1512" t="s">
        <v>8337</v>
      </c>
      <c r="R1512" t="s">
        <v>8338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76</v>
      </c>
      <c r="Q1513" t="s">
        <v>8337</v>
      </c>
      <c r="R1513" t="s">
        <v>8338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</v>
      </c>
      <c r="Q1514" t="s">
        <v>8337</v>
      </c>
      <c r="R1514" t="s">
        <v>8338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56</v>
      </c>
      <c r="Q1515" t="s">
        <v>8337</v>
      </c>
      <c r="R1515" t="s">
        <v>8338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</v>
      </c>
      <c r="Q1516" t="s">
        <v>8337</v>
      </c>
      <c r="R1516" t="s">
        <v>8338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850</v>
      </c>
      <c r="Q1517" t="s">
        <v>8337</v>
      </c>
      <c r="R1517" t="s">
        <v>8338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</v>
      </c>
      <c r="Q1518" t="s">
        <v>8337</v>
      </c>
      <c r="R1518" t="s">
        <v>8338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40</v>
      </c>
      <c r="Q1519" t="s">
        <v>8337</v>
      </c>
      <c r="R1519" t="s">
        <v>8338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131</v>
      </c>
      <c r="Q1520" t="s">
        <v>8337</v>
      </c>
      <c r="R1520" t="s">
        <v>8338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</v>
      </c>
      <c r="Q1521" t="s">
        <v>8337</v>
      </c>
      <c r="R1521" t="s">
        <v>8338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112</v>
      </c>
      <c r="Q1522" t="s">
        <v>8337</v>
      </c>
      <c r="R1522" t="s">
        <v>8338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</v>
      </c>
      <c r="Q1523" t="s">
        <v>8337</v>
      </c>
      <c r="R1523" t="s">
        <v>8338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134</v>
      </c>
      <c r="Q1524" t="s">
        <v>8337</v>
      </c>
      <c r="R1524" t="s">
        <v>8338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96</v>
      </c>
      <c r="Q1525" t="s">
        <v>8337</v>
      </c>
      <c r="R1525" t="s">
        <v>8338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222</v>
      </c>
      <c r="Q1526" t="s">
        <v>8337</v>
      </c>
      <c r="R1526" t="s">
        <v>8338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</v>
      </c>
      <c r="Q1527" t="s">
        <v>8337</v>
      </c>
      <c r="R1527" t="s">
        <v>8338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99</v>
      </c>
      <c r="Q1528" t="s">
        <v>8337</v>
      </c>
      <c r="R1528" t="s">
        <v>8338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</v>
      </c>
      <c r="Q1529" t="s">
        <v>8337</v>
      </c>
      <c r="R1529" t="s">
        <v>8338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53</v>
      </c>
      <c r="Q1530" t="s">
        <v>8337</v>
      </c>
      <c r="R1530" t="s">
        <v>8338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136</v>
      </c>
      <c r="Q1531" t="s">
        <v>8337</v>
      </c>
      <c r="R1531" t="s">
        <v>8338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54</v>
      </c>
      <c r="Q1532" t="s">
        <v>8337</v>
      </c>
      <c r="R1532" t="s">
        <v>8338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57</v>
      </c>
      <c r="Q1533" t="s">
        <v>8337</v>
      </c>
      <c r="R1533" t="s">
        <v>8338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</v>
      </c>
      <c r="Q1534" t="s">
        <v>8337</v>
      </c>
      <c r="R1534" t="s">
        <v>8338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</v>
      </c>
      <c r="Q1535" t="s">
        <v>8337</v>
      </c>
      <c r="R1535" t="s">
        <v>8338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85</v>
      </c>
      <c r="Q1536" t="s">
        <v>8337</v>
      </c>
      <c r="R1536" t="s">
        <v>8338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</v>
      </c>
      <c r="Q1537" t="s">
        <v>8337</v>
      </c>
      <c r="R1537" t="s">
        <v>8338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</v>
      </c>
      <c r="Q1538" t="s">
        <v>8337</v>
      </c>
      <c r="R1538" t="s">
        <v>8338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IFERROR(ROUND(E1539/L1539,0),"No Backers")</f>
        <v>96</v>
      </c>
      <c r="Q1539" t="s">
        <v>8337</v>
      </c>
      <c r="R1539" t="s">
        <v>8338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</v>
      </c>
      <c r="Q1540" t="s">
        <v>8337</v>
      </c>
      <c r="R1540" t="s">
        <v>8338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96</v>
      </c>
      <c r="Q1541" t="s">
        <v>8337</v>
      </c>
      <c r="R1541" t="s">
        <v>8338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</v>
      </c>
      <c r="Q1542" t="s">
        <v>8337</v>
      </c>
      <c r="R1542" t="s">
        <v>8338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t="s">
        <v>8337</v>
      </c>
      <c r="R1543" t="s">
        <v>8342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t="s">
        <v>8337</v>
      </c>
      <c r="R1544" t="s">
        <v>8342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t="s">
        <v>8337</v>
      </c>
      <c r="R1545" t="s">
        <v>8342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t="str">
        <f t="shared" si="121"/>
        <v>No Backers</v>
      </c>
      <c r="Q1546" t="s">
        <v>8337</v>
      </c>
      <c r="R1546" t="s">
        <v>8342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t="s">
        <v>8337</v>
      </c>
      <c r="R1547" t="s">
        <v>8342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</v>
      </c>
      <c r="Q1548" t="s">
        <v>8337</v>
      </c>
      <c r="R1548" t="s">
        <v>8342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t="str">
        <f t="shared" si="121"/>
        <v>No Backers</v>
      </c>
      <c r="Q1549" t="s">
        <v>8337</v>
      </c>
      <c r="R1549" t="s">
        <v>8342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t="s">
        <v>8337</v>
      </c>
      <c r="R1550" t="s">
        <v>8342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</v>
      </c>
      <c r="Q1551" t="s">
        <v>8337</v>
      </c>
      <c r="R1551" t="s">
        <v>8342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</v>
      </c>
      <c r="Q1552" t="s">
        <v>8337</v>
      </c>
      <c r="R1552" t="s">
        <v>8342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t="str">
        <f t="shared" si="121"/>
        <v>No Backers</v>
      </c>
      <c r="Q1553" t="s">
        <v>8337</v>
      </c>
      <c r="R1553" t="s">
        <v>8342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</v>
      </c>
      <c r="Q1554" t="s">
        <v>8337</v>
      </c>
      <c r="R1554" t="s">
        <v>8342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t="str">
        <f t="shared" si="121"/>
        <v>No Backers</v>
      </c>
      <c r="Q1555" t="s">
        <v>8337</v>
      </c>
      <c r="R1555" t="s">
        <v>8342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t="str">
        <f t="shared" si="121"/>
        <v>No Backers</v>
      </c>
      <c r="Q1556" t="s">
        <v>8337</v>
      </c>
      <c r="R1556" t="s">
        <v>8342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t="str">
        <f t="shared" si="121"/>
        <v>No Backers</v>
      </c>
      <c r="Q1557" t="s">
        <v>8337</v>
      </c>
      <c r="R1557" t="s">
        <v>8342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</v>
      </c>
      <c r="Q1558" t="s">
        <v>8337</v>
      </c>
      <c r="R1558" t="s">
        <v>8342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t="s">
        <v>8337</v>
      </c>
      <c r="R1559" t="s">
        <v>8342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12</v>
      </c>
      <c r="Q1560" t="s">
        <v>8337</v>
      </c>
      <c r="R1560" t="s">
        <v>8342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t="s">
        <v>8337</v>
      </c>
      <c r="R1561" t="s">
        <v>8342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24</v>
      </c>
      <c r="Q1562" t="s">
        <v>8337</v>
      </c>
      <c r="R1562" t="s">
        <v>8342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t="s">
        <v>8321</v>
      </c>
      <c r="R1563" t="s">
        <v>8343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t="str">
        <f t="shared" si="121"/>
        <v>No Backers</v>
      </c>
      <c r="Q1564" t="s">
        <v>8321</v>
      </c>
      <c r="R1564" t="s">
        <v>8343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43</v>
      </c>
      <c r="Q1565" t="s">
        <v>8321</v>
      </c>
      <c r="R1565" t="s">
        <v>8343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t="s">
        <v>8321</v>
      </c>
      <c r="R1566" t="s">
        <v>8343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t="s">
        <v>8321</v>
      </c>
      <c r="R1567" t="s">
        <v>8343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</v>
      </c>
      <c r="Q1568" t="s">
        <v>8321</v>
      </c>
      <c r="R1568" t="s">
        <v>8343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27</v>
      </c>
      <c r="Q1569" t="s">
        <v>8321</v>
      </c>
      <c r="R1569" t="s">
        <v>8343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t="s">
        <v>8321</v>
      </c>
      <c r="R1570" t="s">
        <v>8343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t="str">
        <f t="shared" si="121"/>
        <v>No Backers</v>
      </c>
      <c r="Q1571" t="s">
        <v>8321</v>
      </c>
      <c r="R1571" t="s">
        <v>8343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48</v>
      </c>
      <c r="Q1572" t="s">
        <v>8321</v>
      </c>
      <c r="R1572" t="s">
        <v>8343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t="s">
        <v>8321</v>
      </c>
      <c r="R1573" t="s">
        <v>8343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42</v>
      </c>
      <c r="Q1574" t="s">
        <v>8321</v>
      </c>
      <c r="R1574" t="s">
        <v>8343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</v>
      </c>
      <c r="Q1575" t="s">
        <v>8321</v>
      </c>
      <c r="R1575" t="s">
        <v>8343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</v>
      </c>
      <c r="Q1576" t="s">
        <v>8321</v>
      </c>
      <c r="R1576" t="s">
        <v>8343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</v>
      </c>
      <c r="Q1577" t="s">
        <v>8321</v>
      </c>
      <c r="R1577" t="s">
        <v>8343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t="s">
        <v>8321</v>
      </c>
      <c r="R1578" t="s">
        <v>8343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28</v>
      </c>
      <c r="Q1579" t="s">
        <v>8321</v>
      </c>
      <c r="R1579" t="s">
        <v>8343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</v>
      </c>
      <c r="Q1580" t="s">
        <v>8321</v>
      </c>
      <c r="R1580" t="s">
        <v>8343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t="s">
        <v>8321</v>
      </c>
      <c r="R1581" t="s">
        <v>8343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t="str">
        <f t="shared" si="121"/>
        <v>No Backers</v>
      </c>
      <c r="Q1582" t="s">
        <v>8321</v>
      </c>
      <c r="R1582" t="s">
        <v>8343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t="s">
        <v>8337</v>
      </c>
      <c r="R1583" t="s">
        <v>8344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t="s">
        <v>8337</v>
      </c>
      <c r="R1584" t="s">
        <v>8344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t="s">
        <v>8337</v>
      </c>
      <c r="R1585" t="s">
        <v>8344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t="str">
        <f t="shared" si="121"/>
        <v>No Backers</v>
      </c>
      <c r="Q1586" t="s">
        <v>8337</v>
      </c>
      <c r="R1586" t="s">
        <v>8344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132</v>
      </c>
      <c r="Q1587" t="s">
        <v>8337</v>
      </c>
      <c r="R1587" t="s">
        <v>8344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t="str">
        <f t="shared" si="121"/>
        <v>No Backers</v>
      </c>
      <c r="Q1588" t="s">
        <v>8337</v>
      </c>
      <c r="R1588" t="s">
        <v>8344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t="s">
        <v>8337</v>
      </c>
      <c r="R1589" t="s">
        <v>8344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t="str">
        <f t="shared" si="121"/>
        <v>No Backers</v>
      </c>
      <c r="Q1590" t="s">
        <v>8337</v>
      </c>
      <c r="R1590" t="s">
        <v>8344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t="str">
        <f t="shared" si="121"/>
        <v>No Backers</v>
      </c>
      <c r="Q1591" t="s">
        <v>8337</v>
      </c>
      <c r="R1591" t="s">
        <v>8344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t="s">
        <v>8337</v>
      </c>
      <c r="R1592" t="s">
        <v>8344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</v>
      </c>
      <c r="Q1593" t="s">
        <v>8337</v>
      </c>
      <c r="R1593" t="s">
        <v>8344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t="str">
        <f t="shared" si="121"/>
        <v>No Backers</v>
      </c>
      <c r="Q1594" t="s">
        <v>8337</v>
      </c>
      <c r="R1594" t="s">
        <v>8344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t="s">
        <v>8337</v>
      </c>
      <c r="R1595" t="s">
        <v>8344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21</v>
      </c>
      <c r="Q1596" t="s">
        <v>8337</v>
      </c>
      <c r="R1596" t="s">
        <v>8344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t="s">
        <v>8337</v>
      </c>
      <c r="R1597" t="s">
        <v>8344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t="s">
        <v>8337</v>
      </c>
      <c r="R1598" t="s">
        <v>8344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t="str">
        <f t="shared" si="121"/>
        <v>No Backers</v>
      </c>
      <c r="Q1599" t="s">
        <v>8337</v>
      </c>
      <c r="R1599" t="s">
        <v>8344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t="s">
        <v>8337</v>
      </c>
      <c r="R1600" t="s">
        <v>8344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t="str">
        <f t="shared" si="121"/>
        <v>No Backers</v>
      </c>
      <c r="Q1601" t="s">
        <v>8337</v>
      </c>
      <c r="R1601" t="s">
        <v>8344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41</v>
      </c>
      <c r="Q1602" t="s">
        <v>8337</v>
      </c>
      <c r="R1602" t="s">
        <v>8344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IFERROR(ROUND(E1603/L1603,0),"No Backers")</f>
        <v>48</v>
      </c>
      <c r="Q1603" t="s">
        <v>8324</v>
      </c>
      <c r="R1603" t="s">
        <v>8325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47</v>
      </c>
      <c r="Q1604" t="s">
        <v>8324</v>
      </c>
      <c r="R1604" t="s">
        <v>8325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67</v>
      </c>
      <c r="Q1605" t="s">
        <v>8324</v>
      </c>
      <c r="R1605" t="s">
        <v>8325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49</v>
      </c>
      <c r="Q1606" t="s">
        <v>8324</v>
      </c>
      <c r="R1606" t="s">
        <v>8325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</v>
      </c>
      <c r="Q1607" t="s">
        <v>8324</v>
      </c>
      <c r="R1607" t="s">
        <v>8325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88</v>
      </c>
      <c r="Q1608" t="s">
        <v>8324</v>
      </c>
      <c r="R1608" t="s">
        <v>8325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71</v>
      </c>
      <c r="Q1609" t="s">
        <v>8324</v>
      </c>
      <c r="R1609" t="s">
        <v>8325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53</v>
      </c>
      <c r="Q1610" t="s">
        <v>8324</v>
      </c>
      <c r="R1610" t="s">
        <v>8325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444</v>
      </c>
      <c r="Q1611" t="s">
        <v>8324</v>
      </c>
      <c r="R1611" t="s">
        <v>8325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49</v>
      </c>
      <c r="Q1612" t="s">
        <v>8324</v>
      </c>
      <c r="R1612" t="s">
        <v>8325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</v>
      </c>
      <c r="Q1613" t="s">
        <v>8324</v>
      </c>
      <c r="R1613" t="s">
        <v>8325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t="s">
        <v>8324</v>
      </c>
      <c r="R1614" t="s">
        <v>8325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</v>
      </c>
      <c r="Q1615" t="s">
        <v>8324</v>
      </c>
      <c r="R1615" t="s">
        <v>8325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67</v>
      </c>
      <c r="Q1616" t="s">
        <v>8324</v>
      </c>
      <c r="R1616" t="s">
        <v>8325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</v>
      </c>
      <c r="Q1617" t="s">
        <v>8324</v>
      </c>
      <c r="R1617" t="s">
        <v>8325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</v>
      </c>
      <c r="Q1618" t="s">
        <v>8324</v>
      </c>
      <c r="R1618" t="s">
        <v>8325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65</v>
      </c>
      <c r="Q1619" t="s">
        <v>8324</v>
      </c>
      <c r="R1619" t="s">
        <v>8325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</v>
      </c>
      <c r="Q1620" t="s">
        <v>8324</v>
      </c>
      <c r="R1620" t="s">
        <v>8325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87</v>
      </c>
      <c r="Q1621" t="s">
        <v>8324</v>
      </c>
      <c r="R1621" t="s">
        <v>8325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</v>
      </c>
      <c r="Q1622" t="s">
        <v>8324</v>
      </c>
      <c r="R1622" t="s">
        <v>8325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164</v>
      </c>
      <c r="Q1623" t="s">
        <v>8324</v>
      </c>
      <c r="R1623" t="s">
        <v>8325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108</v>
      </c>
      <c r="Q1624" t="s">
        <v>8324</v>
      </c>
      <c r="R1624" t="s">
        <v>8325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</v>
      </c>
      <c r="Q1625" t="s">
        <v>8324</v>
      </c>
      <c r="R1625" t="s">
        <v>8325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</v>
      </c>
      <c r="Q1626" t="s">
        <v>8324</v>
      </c>
      <c r="R1626" t="s">
        <v>8325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</v>
      </c>
      <c r="Q1627" t="s">
        <v>8324</v>
      </c>
      <c r="R1627" t="s">
        <v>8325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75</v>
      </c>
      <c r="Q1628" t="s">
        <v>8324</v>
      </c>
      <c r="R1628" t="s">
        <v>8325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62</v>
      </c>
      <c r="Q1629" t="s">
        <v>8324</v>
      </c>
      <c r="R1629" t="s">
        <v>8325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46</v>
      </c>
      <c r="Q1630" t="s">
        <v>8324</v>
      </c>
      <c r="R1630" t="s">
        <v>8325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76</v>
      </c>
      <c r="Q1631" t="s">
        <v>8324</v>
      </c>
      <c r="R1631" t="s">
        <v>8325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</v>
      </c>
      <c r="Q1632" t="s">
        <v>8324</v>
      </c>
      <c r="R1632" t="s">
        <v>8325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</v>
      </c>
      <c r="Q1633" t="s">
        <v>8324</v>
      </c>
      <c r="R1633" t="s">
        <v>8325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</v>
      </c>
      <c r="Q1634" t="s">
        <v>8324</v>
      </c>
      <c r="R1634" t="s">
        <v>8325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</v>
      </c>
      <c r="Q1635" t="s">
        <v>8324</v>
      </c>
      <c r="R1635" t="s">
        <v>8325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63</v>
      </c>
      <c r="Q1636" t="s">
        <v>8324</v>
      </c>
      <c r="R1636" t="s">
        <v>8325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68</v>
      </c>
      <c r="Q1637" t="s">
        <v>8324</v>
      </c>
      <c r="R1637" t="s">
        <v>8325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54</v>
      </c>
      <c r="Q1638" t="s">
        <v>8324</v>
      </c>
      <c r="R1638" t="s">
        <v>8325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35</v>
      </c>
      <c r="Q1639" t="s">
        <v>8324</v>
      </c>
      <c r="R1639" t="s">
        <v>8325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39</v>
      </c>
      <c r="Q1640" t="s">
        <v>8324</v>
      </c>
      <c r="R1640" t="s">
        <v>8325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95</v>
      </c>
      <c r="Q1641" t="s">
        <v>8324</v>
      </c>
      <c r="R1641" t="s">
        <v>8325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40</v>
      </c>
      <c r="Q1642" t="s">
        <v>8324</v>
      </c>
      <c r="R1642" t="s">
        <v>8325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98</v>
      </c>
      <c r="Q1643" t="s">
        <v>8324</v>
      </c>
      <c r="R1643" t="s">
        <v>8345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43</v>
      </c>
      <c r="Q1644" t="s">
        <v>8324</v>
      </c>
      <c r="R1644" t="s">
        <v>8345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169</v>
      </c>
      <c r="Q1645" t="s">
        <v>8324</v>
      </c>
      <c r="R1645" t="s">
        <v>8345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86</v>
      </c>
      <c r="Q1646" t="s">
        <v>8324</v>
      </c>
      <c r="R1646" t="s">
        <v>8345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t="s">
        <v>8324</v>
      </c>
      <c r="R1647" t="s">
        <v>8345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27</v>
      </c>
      <c r="Q1648" t="s">
        <v>8324</v>
      </c>
      <c r="R1648" t="s">
        <v>8345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114</v>
      </c>
      <c r="Q1649" t="s">
        <v>8324</v>
      </c>
      <c r="R1649" t="s">
        <v>8345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</v>
      </c>
      <c r="Q1650" t="s">
        <v>8324</v>
      </c>
      <c r="R1650" t="s">
        <v>8345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</v>
      </c>
      <c r="Q1651" t="s">
        <v>8324</v>
      </c>
      <c r="R1651" t="s">
        <v>8345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</v>
      </c>
      <c r="Q1652" t="s">
        <v>8324</v>
      </c>
      <c r="R1652" t="s">
        <v>8345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101</v>
      </c>
      <c r="Q1653" t="s">
        <v>8324</v>
      </c>
      <c r="R1653" t="s">
        <v>8345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65</v>
      </c>
      <c r="Q1654" t="s">
        <v>8324</v>
      </c>
      <c r="R1654" t="s">
        <v>8345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52</v>
      </c>
      <c r="Q1655" t="s">
        <v>8324</v>
      </c>
      <c r="R1655" t="s">
        <v>8345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39</v>
      </c>
      <c r="Q1656" t="s">
        <v>8324</v>
      </c>
      <c r="R1656" t="s">
        <v>8345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45</v>
      </c>
      <c r="Q1657" t="s">
        <v>8324</v>
      </c>
      <c r="R1657" t="s">
        <v>8345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157</v>
      </c>
      <c r="Q1658" t="s">
        <v>8324</v>
      </c>
      <c r="R1658" t="s">
        <v>8345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119</v>
      </c>
      <c r="Q1659" t="s">
        <v>8324</v>
      </c>
      <c r="R1659" t="s">
        <v>8345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</v>
      </c>
      <c r="Q1660" t="s">
        <v>8324</v>
      </c>
      <c r="R1660" t="s">
        <v>8345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13</v>
      </c>
      <c r="Q1661" t="s">
        <v>8324</v>
      </c>
      <c r="R1661" t="s">
        <v>8345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28</v>
      </c>
      <c r="Q1662" t="s">
        <v>8324</v>
      </c>
      <c r="R1662" t="s">
        <v>8345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</v>
      </c>
      <c r="Q1663" t="s">
        <v>8324</v>
      </c>
      <c r="R1663" t="s">
        <v>8345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</v>
      </c>
      <c r="Q1664" t="s">
        <v>8324</v>
      </c>
      <c r="R1664" t="s">
        <v>8345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34</v>
      </c>
      <c r="Q1665" t="s">
        <v>8324</v>
      </c>
      <c r="R1665" t="s">
        <v>8345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</v>
      </c>
      <c r="Q1666" t="s">
        <v>8324</v>
      </c>
      <c r="R1666" t="s">
        <v>8345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IFERROR(ROUND(E1667/L1667,0),"No Backers")</f>
        <v>45</v>
      </c>
      <c r="Q1667" t="s">
        <v>8324</v>
      </c>
      <c r="R1667" t="s">
        <v>8345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</v>
      </c>
      <c r="Q1668" t="s">
        <v>8324</v>
      </c>
      <c r="R1668" t="s">
        <v>8345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53</v>
      </c>
      <c r="Q1669" t="s">
        <v>8324</v>
      </c>
      <c r="R1669" t="s">
        <v>8345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71</v>
      </c>
      <c r="Q1670" t="s">
        <v>8324</v>
      </c>
      <c r="R1670" t="s">
        <v>8345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54</v>
      </c>
      <c r="Q1671" t="s">
        <v>8324</v>
      </c>
      <c r="R1671" t="s">
        <v>8345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45</v>
      </c>
      <c r="Q1672" t="s">
        <v>8324</v>
      </c>
      <c r="R1672" t="s">
        <v>8345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</v>
      </c>
      <c r="Q1673" t="s">
        <v>8324</v>
      </c>
      <c r="R1673" t="s">
        <v>8345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</v>
      </c>
      <c r="Q1674" t="s">
        <v>8324</v>
      </c>
      <c r="R1674" t="s">
        <v>8345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46</v>
      </c>
      <c r="Q1675" t="s">
        <v>8324</v>
      </c>
      <c r="R1675" t="s">
        <v>8345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</v>
      </c>
      <c r="Q1676" t="s">
        <v>8324</v>
      </c>
      <c r="R1676" t="s">
        <v>8345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</v>
      </c>
      <c r="Q1677" t="s">
        <v>8324</v>
      </c>
      <c r="R1677" t="s">
        <v>8345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</v>
      </c>
      <c r="Q1678" t="s">
        <v>8324</v>
      </c>
      <c r="R1678" t="s">
        <v>8345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160</v>
      </c>
      <c r="Q1679" t="s">
        <v>8324</v>
      </c>
      <c r="R1679" t="s">
        <v>8345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</v>
      </c>
      <c r="Q1680" t="s">
        <v>8324</v>
      </c>
      <c r="R1680" t="s">
        <v>8345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63</v>
      </c>
      <c r="Q1681" t="s">
        <v>8324</v>
      </c>
      <c r="R1681" t="s">
        <v>8345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t="s">
        <v>8324</v>
      </c>
      <c r="R1682" t="s">
        <v>8345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75</v>
      </c>
      <c r="Q1683" t="s">
        <v>8324</v>
      </c>
      <c r="R1683" t="s">
        <v>8346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t="str">
        <f t="shared" si="131"/>
        <v>No Backers</v>
      </c>
      <c r="Q1684" t="s">
        <v>8324</v>
      </c>
      <c r="R1684" t="s">
        <v>8346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t="s">
        <v>8324</v>
      </c>
      <c r="R1685" t="s">
        <v>8346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</v>
      </c>
      <c r="Q1686" t="s">
        <v>8324</v>
      </c>
      <c r="R1686" t="s">
        <v>8346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t="s">
        <v>8324</v>
      </c>
      <c r="R1687" t="s">
        <v>8346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t="s">
        <v>8324</v>
      </c>
      <c r="R1688" t="s">
        <v>8346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</v>
      </c>
      <c r="Q1689" t="s">
        <v>8324</v>
      </c>
      <c r="R1689" t="s">
        <v>8346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</v>
      </c>
      <c r="Q1690" t="s">
        <v>8324</v>
      </c>
      <c r="R1690" t="s">
        <v>8346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</v>
      </c>
      <c r="Q1691" t="s">
        <v>8324</v>
      </c>
      <c r="R1691" t="s">
        <v>8346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58</v>
      </c>
      <c r="Q1692" t="s">
        <v>8324</v>
      </c>
      <c r="R1692" t="s">
        <v>8346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</v>
      </c>
      <c r="Q1693" t="s">
        <v>8324</v>
      </c>
      <c r="R1693" t="s">
        <v>8346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</v>
      </c>
      <c r="Q1694" t="s">
        <v>8324</v>
      </c>
      <c r="R1694" t="s">
        <v>8346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t="s">
        <v>8324</v>
      </c>
      <c r="R1695" t="s">
        <v>8346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t="s">
        <v>8324</v>
      </c>
      <c r="R1696" t="s">
        <v>8346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</v>
      </c>
      <c r="Q1697" t="s">
        <v>8324</v>
      </c>
      <c r="R1697" t="s">
        <v>8346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t="str">
        <f t="shared" si="131"/>
        <v>No Backers</v>
      </c>
      <c r="Q1698" t="s">
        <v>8324</v>
      </c>
      <c r="R1698" t="s">
        <v>8346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115</v>
      </c>
      <c r="Q1699" t="s">
        <v>8324</v>
      </c>
      <c r="R1699" t="s">
        <v>8346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t="str">
        <f t="shared" si="131"/>
        <v>No Backers</v>
      </c>
      <c r="Q1700" t="s">
        <v>8324</v>
      </c>
      <c r="R1700" t="s">
        <v>8346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t="s">
        <v>8324</v>
      </c>
      <c r="R1701" t="s">
        <v>8346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66</v>
      </c>
      <c r="Q1702" t="s">
        <v>8324</v>
      </c>
      <c r="R1702" t="s">
        <v>8346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t="s">
        <v>8324</v>
      </c>
      <c r="R1703" t="s">
        <v>8346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t="s">
        <v>8324</v>
      </c>
      <c r="R1704" t="s">
        <v>8346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26</v>
      </c>
      <c r="Q1705" t="s">
        <v>8324</v>
      </c>
      <c r="R1705" t="s">
        <v>8346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</v>
      </c>
      <c r="Q1706" t="s">
        <v>8324</v>
      </c>
      <c r="R1706" t="s">
        <v>8346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t="str">
        <f t="shared" si="131"/>
        <v>No Backers</v>
      </c>
      <c r="Q1707" t="s">
        <v>8324</v>
      </c>
      <c r="R1707" t="s">
        <v>8346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t="str">
        <f t="shared" si="131"/>
        <v>No Backers</v>
      </c>
      <c r="Q1708" t="s">
        <v>8324</v>
      </c>
      <c r="R1708" t="s">
        <v>8346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</v>
      </c>
      <c r="Q1709" t="s">
        <v>8324</v>
      </c>
      <c r="R1709" t="s">
        <v>8346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t="str">
        <f t="shared" si="131"/>
        <v>No Backers</v>
      </c>
      <c r="Q1710" t="s">
        <v>8324</v>
      </c>
      <c r="R1710" t="s">
        <v>8346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</v>
      </c>
      <c r="Q1711" t="s">
        <v>8324</v>
      </c>
      <c r="R1711" t="s">
        <v>8346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t="s">
        <v>8324</v>
      </c>
      <c r="R1712" t="s">
        <v>8346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t="s">
        <v>8324</v>
      </c>
      <c r="R1713" t="s">
        <v>8346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t="str">
        <f t="shared" si="131"/>
        <v>No Backers</v>
      </c>
      <c r="Q1714" t="s">
        <v>8324</v>
      </c>
      <c r="R1714" t="s">
        <v>8346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t="s">
        <v>8324</v>
      </c>
      <c r="R1715" t="s">
        <v>8346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116</v>
      </c>
      <c r="Q1716" t="s">
        <v>8324</v>
      </c>
      <c r="R1716" t="s">
        <v>8346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6</v>
      </c>
      <c r="Q1717" t="s">
        <v>8324</v>
      </c>
      <c r="R1717" t="s">
        <v>8346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t="s">
        <v>8324</v>
      </c>
      <c r="R1718" t="s">
        <v>8346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</v>
      </c>
      <c r="Q1719" t="s">
        <v>8324</v>
      </c>
      <c r="R1719" t="s">
        <v>8346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38</v>
      </c>
      <c r="Q1720" t="s">
        <v>8324</v>
      </c>
      <c r="R1720" t="s">
        <v>8346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12</v>
      </c>
      <c r="Q1721" t="s">
        <v>8324</v>
      </c>
      <c r="R1721" t="s">
        <v>8346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</v>
      </c>
      <c r="Q1722" t="s">
        <v>8324</v>
      </c>
      <c r="R1722" t="s">
        <v>8346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t="str">
        <f t="shared" si="131"/>
        <v>No Backers</v>
      </c>
      <c r="Q1723" t="s">
        <v>8324</v>
      </c>
      <c r="R1723" t="s">
        <v>8346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t="s">
        <v>8324</v>
      </c>
      <c r="R1724" t="s">
        <v>8346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217</v>
      </c>
      <c r="Q1725" t="s">
        <v>8324</v>
      </c>
      <c r="R1725" t="s">
        <v>8346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9</v>
      </c>
      <c r="Q1726" t="s">
        <v>8324</v>
      </c>
      <c r="R1726" t="s">
        <v>8346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</v>
      </c>
      <c r="Q1727" t="s">
        <v>8324</v>
      </c>
      <c r="R1727" t="s">
        <v>8346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</v>
      </c>
      <c r="Q1728" t="s">
        <v>8324</v>
      </c>
      <c r="R1728" t="s">
        <v>8346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t="s">
        <v>8324</v>
      </c>
      <c r="R1729" t="s">
        <v>8346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</v>
      </c>
      <c r="Q1730" t="s">
        <v>8324</v>
      </c>
      <c r="R1730" t="s">
        <v>8346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 t="str">
        <f t="shared" ref="P1731:P1794" si="136">IFERROR(ROUND(E1731/L1731,0),"No Backers")</f>
        <v>No Backers</v>
      </c>
      <c r="Q1731" t="s">
        <v>8324</v>
      </c>
      <c r="R1731" t="s">
        <v>8346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t="str">
        <f t="shared" si="136"/>
        <v>No Backers</v>
      </c>
      <c r="Q1732" t="s">
        <v>8324</v>
      </c>
      <c r="R1732" t="s">
        <v>8346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t="str">
        <f t="shared" si="136"/>
        <v>No Backers</v>
      </c>
      <c r="Q1733" t="s">
        <v>8324</v>
      </c>
      <c r="R1733" t="s">
        <v>8346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t="str">
        <f t="shared" si="136"/>
        <v>No Backers</v>
      </c>
      <c r="Q1734" t="s">
        <v>8324</v>
      </c>
      <c r="R1734" t="s">
        <v>8346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t="str">
        <f t="shared" si="136"/>
        <v>No Backers</v>
      </c>
      <c r="Q1735" t="s">
        <v>8324</v>
      </c>
      <c r="R1735" t="s">
        <v>8346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t="s">
        <v>8324</v>
      </c>
      <c r="R1736" t="s">
        <v>8346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t="s">
        <v>8324</v>
      </c>
      <c r="R1737" t="s">
        <v>8346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t="s">
        <v>8324</v>
      </c>
      <c r="R1738" t="s">
        <v>8346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57</v>
      </c>
      <c r="Q1739" t="s">
        <v>8324</v>
      </c>
      <c r="R1739" t="s">
        <v>8346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t="s">
        <v>8324</v>
      </c>
      <c r="R1740" t="s">
        <v>8346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t="s">
        <v>8324</v>
      </c>
      <c r="R1741" t="s">
        <v>8346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t="str">
        <f t="shared" si="136"/>
        <v>No Backers</v>
      </c>
      <c r="Q1742" t="s">
        <v>8324</v>
      </c>
      <c r="R1742" t="s">
        <v>8346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26</v>
      </c>
      <c r="Q1743" t="s">
        <v>8337</v>
      </c>
      <c r="R1743" t="s">
        <v>8338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64</v>
      </c>
      <c r="Q1744" t="s">
        <v>8337</v>
      </c>
      <c r="R1744" t="s">
        <v>8338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90</v>
      </c>
      <c r="Q1745" t="s">
        <v>8337</v>
      </c>
      <c r="R1745" t="s">
        <v>8338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</v>
      </c>
      <c r="Q1746" t="s">
        <v>8337</v>
      </c>
      <c r="R1746" t="s">
        <v>8338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90</v>
      </c>
      <c r="Q1747" t="s">
        <v>8337</v>
      </c>
      <c r="R1747" t="s">
        <v>8338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208</v>
      </c>
      <c r="Q1748" t="s">
        <v>8337</v>
      </c>
      <c r="R1748" t="s">
        <v>8338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</v>
      </c>
      <c r="Q1749" t="s">
        <v>8337</v>
      </c>
      <c r="R1749" t="s">
        <v>8338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359</v>
      </c>
      <c r="Q1750" t="s">
        <v>8337</v>
      </c>
      <c r="R1750" t="s">
        <v>8338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95</v>
      </c>
      <c r="Q1751" t="s">
        <v>8337</v>
      </c>
      <c r="R1751" t="s">
        <v>8338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81</v>
      </c>
      <c r="Q1752" t="s">
        <v>8337</v>
      </c>
      <c r="R1752" t="s">
        <v>8338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169</v>
      </c>
      <c r="Q1753" t="s">
        <v>8337</v>
      </c>
      <c r="R1753" t="s">
        <v>8338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35</v>
      </c>
      <c r="Q1754" t="s">
        <v>8337</v>
      </c>
      <c r="R1754" t="s">
        <v>8338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463</v>
      </c>
      <c r="Q1755" t="s">
        <v>8337</v>
      </c>
      <c r="R1755" t="s">
        <v>8338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</v>
      </c>
      <c r="Q1756" t="s">
        <v>8337</v>
      </c>
      <c r="R1756" t="s">
        <v>8338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8</v>
      </c>
      <c r="Q1757" t="s">
        <v>8337</v>
      </c>
      <c r="R1757" t="s">
        <v>8338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</v>
      </c>
      <c r="Q1758" t="s">
        <v>8337</v>
      </c>
      <c r="R1758" t="s">
        <v>8338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</v>
      </c>
      <c r="Q1759" t="s">
        <v>8337</v>
      </c>
      <c r="R1759" t="s">
        <v>8338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</v>
      </c>
      <c r="Q1760" t="s">
        <v>8337</v>
      </c>
      <c r="R1760" t="s">
        <v>8338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109</v>
      </c>
      <c r="Q1761" t="s">
        <v>8337</v>
      </c>
      <c r="R1761" t="s">
        <v>8338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</v>
      </c>
      <c r="Q1762" t="s">
        <v>8337</v>
      </c>
      <c r="R1762" t="s">
        <v>8338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52</v>
      </c>
      <c r="Q1763" t="s">
        <v>8337</v>
      </c>
      <c r="R1763" t="s">
        <v>8338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</v>
      </c>
      <c r="Q1764" t="s">
        <v>8337</v>
      </c>
      <c r="R1764" t="s">
        <v>8338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104</v>
      </c>
      <c r="Q1765" t="s">
        <v>8337</v>
      </c>
      <c r="R1765" t="s">
        <v>8338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</v>
      </c>
      <c r="Q1766" t="s">
        <v>8337</v>
      </c>
      <c r="R1766" t="s">
        <v>8338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</v>
      </c>
      <c r="Q1767" t="s">
        <v>8337</v>
      </c>
      <c r="R1767" t="s">
        <v>8338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t="str">
        <f t="shared" si="136"/>
        <v>No Backers</v>
      </c>
      <c r="Q1768" t="s">
        <v>8337</v>
      </c>
      <c r="R1768" t="s">
        <v>8338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59</v>
      </c>
      <c r="Q1769" t="s">
        <v>8337</v>
      </c>
      <c r="R1769" t="s">
        <v>8338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</v>
      </c>
      <c r="Q1770" t="s">
        <v>8337</v>
      </c>
      <c r="R1770" t="s">
        <v>8338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</v>
      </c>
      <c r="Q1771" t="s">
        <v>8337</v>
      </c>
      <c r="R1771" t="s">
        <v>8338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151</v>
      </c>
      <c r="Q1772" t="s">
        <v>8337</v>
      </c>
      <c r="R1772" t="s">
        <v>8338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36</v>
      </c>
      <c r="Q1773" t="s">
        <v>8337</v>
      </c>
      <c r="R1773" t="s">
        <v>8338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</v>
      </c>
      <c r="Q1774" t="s">
        <v>8337</v>
      </c>
      <c r="R1774" t="s">
        <v>8338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99</v>
      </c>
      <c r="Q1775" t="s">
        <v>8337</v>
      </c>
      <c r="R1775" t="s">
        <v>8338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</v>
      </c>
      <c r="Q1776" t="s">
        <v>8337</v>
      </c>
      <c r="R1776" t="s">
        <v>8338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171</v>
      </c>
      <c r="Q1777" t="s">
        <v>8337</v>
      </c>
      <c r="R1777" t="s">
        <v>8338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84</v>
      </c>
      <c r="Q1778" t="s">
        <v>8337</v>
      </c>
      <c r="R1778" t="s">
        <v>8338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</v>
      </c>
      <c r="Q1779" t="s">
        <v>8337</v>
      </c>
      <c r="R1779" t="s">
        <v>8338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</v>
      </c>
      <c r="Q1780" t="s">
        <v>8337</v>
      </c>
      <c r="R1780" t="s">
        <v>8338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105</v>
      </c>
      <c r="Q1781" t="s">
        <v>8337</v>
      </c>
      <c r="R1781" t="s">
        <v>8338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</v>
      </c>
      <c r="Q1782" t="s">
        <v>8337</v>
      </c>
      <c r="R1782" t="s">
        <v>8338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</v>
      </c>
      <c r="Q1783" t="s">
        <v>8337</v>
      </c>
      <c r="R1783" t="s">
        <v>8338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</v>
      </c>
      <c r="Q1784" t="s">
        <v>8337</v>
      </c>
      <c r="R1784" t="s">
        <v>8338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</v>
      </c>
      <c r="Q1785" t="s">
        <v>8337</v>
      </c>
      <c r="R1785" t="s">
        <v>8338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</v>
      </c>
      <c r="Q1786" t="s">
        <v>8337</v>
      </c>
      <c r="R1786" t="s">
        <v>8338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45</v>
      </c>
      <c r="Q1787" t="s">
        <v>8337</v>
      </c>
      <c r="R1787" t="s">
        <v>8338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</v>
      </c>
      <c r="Q1788" t="s">
        <v>8337</v>
      </c>
      <c r="R1788" t="s">
        <v>8338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64</v>
      </c>
      <c r="Q1789" t="s">
        <v>8337</v>
      </c>
      <c r="R1789" t="s">
        <v>8338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t="s">
        <v>8337</v>
      </c>
      <c r="R1790" t="s">
        <v>8338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t="s">
        <v>8337</v>
      </c>
      <c r="R1791" t="s">
        <v>8338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</v>
      </c>
      <c r="Q1792" t="s">
        <v>8337</v>
      </c>
      <c r="R1792" t="s">
        <v>8338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27</v>
      </c>
      <c r="Q1793" t="s">
        <v>8337</v>
      </c>
      <c r="R1793" t="s">
        <v>8338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110</v>
      </c>
      <c r="Q1794" t="s">
        <v>8337</v>
      </c>
      <c r="R1794" t="s">
        <v>8338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IFERROR(ROUND(E1795/L1795,0),"No Backers")</f>
        <v>20</v>
      </c>
      <c r="Q1795" t="s">
        <v>8337</v>
      </c>
      <c r="R1795" t="s">
        <v>8338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</v>
      </c>
      <c r="Q1796" t="s">
        <v>8337</v>
      </c>
      <c r="R1796" t="s">
        <v>8338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134</v>
      </c>
      <c r="Q1797" t="s">
        <v>8337</v>
      </c>
      <c r="R1797" t="s">
        <v>8338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49</v>
      </c>
      <c r="Q1798" t="s">
        <v>8337</v>
      </c>
      <c r="R1798" t="s">
        <v>8338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</v>
      </c>
      <c r="Q1799" t="s">
        <v>8337</v>
      </c>
      <c r="R1799" t="s">
        <v>8338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59</v>
      </c>
      <c r="Q1800" t="s">
        <v>8337</v>
      </c>
      <c r="R1800" t="s">
        <v>8338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12</v>
      </c>
      <c r="Q1801" t="s">
        <v>8337</v>
      </c>
      <c r="R1801" t="s">
        <v>8338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84</v>
      </c>
      <c r="Q1802" t="s">
        <v>8337</v>
      </c>
      <c r="R1802" t="s">
        <v>8338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64</v>
      </c>
      <c r="Q1803" t="s">
        <v>8337</v>
      </c>
      <c r="R1803" t="s">
        <v>8338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</v>
      </c>
      <c r="Q1804" t="s">
        <v>8337</v>
      </c>
      <c r="R1804" t="s">
        <v>8338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72</v>
      </c>
      <c r="Q1805" t="s">
        <v>8337</v>
      </c>
      <c r="R1805" t="s">
        <v>8338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105</v>
      </c>
      <c r="Q1806" t="s">
        <v>8337</v>
      </c>
      <c r="R1806" t="s">
        <v>8338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</v>
      </c>
      <c r="Q1807" t="s">
        <v>8337</v>
      </c>
      <c r="R1807" t="s">
        <v>8338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74</v>
      </c>
      <c r="Q1808" t="s">
        <v>8337</v>
      </c>
      <c r="R1808" t="s">
        <v>8338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</v>
      </c>
      <c r="Q1809" t="s">
        <v>8337</v>
      </c>
      <c r="R1809" t="s">
        <v>8338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121</v>
      </c>
      <c r="Q1810" t="s">
        <v>8337</v>
      </c>
      <c r="R1810" t="s">
        <v>8338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</v>
      </c>
      <c r="Q1811" t="s">
        <v>8337</v>
      </c>
      <c r="R1811" t="s">
        <v>8338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8</v>
      </c>
      <c r="Q1812" t="s">
        <v>8337</v>
      </c>
      <c r="R1812" t="s">
        <v>8338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2</v>
      </c>
      <c r="Q1813" t="s">
        <v>8337</v>
      </c>
      <c r="R1813" t="s">
        <v>8338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38</v>
      </c>
      <c r="Q1814" t="s">
        <v>8337</v>
      </c>
      <c r="R1814" t="s">
        <v>8338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t="str">
        <f t="shared" si="141"/>
        <v>No Backers</v>
      </c>
      <c r="Q1815" t="s">
        <v>8337</v>
      </c>
      <c r="R1815" t="s">
        <v>8338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</v>
      </c>
      <c r="Q1816" t="s">
        <v>8337</v>
      </c>
      <c r="R1816" t="s">
        <v>8338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t="str">
        <f t="shared" si="141"/>
        <v>No Backers</v>
      </c>
      <c r="Q1817" t="s">
        <v>8337</v>
      </c>
      <c r="R1817" t="s">
        <v>8338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85</v>
      </c>
      <c r="Q1818" t="s">
        <v>8337</v>
      </c>
      <c r="R1818" t="s">
        <v>8338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</v>
      </c>
      <c r="Q1819" t="s">
        <v>8337</v>
      </c>
      <c r="R1819" t="s">
        <v>8338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t="str">
        <f t="shared" si="141"/>
        <v>No Backers</v>
      </c>
      <c r="Q1820" t="s">
        <v>8337</v>
      </c>
      <c r="R1820" t="s">
        <v>8338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</v>
      </c>
      <c r="Q1821" t="s">
        <v>8337</v>
      </c>
      <c r="R1821" t="s">
        <v>8338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</v>
      </c>
      <c r="Q1822" t="s">
        <v>8337</v>
      </c>
      <c r="R1822" t="s">
        <v>8338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</v>
      </c>
      <c r="Q1823" t="s">
        <v>8324</v>
      </c>
      <c r="R1823" t="s">
        <v>8325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</v>
      </c>
      <c r="Q1824" t="s">
        <v>8324</v>
      </c>
      <c r="R1824" t="s">
        <v>8325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25</v>
      </c>
      <c r="Q1825" t="s">
        <v>8324</v>
      </c>
      <c r="R1825" t="s">
        <v>8325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</v>
      </c>
      <c r="Q1826" t="s">
        <v>8324</v>
      </c>
      <c r="R1826" t="s">
        <v>8325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</v>
      </c>
      <c r="Q1827" t="s">
        <v>8324</v>
      </c>
      <c r="R1827" t="s">
        <v>8325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</v>
      </c>
      <c r="Q1828" t="s">
        <v>8324</v>
      </c>
      <c r="R1828" t="s">
        <v>8325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84</v>
      </c>
      <c r="Q1829" t="s">
        <v>8324</v>
      </c>
      <c r="R1829" t="s">
        <v>8325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</v>
      </c>
      <c r="Q1830" t="s">
        <v>8324</v>
      </c>
      <c r="R1830" t="s">
        <v>8325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76</v>
      </c>
      <c r="Q1831" t="s">
        <v>8324</v>
      </c>
      <c r="R1831" t="s">
        <v>8325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</v>
      </c>
      <c r="Q1832" t="s">
        <v>8324</v>
      </c>
      <c r="R1832" t="s">
        <v>8325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74</v>
      </c>
      <c r="Q1833" t="s">
        <v>8324</v>
      </c>
      <c r="R1833" t="s">
        <v>8325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t="s">
        <v>8324</v>
      </c>
      <c r="R1834" t="s">
        <v>8325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t="s">
        <v>8324</v>
      </c>
      <c r="R1835" t="s">
        <v>8325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</v>
      </c>
      <c r="Q1836" t="s">
        <v>8324</v>
      </c>
      <c r="R1836" t="s">
        <v>8325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</v>
      </c>
      <c r="Q1837" t="s">
        <v>8324</v>
      </c>
      <c r="R1837" t="s">
        <v>8325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</v>
      </c>
      <c r="Q1838" t="s">
        <v>8324</v>
      </c>
      <c r="R1838" t="s">
        <v>8325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</v>
      </c>
      <c r="Q1839" t="s">
        <v>8324</v>
      </c>
      <c r="R1839" t="s">
        <v>8325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36</v>
      </c>
      <c r="Q1840" t="s">
        <v>8324</v>
      </c>
      <c r="R1840" t="s">
        <v>8325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46</v>
      </c>
      <c r="Q1841" t="s">
        <v>8324</v>
      </c>
      <c r="R1841" t="s">
        <v>8325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</v>
      </c>
      <c r="Q1842" t="s">
        <v>8324</v>
      </c>
      <c r="R1842" t="s">
        <v>8325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51</v>
      </c>
      <c r="Q1843" t="s">
        <v>8324</v>
      </c>
      <c r="R1843" t="s">
        <v>8325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</v>
      </c>
      <c r="Q1844" t="s">
        <v>8324</v>
      </c>
      <c r="R1844" t="s">
        <v>8325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93</v>
      </c>
      <c r="Q1845" t="s">
        <v>8324</v>
      </c>
      <c r="R1845" t="s">
        <v>8325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</v>
      </c>
      <c r="Q1846" t="s">
        <v>8324</v>
      </c>
      <c r="R1846" t="s">
        <v>8325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53</v>
      </c>
      <c r="Q1847" t="s">
        <v>8324</v>
      </c>
      <c r="R1847" t="s">
        <v>8325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99</v>
      </c>
      <c r="Q1848" t="s">
        <v>8324</v>
      </c>
      <c r="R1848" t="s">
        <v>8325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80</v>
      </c>
      <c r="Q1849" t="s">
        <v>8324</v>
      </c>
      <c r="R1849" t="s">
        <v>8325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</v>
      </c>
      <c r="Q1850" t="s">
        <v>8324</v>
      </c>
      <c r="R1850" t="s">
        <v>8325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38</v>
      </c>
      <c r="Q1851" t="s">
        <v>8324</v>
      </c>
      <c r="R1851" t="s">
        <v>8325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</v>
      </c>
      <c r="Q1852" t="s">
        <v>8324</v>
      </c>
      <c r="R1852" t="s">
        <v>8325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</v>
      </c>
      <c r="Q1853" t="s">
        <v>8324</v>
      </c>
      <c r="R1853" t="s">
        <v>8325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134</v>
      </c>
      <c r="Q1854" t="s">
        <v>8324</v>
      </c>
      <c r="R1854" t="s">
        <v>8325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</v>
      </c>
      <c r="Q1855" t="s">
        <v>8324</v>
      </c>
      <c r="R1855" t="s">
        <v>8325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</v>
      </c>
      <c r="Q1856" t="s">
        <v>8324</v>
      </c>
      <c r="R1856" t="s">
        <v>8325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71</v>
      </c>
      <c r="Q1857" t="s">
        <v>8324</v>
      </c>
      <c r="R1857" t="s">
        <v>8325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</v>
      </c>
      <c r="Q1858" t="s">
        <v>8324</v>
      </c>
      <c r="R1858" t="s">
        <v>8325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IFERROR(ROUND(E1859/L1859,0),"No Backers")</f>
        <v>136</v>
      </c>
      <c r="Q1859" t="s">
        <v>8324</v>
      </c>
      <c r="R1859" t="s">
        <v>8325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41</v>
      </c>
      <c r="Q1860" t="s">
        <v>8324</v>
      </c>
      <c r="R1860" t="s">
        <v>8325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71</v>
      </c>
      <c r="Q1861" t="s">
        <v>8324</v>
      </c>
      <c r="R1861" t="s">
        <v>8325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53</v>
      </c>
      <c r="Q1862" t="s">
        <v>8324</v>
      </c>
      <c r="R1862" t="s">
        <v>8325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t="str">
        <f t="shared" si="146"/>
        <v>No Backers</v>
      </c>
      <c r="Q1863" t="s">
        <v>8332</v>
      </c>
      <c r="R1863" t="s">
        <v>8334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91</v>
      </c>
      <c r="Q1864" t="s">
        <v>8332</v>
      </c>
      <c r="R1864" t="s">
        <v>8334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t="s">
        <v>8332</v>
      </c>
      <c r="R1865" t="s">
        <v>8334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</v>
      </c>
      <c r="Q1866" t="s">
        <v>8332</v>
      </c>
      <c r="R1866" t="s">
        <v>8334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t="s">
        <v>8332</v>
      </c>
      <c r="R1867" t="s">
        <v>8334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63</v>
      </c>
      <c r="Q1868" t="s">
        <v>8332</v>
      </c>
      <c r="R1868" t="s">
        <v>8334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t="s">
        <v>8332</v>
      </c>
      <c r="R1869" t="s">
        <v>8334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72</v>
      </c>
      <c r="Q1870" t="s">
        <v>8332</v>
      </c>
      <c r="R1870" t="s">
        <v>8334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t="str">
        <f t="shared" si="146"/>
        <v>No Backers</v>
      </c>
      <c r="Q1871" t="s">
        <v>8332</v>
      </c>
      <c r="R1871" t="s">
        <v>8334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33</v>
      </c>
      <c r="Q1872" t="s">
        <v>8332</v>
      </c>
      <c r="R1872" t="s">
        <v>8334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</v>
      </c>
      <c r="Q1873" t="s">
        <v>8332</v>
      </c>
      <c r="R1873" t="s">
        <v>8334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</v>
      </c>
      <c r="Q1874" t="s">
        <v>8332</v>
      </c>
      <c r="R1874" t="s">
        <v>8334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t="s">
        <v>8332</v>
      </c>
      <c r="R1875" t="s">
        <v>8334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t="s">
        <v>8332</v>
      </c>
      <c r="R1876" t="s">
        <v>8334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t="s">
        <v>8332</v>
      </c>
      <c r="R1877" t="s">
        <v>8334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t="str">
        <f t="shared" si="146"/>
        <v>No Backers</v>
      </c>
      <c r="Q1878" t="s">
        <v>8332</v>
      </c>
      <c r="R1878" t="s">
        <v>8334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t="str">
        <f t="shared" si="146"/>
        <v>No Backers</v>
      </c>
      <c r="Q1879" t="s">
        <v>8332</v>
      </c>
      <c r="R1879" t="s">
        <v>8334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t="str">
        <f t="shared" si="146"/>
        <v>No Backers</v>
      </c>
      <c r="Q1880" t="s">
        <v>8332</v>
      </c>
      <c r="R1880" t="s">
        <v>8334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t="s">
        <v>8332</v>
      </c>
      <c r="R1881" t="s">
        <v>8334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42</v>
      </c>
      <c r="Q1882" t="s">
        <v>8332</v>
      </c>
      <c r="R1882" t="s">
        <v>8334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</v>
      </c>
      <c r="Q1883" t="s">
        <v>8324</v>
      </c>
      <c r="R1883" t="s">
        <v>8328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42</v>
      </c>
      <c r="Q1884" t="s">
        <v>8324</v>
      </c>
      <c r="R1884" t="s">
        <v>8328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33</v>
      </c>
      <c r="Q1885" t="s">
        <v>8324</v>
      </c>
      <c r="R1885" t="s">
        <v>8328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52</v>
      </c>
      <c r="Q1886" t="s">
        <v>8324</v>
      </c>
      <c r="R1886" t="s">
        <v>8328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51</v>
      </c>
      <c r="Q1887" t="s">
        <v>8324</v>
      </c>
      <c r="R1887" t="s">
        <v>8328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</v>
      </c>
      <c r="Q1888" t="s">
        <v>8324</v>
      </c>
      <c r="R1888" t="s">
        <v>8328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417</v>
      </c>
      <c r="Q1889" t="s">
        <v>8324</v>
      </c>
      <c r="R1889" t="s">
        <v>8328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47</v>
      </c>
      <c r="Q1890" t="s">
        <v>8324</v>
      </c>
      <c r="R1890" t="s">
        <v>8328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</v>
      </c>
      <c r="Q1891" t="s">
        <v>8324</v>
      </c>
      <c r="R1891" t="s">
        <v>8328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71</v>
      </c>
      <c r="Q1892" t="s">
        <v>8324</v>
      </c>
      <c r="R1892" t="s">
        <v>8328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88</v>
      </c>
      <c r="Q1893" t="s">
        <v>8324</v>
      </c>
      <c r="R1893" t="s">
        <v>8328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</v>
      </c>
      <c r="Q1894" t="s">
        <v>8324</v>
      </c>
      <c r="R1894" t="s">
        <v>8328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58</v>
      </c>
      <c r="Q1895" t="s">
        <v>8324</v>
      </c>
      <c r="R1895" t="s">
        <v>8328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</v>
      </c>
      <c r="Q1896" t="s">
        <v>8324</v>
      </c>
      <c r="R1896" t="s">
        <v>8328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</v>
      </c>
      <c r="Q1897" t="s">
        <v>8324</v>
      </c>
      <c r="R1897" t="s">
        <v>8328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t="s">
        <v>8324</v>
      </c>
      <c r="R1898" t="s">
        <v>8328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36</v>
      </c>
      <c r="Q1899" t="s">
        <v>8324</v>
      </c>
      <c r="R1899" t="s">
        <v>8328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69</v>
      </c>
      <c r="Q1900" t="s">
        <v>8324</v>
      </c>
      <c r="R1900" t="s">
        <v>8328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29</v>
      </c>
      <c r="Q1901" t="s">
        <v>8324</v>
      </c>
      <c r="R1901" t="s">
        <v>8328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51</v>
      </c>
      <c r="Q1902" t="s">
        <v>8324</v>
      </c>
      <c r="R1902" t="s">
        <v>8328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107</v>
      </c>
      <c r="Q1903" t="s">
        <v>8318</v>
      </c>
      <c r="R1903" t="s">
        <v>8347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t="s">
        <v>8318</v>
      </c>
      <c r="R1904" t="s">
        <v>8347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</v>
      </c>
      <c r="Q1905" t="s">
        <v>8318</v>
      </c>
      <c r="R1905" t="s">
        <v>8347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t="s">
        <v>8318</v>
      </c>
      <c r="R1906" t="s">
        <v>8347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11</v>
      </c>
      <c r="Q1907" t="s">
        <v>8318</v>
      </c>
      <c r="R1907" t="s">
        <v>8347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216</v>
      </c>
      <c r="Q1908" t="s">
        <v>8318</v>
      </c>
      <c r="R1908" t="s">
        <v>8347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</v>
      </c>
      <c r="Q1909" t="s">
        <v>8318</v>
      </c>
      <c r="R1909" t="s">
        <v>8347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</v>
      </c>
      <c r="Q1910" t="s">
        <v>8318</v>
      </c>
      <c r="R1910" t="s">
        <v>8347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130</v>
      </c>
      <c r="Q1911" t="s">
        <v>8318</v>
      </c>
      <c r="R1911" t="s">
        <v>8347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</v>
      </c>
      <c r="Q1912" t="s">
        <v>8318</v>
      </c>
      <c r="R1912" t="s">
        <v>8347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t="s">
        <v>8318</v>
      </c>
      <c r="R1913" t="s">
        <v>8347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71</v>
      </c>
      <c r="Q1914" t="s">
        <v>8318</v>
      </c>
      <c r="R1914" t="s">
        <v>8347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25</v>
      </c>
      <c r="Q1915" t="s">
        <v>8318</v>
      </c>
      <c r="R1915" t="s">
        <v>8347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t="s">
        <v>8318</v>
      </c>
      <c r="R1916" t="s">
        <v>8347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t="s">
        <v>8318</v>
      </c>
      <c r="R1917" t="s">
        <v>8347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t="s">
        <v>8318</v>
      </c>
      <c r="R1918" t="s">
        <v>8347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2929</v>
      </c>
      <c r="Q1919" t="s">
        <v>8318</v>
      </c>
      <c r="R1919" t="s">
        <v>8347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29</v>
      </c>
      <c r="Q1920" t="s">
        <v>8318</v>
      </c>
      <c r="R1920" t="s">
        <v>8347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30</v>
      </c>
      <c r="Q1921" t="s">
        <v>8318</v>
      </c>
      <c r="R1921" t="s">
        <v>8347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41</v>
      </c>
      <c r="Q1922" t="s">
        <v>8318</v>
      </c>
      <c r="R1922" t="s">
        <v>8347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IFERROR(ROUND(E1923/L1923,0),"No Backers")</f>
        <v>54</v>
      </c>
      <c r="Q1923" t="s">
        <v>8324</v>
      </c>
      <c r="R1923" t="s">
        <v>8328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</v>
      </c>
      <c r="Q1924" t="s">
        <v>8324</v>
      </c>
      <c r="R1924" t="s">
        <v>8328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</v>
      </c>
      <c r="Q1925" t="s">
        <v>8324</v>
      </c>
      <c r="R1925" t="s">
        <v>8328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t="s">
        <v>8324</v>
      </c>
      <c r="R1926" t="s">
        <v>8328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32</v>
      </c>
      <c r="Q1927" t="s">
        <v>8324</v>
      </c>
      <c r="R1927" t="s">
        <v>8328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</v>
      </c>
      <c r="Q1928" t="s">
        <v>8324</v>
      </c>
      <c r="R1928" t="s">
        <v>8328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</v>
      </c>
      <c r="Q1929" t="s">
        <v>8324</v>
      </c>
      <c r="R1929" t="s">
        <v>8328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</v>
      </c>
      <c r="Q1930" t="s">
        <v>8324</v>
      </c>
      <c r="R1930" t="s">
        <v>8328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43</v>
      </c>
      <c r="Q1931" t="s">
        <v>8324</v>
      </c>
      <c r="R1931" t="s">
        <v>8328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49</v>
      </c>
      <c r="Q1932" t="s">
        <v>8324</v>
      </c>
      <c r="R1932" t="s">
        <v>8328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</v>
      </c>
      <c r="Q1933" t="s">
        <v>8324</v>
      </c>
      <c r="R1933" t="s">
        <v>8328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</v>
      </c>
      <c r="Q1934" t="s">
        <v>8324</v>
      </c>
      <c r="R1934" t="s">
        <v>8328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</v>
      </c>
      <c r="Q1935" t="s">
        <v>8324</v>
      </c>
      <c r="R1935" t="s">
        <v>8328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</v>
      </c>
      <c r="Q1936" t="s">
        <v>8324</v>
      </c>
      <c r="R1936" t="s">
        <v>8328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</v>
      </c>
      <c r="Q1937" t="s">
        <v>8324</v>
      </c>
      <c r="R1937" t="s">
        <v>8328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</v>
      </c>
      <c r="Q1938" t="s">
        <v>8324</v>
      </c>
      <c r="R1938" t="s">
        <v>8328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39</v>
      </c>
      <c r="Q1939" t="s">
        <v>8324</v>
      </c>
      <c r="R1939" t="s">
        <v>8328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153</v>
      </c>
      <c r="Q1940" t="s">
        <v>8324</v>
      </c>
      <c r="R1940" t="s">
        <v>8328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</v>
      </c>
      <c r="Q1941" t="s">
        <v>8324</v>
      </c>
      <c r="R1941" t="s">
        <v>8328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36</v>
      </c>
      <c r="Q1942" t="s">
        <v>8324</v>
      </c>
      <c r="R1942" t="s">
        <v>8328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65</v>
      </c>
      <c r="Q1943" t="s">
        <v>8318</v>
      </c>
      <c r="R1943" t="s">
        <v>8348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</v>
      </c>
      <c r="Q1944" t="s">
        <v>8318</v>
      </c>
      <c r="R1944" t="s">
        <v>8348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69</v>
      </c>
      <c r="Q1945" t="s">
        <v>8318</v>
      </c>
      <c r="R1945" t="s">
        <v>8348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</v>
      </c>
      <c r="Q1946" t="s">
        <v>8318</v>
      </c>
      <c r="R1946" t="s">
        <v>8348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512</v>
      </c>
      <c r="Q1947" t="s">
        <v>8318</v>
      </c>
      <c r="R1947" t="s">
        <v>8348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</v>
      </c>
      <c r="Q1948" t="s">
        <v>8318</v>
      </c>
      <c r="R1948" t="s">
        <v>8348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t="s">
        <v>8318</v>
      </c>
      <c r="R1949" t="s">
        <v>8348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189</v>
      </c>
      <c r="Q1950" t="s">
        <v>8318</v>
      </c>
      <c r="R1950" t="s">
        <v>8348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</v>
      </c>
      <c r="Q1951" t="s">
        <v>8318</v>
      </c>
      <c r="R1951" t="s">
        <v>8348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</v>
      </c>
      <c r="Q1952" t="s">
        <v>8318</v>
      </c>
      <c r="R1952" t="s">
        <v>8348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</v>
      </c>
      <c r="Q1953" t="s">
        <v>8318</v>
      </c>
      <c r="R1953" t="s">
        <v>8348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102</v>
      </c>
      <c r="Q1954" t="s">
        <v>8318</v>
      </c>
      <c r="R1954" t="s">
        <v>8348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231</v>
      </c>
      <c r="Q1955" t="s">
        <v>8318</v>
      </c>
      <c r="R1955" t="s">
        <v>8348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</v>
      </c>
      <c r="Q1956" t="s">
        <v>8318</v>
      </c>
      <c r="R1956" t="s">
        <v>8348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</v>
      </c>
      <c r="Q1957" t="s">
        <v>8318</v>
      </c>
      <c r="R1957" t="s">
        <v>8348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</v>
      </c>
      <c r="Q1958" t="s">
        <v>8318</v>
      </c>
      <c r="R1958" t="s">
        <v>8348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</v>
      </c>
      <c r="Q1959" t="s">
        <v>8318</v>
      </c>
      <c r="R1959" t="s">
        <v>8348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</v>
      </c>
      <c r="Q1960" t="s">
        <v>8318</v>
      </c>
      <c r="R1960" t="s">
        <v>8348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37</v>
      </c>
      <c r="Q1961" t="s">
        <v>8318</v>
      </c>
      <c r="R1961" t="s">
        <v>8348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2501</v>
      </c>
      <c r="Q1962" t="s">
        <v>8318</v>
      </c>
      <c r="R1962" t="s">
        <v>8348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68</v>
      </c>
      <c r="Q1963" t="s">
        <v>8318</v>
      </c>
      <c r="R1963" t="s">
        <v>8348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</v>
      </c>
      <c r="Q1964" t="s">
        <v>8318</v>
      </c>
      <c r="R1964" t="s">
        <v>8348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118</v>
      </c>
      <c r="Q1965" t="s">
        <v>8318</v>
      </c>
      <c r="R1965" t="s">
        <v>8348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181</v>
      </c>
      <c r="Q1966" t="s">
        <v>8318</v>
      </c>
      <c r="R1966" t="s">
        <v>8348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</v>
      </c>
      <c r="Q1967" t="s">
        <v>8318</v>
      </c>
      <c r="R1967" t="s">
        <v>8348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137</v>
      </c>
      <c r="Q1968" t="s">
        <v>8318</v>
      </c>
      <c r="R1968" t="s">
        <v>8348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183</v>
      </c>
      <c r="Q1969" t="s">
        <v>8318</v>
      </c>
      <c r="R1969" t="s">
        <v>8348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</v>
      </c>
      <c r="Q1970" t="s">
        <v>8318</v>
      </c>
      <c r="R1970" t="s">
        <v>8348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</v>
      </c>
      <c r="Q1971" t="s">
        <v>8318</v>
      </c>
      <c r="R1971" t="s">
        <v>8348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81</v>
      </c>
      <c r="Q1972" t="s">
        <v>8318</v>
      </c>
      <c r="R1972" t="s">
        <v>8348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</v>
      </c>
      <c r="Q1973" t="s">
        <v>8318</v>
      </c>
      <c r="R1973" t="s">
        <v>8348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71</v>
      </c>
      <c r="Q1974" t="s">
        <v>8318</v>
      </c>
      <c r="R1974" t="s">
        <v>8348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248</v>
      </c>
      <c r="Q1975" t="s">
        <v>8318</v>
      </c>
      <c r="R1975" t="s">
        <v>8348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187</v>
      </c>
      <c r="Q1976" t="s">
        <v>8318</v>
      </c>
      <c r="R1976" t="s">
        <v>8348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132</v>
      </c>
      <c r="Q1977" t="s">
        <v>8318</v>
      </c>
      <c r="R1977" t="s">
        <v>8348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</v>
      </c>
      <c r="Q1978" t="s">
        <v>8318</v>
      </c>
      <c r="R1978" t="s">
        <v>8348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</v>
      </c>
      <c r="Q1979" t="s">
        <v>8318</v>
      </c>
      <c r="R1979" t="s">
        <v>8348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</v>
      </c>
      <c r="Q1980" t="s">
        <v>8318</v>
      </c>
      <c r="R1980" t="s">
        <v>8348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283</v>
      </c>
      <c r="Q1981" t="s">
        <v>8318</v>
      </c>
      <c r="R1981" t="s">
        <v>8348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</v>
      </c>
      <c r="Q1982" t="s">
        <v>8318</v>
      </c>
      <c r="R1982" t="s">
        <v>8348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32</v>
      </c>
      <c r="Q1983" t="s">
        <v>8337</v>
      </c>
      <c r="R1983" t="s">
        <v>8349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t="str">
        <f t="shared" si="151"/>
        <v>No Backers</v>
      </c>
      <c r="Q1984" t="s">
        <v>8337</v>
      </c>
      <c r="R1984" t="s">
        <v>8349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89</v>
      </c>
      <c r="Q1985" t="s">
        <v>8337</v>
      </c>
      <c r="R1985" t="s">
        <v>8349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</v>
      </c>
      <c r="Q1986" t="s">
        <v>8337</v>
      </c>
      <c r="R1986" t="s">
        <v>8349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IFERROR(ROUND(E1987/L1987,0),"No Backers")</f>
        <v>13</v>
      </c>
      <c r="Q1987" t="s">
        <v>8337</v>
      </c>
      <c r="R1987" t="s">
        <v>8349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t="s">
        <v>8337</v>
      </c>
      <c r="R1988" t="s">
        <v>8349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</v>
      </c>
      <c r="Q1989" t="s">
        <v>8337</v>
      </c>
      <c r="R1989" t="s">
        <v>8349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t="s">
        <v>8337</v>
      </c>
      <c r="R1990" t="s">
        <v>8349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t="s">
        <v>8337</v>
      </c>
      <c r="R1991" t="s">
        <v>8349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102</v>
      </c>
      <c r="Q1992" t="s">
        <v>8337</v>
      </c>
      <c r="R1992" t="s">
        <v>8349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47</v>
      </c>
      <c r="Q1993" t="s">
        <v>8337</v>
      </c>
      <c r="R1993" t="s">
        <v>8349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t="s">
        <v>8337</v>
      </c>
      <c r="R1994" t="s">
        <v>8349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t="str">
        <f t="shared" si="156"/>
        <v>No Backers</v>
      </c>
      <c r="Q1995" t="s">
        <v>8337</v>
      </c>
      <c r="R1995" t="s">
        <v>8349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t="str">
        <f t="shared" si="156"/>
        <v>No Backers</v>
      </c>
      <c r="Q1996" t="s">
        <v>8337</v>
      </c>
      <c r="R1996" t="s">
        <v>8349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t="s">
        <v>8337</v>
      </c>
      <c r="R1997" t="s">
        <v>8349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t="str">
        <f t="shared" si="156"/>
        <v>No Backers</v>
      </c>
      <c r="Q1998" t="s">
        <v>8337</v>
      </c>
      <c r="R1998" t="s">
        <v>8349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t="str">
        <f t="shared" si="156"/>
        <v>No Backers</v>
      </c>
      <c r="Q1999" t="s">
        <v>8337</v>
      </c>
      <c r="R1999" t="s">
        <v>8349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</v>
      </c>
      <c r="Q2000" t="s">
        <v>8337</v>
      </c>
      <c r="R2000" t="s">
        <v>8349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34</v>
      </c>
      <c r="Q2001" t="s">
        <v>8337</v>
      </c>
      <c r="R2001" t="s">
        <v>8349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t="s">
        <v>8337</v>
      </c>
      <c r="R2002" t="s">
        <v>8349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</v>
      </c>
      <c r="Q2003" t="s">
        <v>8318</v>
      </c>
      <c r="R2003" t="s">
        <v>8348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79</v>
      </c>
      <c r="Q2004" t="s">
        <v>8318</v>
      </c>
      <c r="R2004" t="s">
        <v>8348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92</v>
      </c>
      <c r="Q2005" t="s">
        <v>8318</v>
      </c>
      <c r="R2005" t="s">
        <v>8348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</v>
      </c>
      <c r="Q2006" t="s">
        <v>8318</v>
      </c>
      <c r="R2006" t="s">
        <v>8348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</v>
      </c>
      <c r="Q2007" t="s">
        <v>8318</v>
      </c>
      <c r="R2007" t="s">
        <v>8348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409</v>
      </c>
      <c r="Q2008" t="s">
        <v>8318</v>
      </c>
      <c r="R2008" t="s">
        <v>8348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</v>
      </c>
      <c r="Q2009" t="s">
        <v>8318</v>
      </c>
      <c r="R2009" t="s">
        <v>8348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45</v>
      </c>
      <c r="Q2010" t="s">
        <v>8318</v>
      </c>
      <c r="R2010" t="s">
        <v>8348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</v>
      </c>
      <c r="Q2011" t="s">
        <v>8318</v>
      </c>
      <c r="R2011" t="s">
        <v>8348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</v>
      </c>
      <c r="Q2012" t="s">
        <v>8318</v>
      </c>
      <c r="R2012" t="s">
        <v>8348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</v>
      </c>
      <c r="Q2013" t="s">
        <v>8318</v>
      </c>
      <c r="R2013" t="s">
        <v>8348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</v>
      </c>
      <c r="Q2014" t="s">
        <v>8318</v>
      </c>
      <c r="R2014" t="s">
        <v>8348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174</v>
      </c>
      <c r="Q2015" t="s">
        <v>8318</v>
      </c>
      <c r="R2015" t="s">
        <v>8348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89</v>
      </c>
      <c r="Q2016" t="s">
        <v>8318</v>
      </c>
      <c r="R2016" t="s">
        <v>8348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</v>
      </c>
      <c r="Q2017" t="s">
        <v>8318</v>
      </c>
      <c r="R2017" t="s">
        <v>8348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</v>
      </c>
      <c r="Q2018" t="s">
        <v>8318</v>
      </c>
      <c r="R2018" t="s">
        <v>8348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</v>
      </c>
      <c r="Q2019" t="s">
        <v>8318</v>
      </c>
      <c r="R2019" t="s">
        <v>8348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148</v>
      </c>
      <c r="Q2020" t="s">
        <v>8318</v>
      </c>
      <c r="R2020" t="s">
        <v>8348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109</v>
      </c>
      <c r="Q2021" t="s">
        <v>8318</v>
      </c>
      <c r="R2021" t="s">
        <v>8348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24</v>
      </c>
      <c r="Q2022" t="s">
        <v>8318</v>
      </c>
      <c r="R2022" t="s">
        <v>8348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148</v>
      </c>
      <c r="Q2023" t="s">
        <v>8318</v>
      </c>
      <c r="R2023" t="s">
        <v>8348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</v>
      </c>
      <c r="Q2024" t="s">
        <v>8318</v>
      </c>
      <c r="R2024" t="s">
        <v>8348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</v>
      </c>
      <c r="Q2025" t="s">
        <v>8318</v>
      </c>
      <c r="R2025" t="s">
        <v>8348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223</v>
      </c>
      <c r="Q2026" t="s">
        <v>8318</v>
      </c>
      <c r="R2026" t="s">
        <v>8348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221</v>
      </c>
      <c r="Q2027" t="s">
        <v>8318</v>
      </c>
      <c r="R2027" t="s">
        <v>8348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74</v>
      </c>
      <c r="Q2028" t="s">
        <v>8318</v>
      </c>
      <c r="R2028" t="s">
        <v>8348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</v>
      </c>
      <c r="Q2029" t="s">
        <v>8318</v>
      </c>
      <c r="R2029" t="s">
        <v>8348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48</v>
      </c>
      <c r="Q2030" t="s">
        <v>8318</v>
      </c>
      <c r="R2030" t="s">
        <v>8348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</v>
      </c>
      <c r="Q2031" t="s">
        <v>8318</v>
      </c>
      <c r="R2031" t="s">
        <v>8348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119</v>
      </c>
      <c r="Q2032" t="s">
        <v>8318</v>
      </c>
      <c r="R2032" t="s">
        <v>8348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</v>
      </c>
      <c r="Q2033" t="s">
        <v>8318</v>
      </c>
      <c r="R2033" t="s">
        <v>8348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</v>
      </c>
      <c r="Q2034" t="s">
        <v>8318</v>
      </c>
      <c r="R2034" t="s">
        <v>8348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283</v>
      </c>
      <c r="Q2035" t="s">
        <v>8318</v>
      </c>
      <c r="R2035" t="s">
        <v>8348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594</v>
      </c>
      <c r="Q2036" t="s">
        <v>8318</v>
      </c>
      <c r="R2036" t="s">
        <v>8348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</v>
      </c>
      <c r="Q2037" t="s">
        <v>8318</v>
      </c>
      <c r="R2037" t="s">
        <v>8348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47</v>
      </c>
      <c r="Q2038" t="s">
        <v>8318</v>
      </c>
      <c r="R2038" t="s">
        <v>8348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</v>
      </c>
      <c r="Q2039" t="s">
        <v>8318</v>
      </c>
      <c r="R2039" t="s">
        <v>8348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165</v>
      </c>
      <c r="Q2040" t="s">
        <v>8318</v>
      </c>
      <c r="R2040" t="s">
        <v>8348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</v>
      </c>
      <c r="Q2041" t="s">
        <v>8318</v>
      </c>
      <c r="R2041" t="s">
        <v>8348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</v>
      </c>
      <c r="Q2042" t="s">
        <v>8318</v>
      </c>
      <c r="R2042" t="s">
        <v>8348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144</v>
      </c>
      <c r="Q2043" t="s">
        <v>8318</v>
      </c>
      <c r="R2043" t="s">
        <v>8348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</v>
      </c>
      <c r="Q2044" t="s">
        <v>8318</v>
      </c>
      <c r="R2044" t="s">
        <v>8348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</v>
      </c>
      <c r="Q2045" t="s">
        <v>8318</v>
      </c>
      <c r="R2045" t="s">
        <v>8348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</v>
      </c>
      <c r="Q2046" t="s">
        <v>8318</v>
      </c>
      <c r="R2046" t="s">
        <v>8348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153</v>
      </c>
      <c r="Q2047" t="s">
        <v>8318</v>
      </c>
      <c r="R2047" t="s">
        <v>8348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56</v>
      </c>
      <c r="Q2048" t="s">
        <v>8318</v>
      </c>
      <c r="R2048" t="s">
        <v>8348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228</v>
      </c>
      <c r="Q2049" t="s">
        <v>8318</v>
      </c>
      <c r="R2049" t="s">
        <v>8348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92</v>
      </c>
      <c r="Q2050" t="s">
        <v>8318</v>
      </c>
      <c r="R2050" t="s">
        <v>8348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IFERROR(ROUND(E2051/L2051,0),"No Backers")</f>
        <v>81</v>
      </c>
      <c r="Q2051" t="s">
        <v>8318</v>
      </c>
      <c r="R2051" t="s">
        <v>8348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</v>
      </c>
      <c r="Q2052" t="s">
        <v>8318</v>
      </c>
      <c r="R2052" t="s">
        <v>8348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</v>
      </c>
      <c r="Q2053" t="s">
        <v>8318</v>
      </c>
      <c r="R2053" t="s">
        <v>8348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</v>
      </c>
      <c r="Q2054" t="s">
        <v>8318</v>
      </c>
      <c r="R2054" t="s">
        <v>8348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42</v>
      </c>
      <c r="Q2055" t="s">
        <v>8318</v>
      </c>
      <c r="R2055" t="s">
        <v>8348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</v>
      </c>
      <c r="Q2056" t="s">
        <v>8318</v>
      </c>
      <c r="R2056" t="s">
        <v>8348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</v>
      </c>
      <c r="Q2057" t="s">
        <v>8318</v>
      </c>
      <c r="R2057" t="s">
        <v>8348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</v>
      </c>
      <c r="Q2058" t="s">
        <v>8318</v>
      </c>
      <c r="R2058" t="s">
        <v>8348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46</v>
      </c>
      <c r="Q2059" t="s">
        <v>8318</v>
      </c>
      <c r="R2059" t="s">
        <v>8348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11</v>
      </c>
      <c r="Q2060" t="s">
        <v>8318</v>
      </c>
      <c r="R2060" t="s">
        <v>8348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115</v>
      </c>
      <c r="Q2061" t="s">
        <v>8318</v>
      </c>
      <c r="R2061" t="s">
        <v>8348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t="s">
        <v>8318</v>
      </c>
      <c r="R2062" t="s">
        <v>8348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</v>
      </c>
      <c r="Q2063" t="s">
        <v>8318</v>
      </c>
      <c r="R2063" t="s">
        <v>8348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</v>
      </c>
      <c r="Q2064" t="s">
        <v>8318</v>
      </c>
      <c r="R2064" t="s">
        <v>8348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121</v>
      </c>
      <c r="Q2065" t="s">
        <v>8318</v>
      </c>
      <c r="R2065" t="s">
        <v>8348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</v>
      </c>
      <c r="Q2066" t="s">
        <v>8318</v>
      </c>
      <c r="R2066" t="s">
        <v>8348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</v>
      </c>
      <c r="Q2067" t="s">
        <v>8318</v>
      </c>
      <c r="R2067" t="s">
        <v>8348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</v>
      </c>
      <c r="Q2068" t="s">
        <v>8318</v>
      </c>
      <c r="R2068" t="s">
        <v>8348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63</v>
      </c>
      <c r="Q2069" t="s">
        <v>8318</v>
      </c>
      <c r="R2069" t="s">
        <v>8348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</v>
      </c>
      <c r="Q2070" t="s">
        <v>8318</v>
      </c>
      <c r="R2070" t="s">
        <v>8348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</v>
      </c>
      <c r="Q2071" t="s">
        <v>8318</v>
      </c>
      <c r="R2071" t="s">
        <v>8348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</v>
      </c>
      <c r="Q2072" t="s">
        <v>8318</v>
      </c>
      <c r="R2072" t="s">
        <v>8348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202</v>
      </c>
      <c r="Q2073" t="s">
        <v>8318</v>
      </c>
      <c r="R2073" t="s">
        <v>8348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</v>
      </c>
      <c r="Q2074" t="s">
        <v>8318</v>
      </c>
      <c r="R2074" t="s">
        <v>8348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325</v>
      </c>
      <c r="Q2075" t="s">
        <v>8318</v>
      </c>
      <c r="R2075" t="s">
        <v>8348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t="s">
        <v>8318</v>
      </c>
      <c r="R2076" t="s">
        <v>8348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</v>
      </c>
      <c r="Q2077" t="s">
        <v>8318</v>
      </c>
      <c r="R2077" t="s">
        <v>8348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</v>
      </c>
      <c r="Q2078" t="s">
        <v>8318</v>
      </c>
      <c r="R2078" t="s">
        <v>8348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</v>
      </c>
      <c r="Q2079" t="s">
        <v>8318</v>
      </c>
      <c r="R2079" t="s">
        <v>8348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547</v>
      </c>
      <c r="Q2080" t="s">
        <v>8318</v>
      </c>
      <c r="R2080" t="s">
        <v>8348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</v>
      </c>
      <c r="Q2081" t="s">
        <v>8318</v>
      </c>
      <c r="R2081" t="s">
        <v>8348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102</v>
      </c>
      <c r="Q2082" t="s">
        <v>8318</v>
      </c>
      <c r="R2082" t="s">
        <v>8348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73</v>
      </c>
      <c r="Q2083" t="s">
        <v>8324</v>
      </c>
      <c r="R2083" t="s">
        <v>8328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44</v>
      </c>
      <c r="Q2084" t="s">
        <v>8324</v>
      </c>
      <c r="R2084" t="s">
        <v>8328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t="s">
        <v>8324</v>
      </c>
      <c r="R2085" t="s">
        <v>8328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71</v>
      </c>
      <c r="Q2086" t="s">
        <v>8324</v>
      </c>
      <c r="R2086" t="s">
        <v>8328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</v>
      </c>
      <c r="Q2087" t="s">
        <v>8324</v>
      </c>
      <c r="R2087" t="s">
        <v>8328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</v>
      </c>
      <c r="Q2088" t="s">
        <v>8324</v>
      </c>
      <c r="R2088" t="s">
        <v>8328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</v>
      </c>
      <c r="Q2089" t="s">
        <v>8324</v>
      </c>
      <c r="R2089" t="s">
        <v>8328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</v>
      </c>
      <c r="Q2090" t="s">
        <v>8324</v>
      </c>
      <c r="R2090" t="s">
        <v>8328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49</v>
      </c>
      <c r="Q2091" t="s">
        <v>8324</v>
      </c>
      <c r="R2091" t="s">
        <v>8328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58</v>
      </c>
      <c r="Q2092" t="s">
        <v>8324</v>
      </c>
      <c r="R2092" t="s">
        <v>8328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</v>
      </c>
      <c r="Q2093" t="s">
        <v>8324</v>
      </c>
      <c r="R2093" t="s">
        <v>8328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</v>
      </c>
      <c r="Q2094" t="s">
        <v>8324</v>
      </c>
      <c r="R2094" t="s">
        <v>8328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67</v>
      </c>
      <c r="Q2095" t="s">
        <v>8324</v>
      </c>
      <c r="R2095" t="s">
        <v>8328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59</v>
      </c>
      <c r="Q2096" t="s">
        <v>8324</v>
      </c>
      <c r="R2096" t="s">
        <v>8328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114</v>
      </c>
      <c r="Q2097" t="s">
        <v>8324</v>
      </c>
      <c r="R2097" t="s">
        <v>8328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44</v>
      </c>
      <c r="Q2098" t="s">
        <v>8324</v>
      </c>
      <c r="R2098" t="s">
        <v>8328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79</v>
      </c>
      <c r="Q2099" t="s">
        <v>8324</v>
      </c>
      <c r="R2099" t="s">
        <v>8328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</v>
      </c>
      <c r="Q2100" t="s">
        <v>8324</v>
      </c>
      <c r="R2100" t="s">
        <v>8328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</v>
      </c>
      <c r="Q2101" t="s">
        <v>8324</v>
      </c>
      <c r="R2101" t="s">
        <v>8328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</v>
      </c>
      <c r="Q2102" t="s">
        <v>8324</v>
      </c>
      <c r="R2102" t="s">
        <v>8328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</v>
      </c>
      <c r="Q2103" t="s">
        <v>8324</v>
      </c>
      <c r="R2103" t="s">
        <v>8328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36</v>
      </c>
      <c r="Q2104" t="s">
        <v>8324</v>
      </c>
      <c r="R2104" t="s">
        <v>8328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99</v>
      </c>
      <c r="Q2105" t="s">
        <v>8324</v>
      </c>
      <c r="R2105" t="s">
        <v>8328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t="s">
        <v>8324</v>
      </c>
      <c r="R2106" t="s">
        <v>8328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</v>
      </c>
      <c r="Q2107" t="s">
        <v>8324</v>
      </c>
      <c r="R2107" t="s">
        <v>8328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54</v>
      </c>
      <c r="Q2108" t="s">
        <v>8324</v>
      </c>
      <c r="R2108" t="s">
        <v>8328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</v>
      </c>
      <c r="Q2109" t="s">
        <v>8324</v>
      </c>
      <c r="R2109" t="s">
        <v>8328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90</v>
      </c>
      <c r="Q2110" t="s">
        <v>8324</v>
      </c>
      <c r="R2110" t="s">
        <v>8328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107</v>
      </c>
      <c r="Q2111" t="s">
        <v>8324</v>
      </c>
      <c r="R2111" t="s">
        <v>8328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53</v>
      </c>
      <c r="Q2112" t="s">
        <v>8324</v>
      </c>
      <c r="R2112" t="s">
        <v>8328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55</v>
      </c>
      <c r="Q2113" t="s">
        <v>8324</v>
      </c>
      <c r="R2113" t="s">
        <v>8328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</v>
      </c>
      <c r="Q2114" t="s">
        <v>8324</v>
      </c>
      <c r="R2114" t="s">
        <v>8328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IFERROR(ROUND(E2115/L2115,0),"No Backers")</f>
        <v>69</v>
      </c>
      <c r="Q2115" t="s">
        <v>8324</v>
      </c>
      <c r="R2115" t="s">
        <v>8328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36</v>
      </c>
      <c r="Q2116" t="s">
        <v>8324</v>
      </c>
      <c r="R2116" t="s">
        <v>8328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</v>
      </c>
      <c r="Q2117" t="s">
        <v>8324</v>
      </c>
      <c r="R2117" t="s">
        <v>8328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</v>
      </c>
      <c r="Q2118" t="s">
        <v>8324</v>
      </c>
      <c r="R2118" t="s">
        <v>8328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51</v>
      </c>
      <c r="Q2119" t="s">
        <v>8324</v>
      </c>
      <c r="R2119" t="s">
        <v>8328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</v>
      </c>
      <c r="Q2120" t="s">
        <v>8324</v>
      </c>
      <c r="R2120" t="s">
        <v>8328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92</v>
      </c>
      <c r="Q2121" t="s">
        <v>8324</v>
      </c>
      <c r="R2121" t="s">
        <v>8328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117</v>
      </c>
      <c r="Q2122" t="s">
        <v>8324</v>
      </c>
      <c r="R2122" t="s">
        <v>8328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</v>
      </c>
      <c r="Q2123" t="s">
        <v>8332</v>
      </c>
      <c r="R2123" t="s">
        <v>8333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</v>
      </c>
      <c r="Q2124" t="s">
        <v>8332</v>
      </c>
      <c r="R2124" t="s">
        <v>8333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t="s">
        <v>8332</v>
      </c>
      <c r="R2125" t="s">
        <v>8333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t="s">
        <v>8332</v>
      </c>
      <c r="R2126" t="s">
        <v>8333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32</v>
      </c>
      <c r="Q2127" t="s">
        <v>8332</v>
      </c>
      <c r="R2127" t="s">
        <v>8333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t="s">
        <v>8332</v>
      </c>
      <c r="R2128" t="s">
        <v>8333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</v>
      </c>
      <c r="Q2129" t="s">
        <v>8332</v>
      </c>
      <c r="R2129" t="s">
        <v>8333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t="s">
        <v>8332</v>
      </c>
      <c r="R2130" t="s">
        <v>8333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20</v>
      </c>
      <c r="Q2131" t="s">
        <v>8332</v>
      </c>
      <c r="R2131" t="s">
        <v>8333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</v>
      </c>
      <c r="Q2132" t="s">
        <v>8332</v>
      </c>
      <c r="R2132" t="s">
        <v>8333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</v>
      </c>
      <c r="Q2133" t="s">
        <v>8332</v>
      </c>
      <c r="R2133" t="s">
        <v>8333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</v>
      </c>
      <c r="Q2134" t="s">
        <v>8332</v>
      </c>
      <c r="R2134" t="s">
        <v>8333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</v>
      </c>
      <c r="Q2135" t="s">
        <v>8332</v>
      </c>
      <c r="R2135" t="s">
        <v>8333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35</v>
      </c>
      <c r="Q2136" t="s">
        <v>8332</v>
      </c>
      <c r="R2136" t="s">
        <v>8333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22</v>
      </c>
      <c r="Q2137" t="s">
        <v>8332</v>
      </c>
      <c r="R2137" t="s">
        <v>8333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12</v>
      </c>
      <c r="Q2138" t="s">
        <v>8332</v>
      </c>
      <c r="R2138" t="s">
        <v>8333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27</v>
      </c>
      <c r="Q2139" t="s">
        <v>8332</v>
      </c>
      <c r="R2139" t="s">
        <v>8333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11</v>
      </c>
      <c r="Q2140" t="s">
        <v>8332</v>
      </c>
      <c r="R2140" t="s">
        <v>8333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</v>
      </c>
      <c r="Q2141" t="s">
        <v>8332</v>
      </c>
      <c r="R2141" t="s">
        <v>8333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51</v>
      </c>
      <c r="Q2142" t="s">
        <v>8332</v>
      </c>
      <c r="R2142" t="s">
        <v>8333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t="str">
        <f t="shared" si="166"/>
        <v>No Backers</v>
      </c>
      <c r="Q2143" t="s">
        <v>8332</v>
      </c>
      <c r="R2143" t="s">
        <v>8333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</v>
      </c>
      <c r="Q2144" t="s">
        <v>8332</v>
      </c>
      <c r="R2144" t="s">
        <v>8333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t="s">
        <v>8332</v>
      </c>
      <c r="R2145" t="s">
        <v>8333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</v>
      </c>
      <c r="Q2146" t="s">
        <v>8332</v>
      </c>
      <c r="R2146" t="s">
        <v>8333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</v>
      </c>
      <c r="Q2147" t="s">
        <v>8332</v>
      </c>
      <c r="R2147" t="s">
        <v>8333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t="s">
        <v>8332</v>
      </c>
      <c r="R2148" t="s">
        <v>8333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</v>
      </c>
      <c r="Q2149" t="s">
        <v>8332</v>
      </c>
      <c r="R2149" t="s">
        <v>8333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t="s">
        <v>8332</v>
      </c>
      <c r="R2150" t="s">
        <v>8333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t="str">
        <f t="shared" si="166"/>
        <v>No Backers</v>
      </c>
      <c r="Q2151" t="s">
        <v>8332</v>
      </c>
      <c r="R2151" t="s">
        <v>8333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</v>
      </c>
      <c r="Q2152" t="s">
        <v>8332</v>
      </c>
      <c r="R2152" t="s">
        <v>8333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20</v>
      </c>
      <c r="Q2153" t="s">
        <v>8332</v>
      </c>
      <c r="R2153" t="s">
        <v>8333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13</v>
      </c>
      <c r="Q2154" t="s">
        <v>8332</v>
      </c>
      <c r="R2154" t="s">
        <v>8333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9</v>
      </c>
      <c r="Q2155" t="s">
        <v>8332</v>
      </c>
      <c r="R2155" t="s">
        <v>8333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t="s">
        <v>8332</v>
      </c>
      <c r="R2156" t="s">
        <v>8333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t="s">
        <v>8332</v>
      </c>
      <c r="R2157" t="s">
        <v>8333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18</v>
      </c>
      <c r="Q2158" t="s">
        <v>8332</v>
      </c>
      <c r="R2158" t="s">
        <v>8333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371</v>
      </c>
      <c r="Q2159" t="s">
        <v>8332</v>
      </c>
      <c r="R2159" t="s">
        <v>8333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64</v>
      </c>
      <c r="Q2160" t="s">
        <v>8332</v>
      </c>
      <c r="R2160" t="s">
        <v>8333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t="s">
        <v>8332</v>
      </c>
      <c r="R2161" t="s">
        <v>8333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</v>
      </c>
      <c r="Q2162" t="s">
        <v>8332</v>
      </c>
      <c r="R2162" t="s">
        <v>8333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36</v>
      </c>
      <c r="Q2163" t="s">
        <v>8324</v>
      </c>
      <c r="R2163" t="s">
        <v>8325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</v>
      </c>
      <c r="Q2164" t="s">
        <v>8324</v>
      </c>
      <c r="R2164" t="s">
        <v>8325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</v>
      </c>
      <c r="Q2165" t="s">
        <v>8324</v>
      </c>
      <c r="R2165" t="s">
        <v>8325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</v>
      </c>
      <c r="Q2166" t="s">
        <v>8324</v>
      </c>
      <c r="R2166" t="s">
        <v>8325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30</v>
      </c>
      <c r="Q2167" t="s">
        <v>8324</v>
      </c>
      <c r="R2167" t="s">
        <v>8325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92</v>
      </c>
      <c r="Q2168" t="s">
        <v>8324</v>
      </c>
      <c r="R2168" t="s">
        <v>8325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23</v>
      </c>
      <c r="Q2169" t="s">
        <v>8324</v>
      </c>
      <c r="R2169" t="s">
        <v>8325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</v>
      </c>
      <c r="Q2170" t="s">
        <v>8324</v>
      </c>
      <c r="R2170" t="s">
        <v>8325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22</v>
      </c>
      <c r="Q2171" t="s">
        <v>8324</v>
      </c>
      <c r="R2171" t="s">
        <v>8325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</v>
      </c>
      <c r="Q2172" t="s">
        <v>8324</v>
      </c>
      <c r="R2172" t="s">
        <v>8325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</v>
      </c>
      <c r="Q2173" t="s">
        <v>8324</v>
      </c>
      <c r="R2173" t="s">
        <v>8325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77</v>
      </c>
      <c r="Q2174" t="s">
        <v>8324</v>
      </c>
      <c r="R2174" t="s">
        <v>8325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</v>
      </c>
      <c r="Q2175" t="s">
        <v>8324</v>
      </c>
      <c r="R2175" t="s">
        <v>8325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</v>
      </c>
      <c r="Q2176" t="s">
        <v>8324</v>
      </c>
      <c r="R2176" t="s">
        <v>8325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</v>
      </c>
      <c r="Q2177" t="s">
        <v>8324</v>
      </c>
      <c r="R2177" t="s">
        <v>8325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89</v>
      </c>
      <c r="Q2178" t="s">
        <v>8324</v>
      </c>
      <c r="R2178" t="s">
        <v>8325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IFERROR(ROUND(E2179/L2179,0),"No Backers")</f>
        <v>66</v>
      </c>
      <c r="Q2179" t="s">
        <v>8324</v>
      </c>
      <c r="R2179" t="s">
        <v>8325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</v>
      </c>
      <c r="Q2180" t="s">
        <v>8324</v>
      </c>
      <c r="R2180" t="s">
        <v>8325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77</v>
      </c>
      <c r="Q2181" t="s">
        <v>8324</v>
      </c>
      <c r="R2181" t="s">
        <v>8325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69</v>
      </c>
      <c r="Q2182" t="s">
        <v>8324</v>
      </c>
      <c r="R2182" t="s">
        <v>8325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58</v>
      </c>
      <c r="Q2183" t="s">
        <v>8332</v>
      </c>
      <c r="R2183" t="s">
        <v>8350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</v>
      </c>
      <c r="Q2184" t="s">
        <v>8332</v>
      </c>
      <c r="R2184" t="s">
        <v>8350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32</v>
      </c>
      <c r="Q2185" t="s">
        <v>8332</v>
      </c>
      <c r="R2185" t="s">
        <v>8350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</v>
      </c>
      <c r="Q2186" t="s">
        <v>8332</v>
      </c>
      <c r="R2186" t="s">
        <v>8350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</v>
      </c>
      <c r="Q2187" t="s">
        <v>8332</v>
      </c>
      <c r="R2187" t="s">
        <v>8350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56</v>
      </c>
      <c r="Q2188" t="s">
        <v>8332</v>
      </c>
      <c r="R2188" t="s">
        <v>8350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57</v>
      </c>
      <c r="Q2189" t="s">
        <v>8332</v>
      </c>
      <c r="R2189" t="s">
        <v>8350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</v>
      </c>
      <c r="Q2190" t="s">
        <v>8332</v>
      </c>
      <c r="R2190" t="s">
        <v>8350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69</v>
      </c>
      <c r="Q2191" t="s">
        <v>8332</v>
      </c>
      <c r="R2191" t="s">
        <v>8350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</v>
      </c>
      <c r="Q2192" t="s">
        <v>8332</v>
      </c>
      <c r="R2192" t="s">
        <v>8350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36</v>
      </c>
      <c r="Q2193" t="s">
        <v>8332</v>
      </c>
      <c r="R2193" t="s">
        <v>8350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</v>
      </c>
      <c r="Q2194" t="s">
        <v>8332</v>
      </c>
      <c r="R2194" t="s">
        <v>8350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76</v>
      </c>
      <c r="Q2195" t="s">
        <v>8332</v>
      </c>
      <c r="R2195" t="s">
        <v>8350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</v>
      </c>
      <c r="Q2196" t="s">
        <v>8332</v>
      </c>
      <c r="R2196" t="s">
        <v>8350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</v>
      </c>
      <c r="Q2197" t="s">
        <v>8332</v>
      </c>
      <c r="R2197" t="s">
        <v>8350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</v>
      </c>
      <c r="Q2198" t="s">
        <v>8332</v>
      </c>
      <c r="R2198" t="s">
        <v>8350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66</v>
      </c>
      <c r="Q2199" t="s">
        <v>8332</v>
      </c>
      <c r="R2199" t="s">
        <v>8350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82</v>
      </c>
      <c r="Q2200" t="s">
        <v>8332</v>
      </c>
      <c r="R2200" t="s">
        <v>8350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53</v>
      </c>
      <c r="Q2201" t="s">
        <v>8332</v>
      </c>
      <c r="R2201" t="s">
        <v>8350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</v>
      </c>
      <c r="Q2202" t="s">
        <v>8332</v>
      </c>
      <c r="R2202" t="s">
        <v>8350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</v>
      </c>
      <c r="Q2203" t="s">
        <v>8324</v>
      </c>
      <c r="R2203" t="s">
        <v>8329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</v>
      </c>
      <c r="Q2204" t="s">
        <v>8324</v>
      </c>
      <c r="R2204" t="s">
        <v>8329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44</v>
      </c>
      <c r="Q2205" t="s">
        <v>8324</v>
      </c>
      <c r="R2205" t="s">
        <v>8329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</v>
      </c>
      <c r="Q2206" t="s">
        <v>8324</v>
      </c>
      <c r="R2206" t="s">
        <v>8329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</v>
      </c>
      <c r="Q2207" t="s">
        <v>8324</v>
      </c>
      <c r="R2207" t="s">
        <v>8329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</v>
      </c>
      <c r="Q2208" t="s">
        <v>8324</v>
      </c>
      <c r="R2208" t="s">
        <v>8329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286</v>
      </c>
      <c r="Q2209" t="s">
        <v>8324</v>
      </c>
      <c r="R2209" t="s">
        <v>8329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</v>
      </c>
      <c r="Q2210" t="s">
        <v>8324</v>
      </c>
      <c r="R2210" t="s">
        <v>8329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</v>
      </c>
      <c r="Q2211" t="s">
        <v>8324</v>
      </c>
      <c r="R2211" t="s">
        <v>8329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62</v>
      </c>
      <c r="Q2212" t="s">
        <v>8324</v>
      </c>
      <c r="R2212" t="s">
        <v>8329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41</v>
      </c>
      <c r="Q2213" t="s">
        <v>8324</v>
      </c>
      <c r="R2213" t="s">
        <v>8329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56</v>
      </c>
      <c r="Q2214" t="s">
        <v>8324</v>
      </c>
      <c r="R2214" t="s">
        <v>8329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t="s">
        <v>8324</v>
      </c>
      <c r="R2215" t="s">
        <v>8329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</v>
      </c>
      <c r="Q2216" t="s">
        <v>8324</v>
      </c>
      <c r="R2216" t="s">
        <v>8329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</v>
      </c>
      <c r="Q2217" t="s">
        <v>8324</v>
      </c>
      <c r="R2217" t="s">
        <v>8329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23</v>
      </c>
      <c r="Q2218" t="s">
        <v>8324</v>
      </c>
      <c r="R2218" t="s">
        <v>8329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</v>
      </c>
      <c r="Q2219" t="s">
        <v>8324</v>
      </c>
      <c r="R2219" t="s">
        <v>8329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</v>
      </c>
      <c r="Q2220" t="s">
        <v>8324</v>
      </c>
      <c r="R2220" t="s">
        <v>8329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</v>
      </c>
      <c r="Q2221" t="s">
        <v>8324</v>
      </c>
      <c r="R2221" t="s">
        <v>8329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</v>
      </c>
      <c r="Q2222" t="s">
        <v>8324</v>
      </c>
      <c r="R2222" t="s">
        <v>8329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</v>
      </c>
      <c r="Q2223" t="s">
        <v>8332</v>
      </c>
      <c r="R2223" t="s">
        <v>8350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</v>
      </c>
      <c r="Q2224" t="s">
        <v>8332</v>
      </c>
      <c r="R2224" t="s">
        <v>8350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</v>
      </c>
      <c r="Q2225" t="s">
        <v>8332</v>
      </c>
      <c r="R2225" t="s">
        <v>8350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</v>
      </c>
      <c r="Q2226" t="s">
        <v>8332</v>
      </c>
      <c r="R2226" t="s">
        <v>8350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165</v>
      </c>
      <c r="Q2227" t="s">
        <v>8332</v>
      </c>
      <c r="R2227" t="s">
        <v>8350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61</v>
      </c>
      <c r="Q2228" t="s">
        <v>8332</v>
      </c>
      <c r="R2228" t="s">
        <v>8350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68</v>
      </c>
      <c r="Q2229" t="s">
        <v>8332</v>
      </c>
      <c r="R2229" t="s">
        <v>8350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82</v>
      </c>
      <c r="Q2230" t="s">
        <v>8332</v>
      </c>
      <c r="R2230" t="s">
        <v>8350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</v>
      </c>
      <c r="Q2231" t="s">
        <v>8332</v>
      </c>
      <c r="R2231" t="s">
        <v>8350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</v>
      </c>
      <c r="Q2232" t="s">
        <v>8332</v>
      </c>
      <c r="R2232" t="s">
        <v>8350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</v>
      </c>
      <c r="Q2233" t="s">
        <v>8332</v>
      </c>
      <c r="R2233" t="s">
        <v>8350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</v>
      </c>
      <c r="Q2234" t="s">
        <v>8332</v>
      </c>
      <c r="R2234" t="s">
        <v>8350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</v>
      </c>
      <c r="Q2235" t="s">
        <v>8332</v>
      </c>
      <c r="R2235" t="s">
        <v>8350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42</v>
      </c>
      <c r="Q2236" t="s">
        <v>8332</v>
      </c>
      <c r="R2236" t="s">
        <v>8350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136</v>
      </c>
      <c r="Q2237" t="s">
        <v>8332</v>
      </c>
      <c r="R2237" t="s">
        <v>8350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</v>
      </c>
      <c r="Q2238" t="s">
        <v>8332</v>
      </c>
      <c r="R2238" t="s">
        <v>8350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65</v>
      </c>
      <c r="Q2239" t="s">
        <v>8332</v>
      </c>
      <c r="R2239" t="s">
        <v>8350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70</v>
      </c>
      <c r="Q2240" t="s">
        <v>8332</v>
      </c>
      <c r="R2240" t="s">
        <v>8350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</v>
      </c>
      <c r="Q2241" t="s">
        <v>8332</v>
      </c>
      <c r="R2241" t="s">
        <v>8350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141</v>
      </c>
      <c r="Q2242" t="s">
        <v>8332</v>
      </c>
      <c r="R2242" t="s">
        <v>8350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IFERROR(ROUND(E2243/L2243,0),"No Backers")</f>
        <v>49</v>
      </c>
      <c r="Q2243" t="s">
        <v>8332</v>
      </c>
      <c r="R2243" t="s">
        <v>8350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54</v>
      </c>
      <c r="Q2244" t="s">
        <v>8332</v>
      </c>
      <c r="R2244" t="s">
        <v>8350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5</v>
      </c>
      <c r="Q2245" t="s">
        <v>8332</v>
      </c>
      <c r="R2245" t="s">
        <v>8350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t="s">
        <v>8332</v>
      </c>
      <c r="R2246" t="s">
        <v>8350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</v>
      </c>
      <c r="Q2247" t="s">
        <v>8332</v>
      </c>
      <c r="R2247" t="s">
        <v>8350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44</v>
      </c>
      <c r="Q2248" t="s">
        <v>8332</v>
      </c>
      <c r="R2248" t="s">
        <v>8350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51</v>
      </c>
      <c r="Q2249" t="s">
        <v>8332</v>
      </c>
      <c r="R2249" t="s">
        <v>8350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59</v>
      </c>
      <c r="Q2250" t="s">
        <v>8332</v>
      </c>
      <c r="R2250" t="s">
        <v>8350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33</v>
      </c>
      <c r="Q2251" t="s">
        <v>8332</v>
      </c>
      <c r="R2251" t="s">
        <v>8350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427</v>
      </c>
      <c r="Q2252" t="s">
        <v>8332</v>
      </c>
      <c r="R2252" t="s">
        <v>8350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24</v>
      </c>
      <c r="Q2253" t="s">
        <v>8332</v>
      </c>
      <c r="R2253" t="s">
        <v>8350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</v>
      </c>
      <c r="Q2254" t="s">
        <v>8332</v>
      </c>
      <c r="R2254" t="s">
        <v>8350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</v>
      </c>
      <c r="Q2255" t="s">
        <v>8332</v>
      </c>
      <c r="R2255" t="s">
        <v>8350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12</v>
      </c>
      <c r="Q2256" t="s">
        <v>8332</v>
      </c>
      <c r="R2256" t="s">
        <v>8350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42</v>
      </c>
      <c r="Q2257" t="s">
        <v>8332</v>
      </c>
      <c r="R2257" t="s">
        <v>8350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</v>
      </c>
      <c r="Q2258" t="s">
        <v>8332</v>
      </c>
      <c r="R2258" t="s">
        <v>8350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</v>
      </c>
      <c r="Q2259" t="s">
        <v>8332</v>
      </c>
      <c r="R2259" t="s">
        <v>8350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16</v>
      </c>
      <c r="Q2260" t="s">
        <v>8332</v>
      </c>
      <c r="R2260" t="s">
        <v>8350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91</v>
      </c>
      <c r="Q2261" t="s">
        <v>8332</v>
      </c>
      <c r="R2261" t="s">
        <v>8350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</v>
      </c>
      <c r="Q2262" t="s">
        <v>8332</v>
      </c>
      <c r="R2262" t="s">
        <v>8350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</v>
      </c>
      <c r="Q2263" t="s">
        <v>8332</v>
      </c>
      <c r="R2263" t="s">
        <v>8350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</v>
      </c>
      <c r="Q2264" t="s">
        <v>8332</v>
      </c>
      <c r="R2264" t="s">
        <v>8350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</v>
      </c>
      <c r="Q2265" t="s">
        <v>8332</v>
      </c>
      <c r="R2265" t="s">
        <v>8350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</v>
      </c>
      <c r="Q2266" t="s">
        <v>8332</v>
      </c>
      <c r="R2266" t="s">
        <v>8350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</v>
      </c>
      <c r="Q2267" t="s">
        <v>8332</v>
      </c>
      <c r="R2267" t="s">
        <v>8350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25</v>
      </c>
      <c r="Q2268" t="s">
        <v>8332</v>
      </c>
      <c r="R2268" t="s">
        <v>8350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</v>
      </c>
      <c r="Q2269" t="s">
        <v>8332</v>
      </c>
      <c r="R2269" t="s">
        <v>8350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</v>
      </c>
      <c r="Q2270" t="s">
        <v>8332</v>
      </c>
      <c r="R2270" t="s">
        <v>8350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50</v>
      </c>
      <c r="Q2271" t="s">
        <v>8332</v>
      </c>
      <c r="R2271" t="s">
        <v>8350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108</v>
      </c>
      <c r="Q2272" t="s">
        <v>8332</v>
      </c>
      <c r="R2272" t="s">
        <v>8350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43</v>
      </c>
      <c r="Q2273" t="s">
        <v>8332</v>
      </c>
      <c r="R2273" t="s">
        <v>8350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</v>
      </c>
      <c r="Q2274" t="s">
        <v>8332</v>
      </c>
      <c r="R2274" t="s">
        <v>8350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</v>
      </c>
      <c r="Q2275" t="s">
        <v>8332</v>
      </c>
      <c r="R2275" t="s">
        <v>8350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</v>
      </c>
      <c r="Q2276" t="s">
        <v>8332</v>
      </c>
      <c r="R2276" t="s">
        <v>8350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34</v>
      </c>
      <c r="Q2277" t="s">
        <v>8332</v>
      </c>
      <c r="R2277" t="s">
        <v>8350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65</v>
      </c>
      <c r="Q2278" t="s">
        <v>8332</v>
      </c>
      <c r="R2278" t="s">
        <v>8350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58</v>
      </c>
      <c r="Q2279" t="s">
        <v>8332</v>
      </c>
      <c r="R2279" t="s">
        <v>8350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</v>
      </c>
      <c r="Q2280" t="s">
        <v>8332</v>
      </c>
      <c r="R2280" t="s">
        <v>8350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</v>
      </c>
      <c r="Q2281" t="s">
        <v>8332</v>
      </c>
      <c r="R2281" t="s">
        <v>8350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</v>
      </c>
      <c r="Q2282" t="s">
        <v>8332</v>
      </c>
      <c r="R2282" t="s">
        <v>8350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</v>
      </c>
      <c r="Q2283" t="s">
        <v>8324</v>
      </c>
      <c r="R2283" t="s">
        <v>8325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116</v>
      </c>
      <c r="Q2284" t="s">
        <v>8324</v>
      </c>
      <c r="R2284" t="s">
        <v>8325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</v>
      </c>
      <c r="Q2285" t="s">
        <v>8324</v>
      </c>
      <c r="R2285" t="s">
        <v>8325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</v>
      </c>
      <c r="Q2286" t="s">
        <v>8324</v>
      </c>
      <c r="R2286" t="s">
        <v>8325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</v>
      </c>
      <c r="Q2287" t="s">
        <v>8324</v>
      </c>
      <c r="R2287" t="s">
        <v>8325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</v>
      </c>
      <c r="Q2288" t="s">
        <v>8324</v>
      </c>
      <c r="R2288" t="s">
        <v>8325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51</v>
      </c>
      <c r="Q2289" t="s">
        <v>8324</v>
      </c>
      <c r="R2289" t="s">
        <v>8325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</v>
      </c>
      <c r="Q2290" t="s">
        <v>8324</v>
      </c>
      <c r="R2290" t="s">
        <v>8325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</v>
      </c>
      <c r="Q2291" t="s">
        <v>8324</v>
      </c>
      <c r="R2291" t="s">
        <v>8325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54</v>
      </c>
      <c r="Q2292" t="s">
        <v>8324</v>
      </c>
      <c r="R2292" t="s">
        <v>8325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</v>
      </c>
      <c r="Q2293" t="s">
        <v>8324</v>
      </c>
      <c r="R2293" t="s">
        <v>8325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47</v>
      </c>
      <c r="Q2294" t="s">
        <v>8324</v>
      </c>
      <c r="R2294" t="s">
        <v>8325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</v>
      </c>
      <c r="Q2295" t="s">
        <v>8324</v>
      </c>
      <c r="R2295" t="s">
        <v>8325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</v>
      </c>
      <c r="Q2296" t="s">
        <v>8324</v>
      </c>
      <c r="R2296" t="s">
        <v>8325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</v>
      </c>
      <c r="Q2297" t="s">
        <v>8324</v>
      </c>
      <c r="R2297" t="s">
        <v>8325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72</v>
      </c>
      <c r="Q2298" t="s">
        <v>8324</v>
      </c>
      <c r="R2298" t="s">
        <v>8325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53</v>
      </c>
      <c r="Q2299" t="s">
        <v>8324</v>
      </c>
      <c r="R2299" t="s">
        <v>8325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</v>
      </c>
      <c r="Q2300" t="s">
        <v>8324</v>
      </c>
      <c r="R2300" t="s">
        <v>8325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</v>
      </c>
      <c r="Q2301" t="s">
        <v>8324</v>
      </c>
      <c r="R2301" t="s">
        <v>8325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116</v>
      </c>
      <c r="Q2302" t="s">
        <v>8324</v>
      </c>
      <c r="R2302" t="s">
        <v>8325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32</v>
      </c>
      <c r="Q2303" t="s">
        <v>8324</v>
      </c>
      <c r="R2303" t="s">
        <v>8328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</v>
      </c>
      <c r="Q2304" t="s">
        <v>8324</v>
      </c>
      <c r="R2304" t="s">
        <v>8328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</v>
      </c>
      <c r="Q2305" t="s">
        <v>8324</v>
      </c>
      <c r="R2305" t="s">
        <v>8328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</v>
      </c>
      <c r="Q2306" t="s">
        <v>8324</v>
      </c>
      <c r="R2306" t="s">
        <v>8328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IFERROR(ROUND(E2307/L2307,0),"No Backers")</f>
        <v>109</v>
      </c>
      <c r="Q2307" t="s">
        <v>8324</v>
      </c>
      <c r="R2307" t="s">
        <v>8328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</v>
      </c>
      <c r="Q2308" t="s">
        <v>8324</v>
      </c>
      <c r="R2308" t="s">
        <v>8328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28</v>
      </c>
      <c r="Q2309" t="s">
        <v>8324</v>
      </c>
      <c r="R2309" t="s">
        <v>8328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</v>
      </c>
      <c r="Q2310" t="s">
        <v>8324</v>
      </c>
      <c r="R2310" t="s">
        <v>8328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60</v>
      </c>
      <c r="Q2311" t="s">
        <v>8324</v>
      </c>
      <c r="R2311" t="s">
        <v>8328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65</v>
      </c>
      <c r="Q2312" t="s">
        <v>8324</v>
      </c>
      <c r="R2312" t="s">
        <v>8328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</v>
      </c>
      <c r="Q2313" t="s">
        <v>8324</v>
      </c>
      <c r="R2313" t="s">
        <v>8328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41</v>
      </c>
      <c r="Q2314" t="s">
        <v>8324</v>
      </c>
      <c r="R2314" t="s">
        <v>8328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t="s">
        <v>8324</v>
      </c>
      <c r="R2315" t="s">
        <v>8328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38</v>
      </c>
      <c r="Q2316" t="s">
        <v>8324</v>
      </c>
      <c r="R2316" t="s">
        <v>8328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</v>
      </c>
      <c r="Q2317" t="s">
        <v>8324</v>
      </c>
      <c r="R2317" t="s">
        <v>8328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</v>
      </c>
      <c r="Q2318" t="s">
        <v>8324</v>
      </c>
      <c r="R2318" t="s">
        <v>8328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19</v>
      </c>
      <c r="Q2319" t="s">
        <v>8324</v>
      </c>
      <c r="R2319" t="s">
        <v>8328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</v>
      </c>
      <c r="Q2320" t="s">
        <v>8324</v>
      </c>
      <c r="R2320" t="s">
        <v>8328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42</v>
      </c>
      <c r="Q2321" t="s">
        <v>8324</v>
      </c>
      <c r="R2321" t="s">
        <v>8328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</v>
      </c>
      <c r="Q2322" t="s">
        <v>8324</v>
      </c>
      <c r="R2322" t="s">
        <v>8328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65</v>
      </c>
      <c r="Q2323" t="s">
        <v>8335</v>
      </c>
      <c r="R2323" t="s">
        <v>8351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</v>
      </c>
      <c r="Q2324" t="s">
        <v>8335</v>
      </c>
      <c r="R2324" t="s">
        <v>8351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t="s">
        <v>8335</v>
      </c>
      <c r="R2325" t="s">
        <v>8351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</v>
      </c>
      <c r="Q2326" t="s">
        <v>8335</v>
      </c>
      <c r="R2326" t="s">
        <v>8351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</v>
      </c>
      <c r="Q2327" t="s">
        <v>8335</v>
      </c>
      <c r="R2327" t="s">
        <v>8351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t="s">
        <v>8335</v>
      </c>
      <c r="R2328" t="s">
        <v>8351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55</v>
      </c>
      <c r="Q2329" t="s">
        <v>8335</v>
      </c>
      <c r="R2329" t="s">
        <v>8351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</v>
      </c>
      <c r="Q2330" t="s">
        <v>8335</v>
      </c>
      <c r="R2330" t="s">
        <v>8351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212</v>
      </c>
      <c r="Q2331" t="s">
        <v>8335</v>
      </c>
      <c r="R2331" t="s">
        <v>8351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220</v>
      </c>
      <c r="Q2332" t="s">
        <v>8335</v>
      </c>
      <c r="R2332" t="s">
        <v>8351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41</v>
      </c>
      <c r="Q2333" t="s">
        <v>8335</v>
      </c>
      <c r="R2333" t="s">
        <v>8351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76</v>
      </c>
      <c r="Q2334" t="s">
        <v>8335</v>
      </c>
      <c r="R2334" t="s">
        <v>8351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14</v>
      </c>
      <c r="Q2335" t="s">
        <v>8335</v>
      </c>
      <c r="R2335" t="s">
        <v>8351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61</v>
      </c>
      <c r="Q2336" t="s">
        <v>8335</v>
      </c>
      <c r="R2336" t="s">
        <v>8351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116</v>
      </c>
      <c r="Q2337" t="s">
        <v>8335</v>
      </c>
      <c r="R2337" t="s">
        <v>8351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</v>
      </c>
      <c r="Q2338" t="s">
        <v>8335</v>
      </c>
      <c r="R2338" t="s">
        <v>8351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</v>
      </c>
      <c r="Q2339" t="s">
        <v>8335</v>
      </c>
      <c r="R2339" t="s">
        <v>8351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</v>
      </c>
      <c r="Q2340" t="s">
        <v>8335</v>
      </c>
      <c r="R2340" t="s">
        <v>8351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67</v>
      </c>
      <c r="Q2341" t="s">
        <v>8335</v>
      </c>
      <c r="R2341" t="s">
        <v>8351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105</v>
      </c>
      <c r="Q2342" t="s">
        <v>8335</v>
      </c>
      <c r="R2342" t="s">
        <v>8351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t="str">
        <f t="shared" si="181"/>
        <v>No Backers</v>
      </c>
      <c r="Q2343" t="s">
        <v>8318</v>
      </c>
      <c r="R2343" t="s">
        <v>8319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t="str">
        <f t="shared" si="181"/>
        <v>No Backers</v>
      </c>
      <c r="Q2344" t="s">
        <v>8318</v>
      </c>
      <c r="R2344" t="s">
        <v>8319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t="s">
        <v>8318</v>
      </c>
      <c r="R2345" t="s">
        <v>8319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t="s">
        <v>8318</v>
      </c>
      <c r="R2346" t="s">
        <v>8319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t="str">
        <f t="shared" si="181"/>
        <v>No Backers</v>
      </c>
      <c r="Q2347" t="s">
        <v>8318</v>
      </c>
      <c r="R2347" t="s">
        <v>8319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t="s">
        <v>8318</v>
      </c>
      <c r="R2348" t="s">
        <v>8319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t="s">
        <v>8318</v>
      </c>
      <c r="R2349" t="s">
        <v>8319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t="s">
        <v>8318</v>
      </c>
      <c r="R2350" t="s">
        <v>8319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t="str">
        <f t="shared" si="181"/>
        <v>No Backers</v>
      </c>
      <c r="Q2351" t="s">
        <v>8318</v>
      </c>
      <c r="R2351" t="s">
        <v>8319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t="str">
        <f t="shared" si="181"/>
        <v>No Backers</v>
      </c>
      <c r="Q2352" t="s">
        <v>8318</v>
      </c>
      <c r="R2352" t="s">
        <v>8319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</v>
      </c>
      <c r="Q2353" t="s">
        <v>8318</v>
      </c>
      <c r="R2353" t="s">
        <v>8319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t="str">
        <f t="shared" si="181"/>
        <v>No Backers</v>
      </c>
      <c r="Q2354" t="s">
        <v>8318</v>
      </c>
      <c r="R2354" t="s">
        <v>8319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t="str">
        <f t="shared" si="181"/>
        <v>No Backers</v>
      </c>
      <c r="Q2355" t="s">
        <v>8318</v>
      </c>
      <c r="R2355" t="s">
        <v>8319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t="s">
        <v>8318</v>
      </c>
      <c r="R2356" t="s">
        <v>8319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28</v>
      </c>
      <c r="Q2357" t="s">
        <v>8318</v>
      </c>
      <c r="R2357" t="s">
        <v>8319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t="str">
        <f t="shared" si="181"/>
        <v>No Backers</v>
      </c>
      <c r="Q2358" t="s">
        <v>8318</v>
      </c>
      <c r="R2358" t="s">
        <v>8319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t="str">
        <f t="shared" si="181"/>
        <v>No Backers</v>
      </c>
      <c r="Q2359" t="s">
        <v>8318</v>
      </c>
      <c r="R2359" t="s">
        <v>8319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t="str">
        <f t="shared" si="181"/>
        <v>No Backers</v>
      </c>
      <c r="Q2360" t="s">
        <v>8318</v>
      </c>
      <c r="R2360" t="s">
        <v>8319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t="s">
        <v>8318</v>
      </c>
      <c r="R2361" t="s">
        <v>8319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t="s">
        <v>8318</v>
      </c>
      <c r="R2362" t="s">
        <v>8319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t="str">
        <f t="shared" si="181"/>
        <v>No Backers</v>
      </c>
      <c r="Q2363" t="s">
        <v>8318</v>
      </c>
      <c r="R2363" t="s">
        <v>8319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t="s">
        <v>8318</v>
      </c>
      <c r="R2364" t="s">
        <v>8319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t="str">
        <f t="shared" si="181"/>
        <v>No Backers</v>
      </c>
      <c r="Q2365" t="s">
        <v>8318</v>
      </c>
      <c r="R2365" t="s">
        <v>8319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t="str">
        <f t="shared" si="181"/>
        <v>No Backers</v>
      </c>
      <c r="Q2366" t="s">
        <v>8318</v>
      </c>
      <c r="R2366" t="s">
        <v>8319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t="str">
        <f t="shared" si="181"/>
        <v>No Backers</v>
      </c>
      <c r="Q2367" t="s">
        <v>8318</v>
      </c>
      <c r="R2367" t="s">
        <v>8319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</v>
      </c>
      <c r="Q2368" t="s">
        <v>8318</v>
      </c>
      <c r="R2368" t="s">
        <v>8319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48</v>
      </c>
      <c r="Q2369" t="s">
        <v>8318</v>
      </c>
      <c r="R2369" t="s">
        <v>8319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t="s">
        <v>8318</v>
      </c>
      <c r="R2370" t="s">
        <v>8319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 t="str">
        <f t="shared" ref="P2371:P2434" si="186">IFERROR(ROUND(E2371/L2371,0),"No Backers")</f>
        <v>No Backers</v>
      </c>
      <c r="Q2371" t="s">
        <v>8318</v>
      </c>
      <c r="R2371" t="s">
        <v>8319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21</v>
      </c>
      <c r="Q2372" t="s">
        <v>8318</v>
      </c>
      <c r="R2372" t="s">
        <v>8319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t="str">
        <f t="shared" si="186"/>
        <v>No Backers</v>
      </c>
      <c r="Q2373" t="s">
        <v>8318</v>
      </c>
      <c r="R2373" t="s">
        <v>8319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t="s">
        <v>8318</v>
      </c>
      <c r="R2374" t="s">
        <v>8319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t="s">
        <v>8318</v>
      </c>
      <c r="R2375" t="s">
        <v>8319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t="s">
        <v>8318</v>
      </c>
      <c r="R2376" t="s">
        <v>8319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t="str">
        <f t="shared" si="186"/>
        <v>No Backers</v>
      </c>
      <c r="Q2377" t="s">
        <v>8318</v>
      </c>
      <c r="R2377" t="s">
        <v>8319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82</v>
      </c>
      <c r="Q2378" t="s">
        <v>8318</v>
      </c>
      <c r="R2378" t="s">
        <v>8319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t="str">
        <f t="shared" si="186"/>
        <v>No Backers</v>
      </c>
      <c r="Q2379" t="s">
        <v>8318</v>
      </c>
      <c r="R2379" t="s">
        <v>8319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t="str">
        <f t="shared" si="186"/>
        <v>No Backers</v>
      </c>
      <c r="Q2380" t="s">
        <v>8318</v>
      </c>
      <c r="R2380" t="s">
        <v>8319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t="str">
        <f t="shared" si="186"/>
        <v>No Backers</v>
      </c>
      <c r="Q2381" t="s">
        <v>8318</v>
      </c>
      <c r="R2381" t="s">
        <v>8319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</v>
      </c>
      <c r="Q2382" t="s">
        <v>8318</v>
      </c>
      <c r="R2382" t="s">
        <v>8319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</v>
      </c>
      <c r="Q2383" t="s">
        <v>8318</v>
      </c>
      <c r="R2383" t="s">
        <v>8319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38</v>
      </c>
      <c r="Q2384" t="s">
        <v>8318</v>
      </c>
      <c r="R2384" t="s">
        <v>8319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t="s">
        <v>8318</v>
      </c>
      <c r="R2385" t="s">
        <v>8319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t="s">
        <v>8318</v>
      </c>
      <c r="R2386" t="s">
        <v>8319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113</v>
      </c>
      <c r="Q2387" t="s">
        <v>8318</v>
      </c>
      <c r="R2387" t="s">
        <v>8319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t="str">
        <f t="shared" si="186"/>
        <v>No Backers</v>
      </c>
      <c r="Q2388" t="s">
        <v>8318</v>
      </c>
      <c r="R2388" t="s">
        <v>8319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t="s">
        <v>8318</v>
      </c>
      <c r="R2389" t="s">
        <v>8319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58</v>
      </c>
      <c r="Q2390" t="s">
        <v>8318</v>
      </c>
      <c r="R2390" t="s">
        <v>8319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t="s">
        <v>8318</v>
      </c>
      <c r="R2391" t="s">
        <v>8319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t="str">
        <f t="shared" si="186"/>
        <v>No Backers</v>
      </c>
      <c r="Q2392" t="s">
        <v>8318</v>
      </c>
      <c r="R2392" t="s">
        <v>8319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t="s">
        <v>8318</v>
      </c>
      <c r="R2393" t="s">
        <v>8319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t="str">
        <f t="shared" si="186"/>
        <v>No Backers</v>
      </c>
      <c r="Q2394" t="s">
        <v>8318</v>
      </c>
      <c r="R2394" t="s">
        <v>8319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t="s">
        <v>8318</v>
      </c>
      <c r="R2395" t="s">
        <v>8319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2</v>
      </c>
      <c r="Q2396" t="s">
        <v>8318</v>
      </c>
      <c r="R2396" t="s">
        <v>8319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t="str">
        <f t="shared" si="186"/>
        <v>No Backers</v>
      </c>
      <c r="Q2397" t="s">
        <v>8318</v>
      </c>
      <c r="R2397" t="s">
        <v>8319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t="s">
        <v>8318</v>
      </c>
      <c r="R2398" t="s">
        <v>8319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t="str">
        <f t="shared" si="186"/>
        <v>No Backers</v>
      </c>
      <c r="Q2399" t="s">
        <v>8318</v>
      </c>
      <c r="R2399" t="s">
        <v>8319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t="str">
        <f t="shared" si="186"/>
        <v>No Backers</v>
      </c>
      <c r="Q2400" t="s">
        <v>8318</v>
      </c>
      <c r="R2400" t="s">
        <v>8319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t="str">
        <f t="shared" si="186"/>
        <v>No Backers</v>
      </c>
      <c r="Q2401" t="s">
        <v>8318</v>
      </c>
      <c r="R2401" t="s">
        <v>8319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t="str">
        <f t="shared" si="186"/>
        <v>No Backers</v>
      </c>
      <c r="Q2402" t="s">
        <v>8318</v>
      </c>
      <c r="R2402" t="s">
        <v>8319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</v>
      </c>
      <c r="Q2403" t="s">
        <v>8335</v>
      </c>
      <c r="R2403" t="s">
        <v>8336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t="s">
        <v>8335</v>
      </c>
      <c r="R2404" t="s">
        <v>8336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17</v>
      </c>
      <c r="Q2405" t="s">
        <v>8335</v>
      </c>
      <c r="R2405" t="s">
        <v>8336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t="str">
        <f t="shared" si="186"/>
        <v>No Backers</v>
      </c>
      <c r="Q2406" t="s">
        <v>8335</v>
      </c>
      <c r="R2406" t="s">
        <v>8336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</v>
      </c>
      <c r="Q2407" t="s">
        <v>8335</v>
      </c>
      <c r="R2407" t="s">
        <v>8336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</v>
      </c>
      <c r="Q2408" t="s">
        <v>8335</v>
      </c>
      <c r="R2408" t="s">
        <v>8336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</v>
      </c>
      <c r="Q2409" t="s">
        <v>8335</v>
      </c>
      <c r="R2409" t="s">
        <v>8336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t="s">
        <v>8335</v>
      </c>
      <c r="R2410" t="s">
        <v>8336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77</v>
      </c>
      <c r="Q2411" t="s">
        <v>8335</v>
      </c>
      <c r="R2411" t="s">
        <v>8336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t="str">
        <f t="shared" si="186"/>
        <v>No Backers</v>
      </c>
      <c r="Q2412" t="s">
        <v>8335</v>
      </c>
      <c r="R2412" t="s">
        <v>8336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</v>
      </c>
      <c r="Q2413" t="s">
        <v>8335</v>
      </c>
      <c r="R2413" t="s">
        <v>8336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t="str">
        <f t="shared" si="186"/>
        <v>No Backers</v>
      </c>
      <c r="Q2414" t="s">
        <v>8335</v>
      </c>
      <c r="R2414" t="s">
        <v>8336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</v>
      </c>
      <c r="Q2415" t="s">
        <v>8335</v>
      </c>
      <c r="R2415" t="s">
        <v>8336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</v>
      </c>
      <c r="Q2416" t="s">
        <v>8335</v>
      </c>
      <c r="R2416" t="s">
        <v>8336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56</v>
      </c>
      <c r="Q2417" t="s">
        <v>8335</v>
      </c>
      <c r="R2417" t="s">
        <v>8336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t="s">
        <v>8335</v>
      </c>
      <c r="R2418" t="s">
        <v>8336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t="str">
        <f t="shared" si="186"/>
        <v>No Backers</v>
      </c>
      <c r="Q2419" t="s">
        <v>8335</v>
      </c>
      <c r="R2419" t="s">
        <v>8336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t="s">
        <v>8335</v>
      </c>
      <c r="R2420" t="s">
        <v>8336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t="str">
        <f t="shared" si="186"/>
        <v>No Backers</v>
      </c>
      <c r="Q2421" t="s">
        <v>8335</v>
      </c>
      <c r="R2421" t="s">
        <v>8336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</v>
      </c>
      <c r="Q2422" t="s">
        <v>8335</v>
      </c>
      <c r="R2422" t="s">
        <v>8336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t="s">
        <v>8335</v>
      </c>
      <c r="R2423" t="s">
        <v>8336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t="s">
        <v>8335</v>
      </c>
      <c r="R2425" t="s">
        <v>8336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</v>
      </c>
      <c r="Q2426" t="s">
        <v>8335</v>
      </c>
      <c r="R2426" t="s">
        <v>8336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t="s">
        <v>8335</v>
      </c>
      <c r="R2427" t="s">
        <v>8336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t="str">
        <f t="shared" si="186"/>
        <v>No Backers</v>
      </c>
      <c r="Q2428" t="s">
        <v>8335</v>
      </c>
      <c r="R2428" t="s">
        <v>8336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t="s">
        <v>8335</v>
      </c>
      <c r="R2429" t="s">
        <v>8336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</v>
      </c>
      <c r="Q2431" t="s">
        <v>8335</v>
      </c>
      <c r="R2431" t="s">
        <v>8336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11</v>
      </c>
      <c r="Q2432" t="s">
        <v>8335</v>
      </c>
      <c r="R2432" t="s">
        <v>8336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t="s">
        <v>8335</v>
      </c>
      <c r="R2433" t="s">
        <v>8336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t="s">
        <v>8335</v>
      </c>
      <c r="R2434" t="s">
        <v>8336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 t="str">
        <f t="shared" ref="P2435:P2498" si="191">IFERROR(ROUND(E2435/L2435,0),"No Backers")</f>
        <v>No Backers</v>
      </c>
      <c r="Q2435" t="s">
        <v>8335</v>
      </c>
      <c r="R2435" t="s">
        <v>8336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t="s">
        <v>8335</v>
      </c>
      <c r="R2436" t="s">
        <v>8336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t="s">
        <v>8335</v>
      </c>
      <c r="R2437" t="s">
        <v>8336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23</v>
      </c>
      <c r="Q2438" t="s">
        <v>8335</v>
      </c>
      <c r="R2438" t="s">
        <v>8336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t="str">
        <f t="shared" si="191"/>
        <v>No Backers</v>
      </c>
      <c r="Q2439" t="s">
        <v>8335</v>
      </c>
      <c r="R2439" t="s">
        <v>8336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t="s">
        <v>8335</v>
      </c>
      <c r="R2440" t="s">
        <v>8336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t="str">
        <f t="shared" si="191"/>
        <v>No Backers</v>
      </c>
      <c r="Q2441" t="s">
        <v>8335</v>
      </c>
      <c r="R2441" t="s">
        <v>8336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t="s">
        <v>8335</v>
      </c>
      <c r="R2442" t="s">
        <v>8336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</v>
      </c>
      <c r="Q2443" t="s">
        <v>8335</v>
      </c>
      <c r="R2443" t="s">
        <v>8351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</v>
      </c>
      <c r="Q2444" t="s">
        <v>8335</v>
      </c>
      <c r="R2444" t="s">
        <v>8351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</v>
      </c>
      <c r="Q2445" t="s">
        <v>8335</v>
      </c>
      <c r="R2445" t="s">
        <v>8351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</v>
      </c>
      <c r="Q2446" t="s">
        <v>8335</v>
      </c>
      <c r="R2446" t="s">
        <v>8351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</v>
      </c>
      <c r="Q2447" t="s">
        <v>8335</v>
      </c>
      <c r="R2447" t="s">
        <v>8351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76</v>
      </c>
      <c r="Q2448" t="s">
        <v>8335</v>
      </c>
      <c r="R2448" t="s">
        <v>8351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32</v>
      </c>
      <c r="Q2449" t="s">
        <v>8335</v>
      </c>
      <c r="R2449" t="s">
        <v>8351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48</v>
      </c>
      <c r="Q2450" t="s">
        <v>8335</v>
      </c>
      <c r="R2450" t="s">
        <v>8351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t="s">
        <v>8335</v>
      </c>
      <c r="R2451" t="s">
        <v>8351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</v>
      </c>
      <c r="Q2452" t="s">
        <v>8335</v>
      </c>
      <c r="R2452" t="s">
        <v>8351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</v>
      </c>
      <c r="Q2453" t="s">
        <v>8335</v>
      </c>
      <c r="R2453" t="s">
        <v>8351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</v>
      </c>
      <c r="Q2454" t="s">
        <v>8335</v>
      </c>
      <c r="R2454" t="s">
        <v>8351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</v>
      </c>
      <c r="Q2455" t="s">
        <v>8335</v>
      </c>
      <c r="R2455" t="s">
        <v>8351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272</v>
      </c>
      <c r="Q2456" t="s">
        <v>8335</v>
      </c>
      <c r="R2456" t="s">
        <v>8351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</v>
      </c>
      <c r="Q2457" t="s">
        <v>8335</v>
      </c>
      <c r="R2457" t="s">
        <v>8351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</v>
      </c>
      <c r="Q2458" t="s">
        <v>8335</v>
      </c>
      <c r="R2458" t="s">
        <v>8351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190</v>
      </c>
      <c r="Q2459" t="s">
        <v>8335</v>
      </c>
      <c r="R2459" t="s">
        <v>8351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69</v>
      </c>
      <c r="Q2460" t="s">
        <v>8335</v>
      </c>
      <c r="R2460" t="s">
        <v>8351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109</v>
      </c>
      <c r="Q2461" t="s">
        <v>8335</v>
      </c>
      <c r="R2461" t="s">
        <v>8351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126</v>
      </c>
      <c r="Q2462" t="s">
        <v>8335</v>
      </c>
      <c r="R2462" t="s">
        <v>8351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91</v>
      </c>
      <c r="Q2463" t="s">
        <v>8324</v>
      </c>
      <c r="R2463" t="s">
        <v>8328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29</v>
      </c>
      <c r="Q2464" t="s">
        <v>8324</v>
      </c>
      <c r="R2464" t="s">
        <v>8328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t="s">
        <v>8324</v>
      </c>
      <c r="R2465" t="s">
        <v>8328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52</v>
      </c>
      <c r="Q2466" t="s">
        <v>8324</v>
      </c>
      <c r="R2466" t="s">
        <v>8328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</v>
      </c>
      <c r="Q2467" t="s">
        <v>8324</v>
      </c>
      <c r="R2467" t="s">
        <v>8328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</v>
      </c>
      <c r="Q2468" t="s">
        <v>8324</v>
      </c>
      <c r="R2468" t="s">
        <v>8328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28</v>
      </c>
      <c r="Q2469" t="s">
        <v>8324</v>
      </c>
      <c r="R2469" t="s">
        <v>8328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37</v>
      </c>
      <c r="Q2470" t="s">
        <v>8324</v>
      </c>
      <c r="R2470" t="s">
        <v>8328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</v>
      </c>
      <c r="Q2471" t="s">
        <v>8324</v>
      </c>
      <c r="R2471" t="s">
        <v>8328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29</v>
      </c>
      <c r="Q2472" t="s">
        <v>8324</v>
      </c>
      <c r="R2472" t="s">
        <v>8328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38</v>
      </c>
      <c r="Q2473" t="s">
        <v>8324</v>
      </c>
      <c r="R2473" t="s">
        <v>8328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98</v>
      </c>
      <c r="Q2474" t="s">
        <v>8324</v>
      </c>
      <c r="R2474" t="s">
        <v>8328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43</v>
      </c>
      <c r="Q2475" t="s">
        <v>8324</v>
      </c>
      <c r="R2475" t="s">
        <v>8328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132</v>
      </c>
      <c r="Q2476" t="s">
        <v>8324</v>
      </c>
      <c r="R2476" t="s">
        <v>8328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</v>
      </c>
      <c r="Q2477" t="s">
        <v>8324</v>
      </c>
      <c r="R2477" t="s">
        <v>8328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</v>
      </c>
      <c r="Q2478" t="s">
        <v>8324</v>
      </c>
      <c r="R2478" t="s">
        <v>8328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</v>
      </c>
      <c r="Q2479" t="s">
        <v>8324</v>
      </c>
      <c r="R2479" t="s">
        <v>8328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</v>
      </c>
      <c r="Q2480" t="s">
        <v>8324</v>
      </c>
      <c r="R2480" t="s">
        <v>8328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</v>
      </c>
      <c r="Q2481" t="s">
        <v>8324</v>
      </c>
      <c r="R2481" t="s">
        <v>8328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t="s">
        <v>8324</v>
      </c>
      <c r="R2482" t="s">
        <v>8328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48</v>
      </c>
      <c r="Q2483" t="s">
        <v>8324</v>
      </c>
      <c r="R2483" t="s">
        <v>8328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</v>
      </c>
      <c r="Q2484" t="s">
        <v>8324</v>
      </c>
      <c r="R2484" t="s">
        <v>8328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66</v>
      </c>
      <c r="Q2485" t="s">
        <v>8324</v>
      </c>
      <c r="R2485" t="s">
        <v>8328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</v>
      </c>
      <c r="Q2486" t="s">
        <v>8324</v>
      </c>
      <c r="R2486" t="s">
        <v>8328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</v>
      </c>
      <c r="Q2487" t="s">
        <v>8324</v>
      </c>
      <c r="R2487" t="s">
        <v>8328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27</v>
      </c>
      <c r="Q2488" t="s">
        <v>8324</v>
      </c>
      <c r="R2488" t="s">
        <v>8328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</v>
      </c>
      <c r="Q2489" t="s">
        <v>8324</v>
      </c>
      <c r="R2489" t="s">
        <v>8328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</v>
      </c>
      <c r="Q2490" t="s">
        <v>8324</v>
      </c>
      <c r="R2490" t="s">
        <v>8328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</v>
      </c>
      <c r="Q2491" t="s">
        <v>8324</v>
      </c>
      <c r="R2491" t="s">
        <v>8328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38</v>
      </c>
      <c r="Q2492" t="s">
        <v>8324</v>
      </c>
      <c r="R2492" t="s">
        <v>8328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52</v>
      </c>
      <c r="Q2493" t="s">
        <v>8324</v>
      </c>
      <c r="R2493" t="s">
        <v>8328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28</v>
      </c>
      <c r="Q2494" t="s">
        <v>8324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</v>
      </c>
      <c r="Q2495" t="s">
        <v>8324</v>
      </c>
      <c r="R2495" t="s">
        <v>8328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39</v>
      </c>
      <c r="Q2496" t="s">
        <v>8324</v>
      </c>
      <c r="R2496" t="s">
        <v>8328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46</v>
      </c>
      <c r="Q2497" t="s">
        <v>8324</v>
      </c>
      <c r="R2497" t="s">
        <v>8328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t="s">
        <v>8324</v>
      </c>
      <c r="R2498" t="s">
        <v>8328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IFERROR(ROUND(E2499/L2499,0),"No Backers")</f>
        <v>81</v>
      </c>
      <c r="Q2499" t="s">
        <v>8324</v>
      </c>
      <c r="R2499" t="s">
        <v>8328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53</v>
      </c>
      <c r="Q2500" t="s">
        <v>8324</v>
      </c>
      <c r="R2500" t="s">
        <v>8328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48</v>
      </c>
      <c r="Q2501" t="s">
        <v>8324</v>
      </c>
      <c r="R2501" t="s">
        <v>8328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</v>
      </c>
      <c r="Q2502" t="s">
        <v>8324</v>
      </c>
      <c r="R2502" t="s">
        <v>8328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</v>
      </c>
      <c r="Q2503" t="s">
        <v>8335</v>
      </c>
      <c r="R2503" t="s">
        <v>8352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</v>
      </c>
      <c r="Q2504" t="s">
        <v>8335</v>
      </c>
      <c r="R2504" t="s">
        <v>8352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t="str">
        <f t="shared" si="196"/>
        <v>No Backers</v>
      </c>
      <c r="Q2505" t="s">
        <v>8335</v>
      </c>
      <c r="R2505" t="s">
        <v>8352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t="str">
        <f t="shared" si="196"/>
        <v>No Backers</v>
      </c>
      <c r="Q2506" t="s">
        <v>8335</v>
      </c>
      <c r="R2506" t="s">
        <v>8352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t="str">
        <f t="shared" si="196"/>
        <v>No Backers</v>
      </c>
      <c r="Q2507" t="s">
        <v>8335</v>
      </c>
      <c r="R2507" t="s">
        <v>8352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t="s">
        <v>8335</v>
      </c>
      <c r="R2508" t="s">
        <v>8352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t="str">
        <f t="shared" si="196"/>
        <v>No Backers</v>
      </c>
      <c r="Q2509" t="s">
        <v>8335</v>
      </c>
      <c r="R2509" t="s">
        <v>8352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t="str">
        <f t="shared" si="196"/>
        <v>No Backers</v>
      </c>
      <c r="Q2510" t="s">
        <v>8335</v>
      </c>
      <c r="R2510" t="s">
        <v>8352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36</v>
      </c>
      <c r="Q2511" t="s">
        <v>8335</v>
      </c>
      <c r="R2511" t="s">
        <v>8352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38</v>
      </c>
      <c r="Q2512" t="s">
        <v>8335</v>
      </c>
      <c r="R2512" t="s">
        <v>8352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t="str">
        <f t="shared" si="196"/>
        <v>No Backers</v>
      </c>
      <c r="Q2513" t="s">
        <v>8335</v>
      </c>
      <c r="R2513" t="s">
        <v>8352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t="str">
        <f t="shared" si="196"/>
        <v>No Backers</v>
      </c>
      <c r="Q2514" t="s">
        <v>8335</v>
      </c>
      <c r="R2514" t="s">
        <v>8352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t="str">
        <f t="shared" si="196"/>
        <v>No Backers</v>
      </c>
      <c r="Q2515" t="s">
        <v>8335</v>
      </c>
      <c r="R2515" t="s">
        <v>8352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53</v>
      </c>
      <c r="Q2516" t="s">
        <v>8335</v>
      </c>
      <c r="R2516" t="s">
        <v>8352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78</v>
      </c>
      <c r="Q2517" t="s">
        <v>8335</v>
      </c>
      <c r="R2517" t="s">
        <v>8352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t="str">
        <f t="shared" si="196"/>
        <v>No Backers</v>
      </c>
      <c r="Q2518" t="s">
        <v>8335</v>
      </c>
      <c r="R2518" t="s">
        <v>8352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54</v>
      </c>
      <c r="Q2519" t="s">
        <v>8335</v>
      </c>
      <c r="R2519" t="s">
        <v>8352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t="str">
        <f t="shared" si="196"/>
        <v>No Backers</v>
      </c>
      <c r="Q2520" t="s">
        <v>8335</v>
      </c>
      <c r="R2520" t="s">
        <v>8352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</v>
      </c>
      <c r="Q2521" t="s">
        <v>8335</v>
      </c>
      <c r="R2521" t="s">
        <v>8352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t="str">
        <f t="shared" si="196"/>
        <v>No Backers</v>
      </c>
      <c r="Q2522" t="s">
        <v>8335</v>
      </c>
      <c r="R2522" t="s">
        <v>8352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104</v>
      </c>
      <c r="Q2523" t="s">
        <v>8324</v>
      </c>
      <c r="R2523" t="s">
        <v>8353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</v>
      </c>
      <c r="Q2524" t="s">
        <v>8324</v>
      </c>
      <c r="R2524" t="s">
        <v>8353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</v>
      </c>
      <c r="Q2525" t="s">
        <v>8324</v>
      </c>
      <c r="R2525" t="s">
        <v>8353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</v>
      </c>
      <c r="Q2526" t="s">
        <v>8324</v>
      </c>
      <c r="R2526" t="s">
        <v>8353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</v>
      </c>
      <c r="Q2527" t="s">
        <v>8324</v>
      </c>
      <c r="R2527" t="s">
        <v>8353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137</v>
      </c>
      <c r="Q2528" t="s">
        <v>8324</v>
      </c>
      <c r="R2528" t="s">
        <v>8353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58</v>
      </c>
      <c r="Q2529" t="s">
        <v>8324</v>
      </c>
      <c r="R2529" t="s">
        <v>8353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53</v>
      </c>
      <c r="Q2530" t="s">
        <v>8324</v>
      </c>
      <c r="R2530" t="s">
        <v>8353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</v>
      </c>
      <c r="Q2531" t="s">
        <v>8324</v>
      </c>
      <c r="R2531" t="s">
        <v>8353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</v>
      </c>
      <c r="Q2532" t="s">
        <v>8324</v>
      </c>
      <c r="R2532" t="s">
        <v>8353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</v>
      </c>
      <c r="Q2533" t="s">
        <v>8324</v>
      </c>
      <c r="R2533" t="s">
        <v>8353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</v>
      </c>
      <c r="Q2534" t="s">
        <v>8324</v>
      </c>
      <c r="R2534" t="s">
        <v>8353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</v>
      </c>
      <c r="Q2535" t="s">
        <v>8324</v>
      </c>
      <c r="R2535" t="s">
        <v>8353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t="s">
        <v>8324</v>
      </c>
      <c r="R2536" t="s">
        <v>8353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</v>
      </c>
      <c r="Q2537" t="s">
        <v>8324</v>
      </c>
      <c r="R2537" t="s">
        <v>8353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</v>
      </c>
      <c r="Q2538" t="s">
        <v>8324</v>
      </c>
      <c r="R2538" t="s">
        <v>8353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t="s">
        <v>8324</v>
      </c>
      <c r="R2539" t="s">
        <v>8353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110</v>
      </c>
      <c r="Q2540" t="s">
        <v>8324</v>
      </c>
      <c r="R2540" t="s">
        <v>8353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170</v>
      </c>
      <c r="Q2541" t="s">
        <v>8324</v>
      </c>
      <c r="R2541" t="s">
        <v>8353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96</v>
      </c>
      <c r="Q2542" t="s">
        <v>8324</v>
      </c>
      <c r="R2542" t="s">
        <v>8353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</v>
      </c>
      <c r="Q2543" t="s">
        <v>8324</v>
      </c>
      <c r="R2543" t="s">
        <v>8353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56</v>
      </c>
      <c r="Q2544" t="s">
        <v>8324</v>
      </c>
      <c r="R2544" t="s">
        <v>8353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</v>
      </c>
      <c r="Q2545" t="s">
        <v>8324</v>
      </c>
      <c r="R2545" t="s">
        <v>8353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</v>
      </c>
      <c r="Q2546" t="s">
        <v>8324</v>
      </c>
      <c r="R2546" t="s">
        <v>8353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</v>
      </c>
      <c r="Q2547" t="s">
        <v>8324</v>
      </c>
      <c r="R2547" t="s">
        <v>8353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</v>
      </c>
      <c r="Q2548" t="s">
        <v>8324</v>
      </c>
      <c r="R2548" t="s">
        <v>8353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</v>
      </c>
      <c r="Q2549" t="s">
        <v>8324</v>
      </c>
      <c r="R2549" t="s">
        <v>8353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</v>
      </c>
      <c r="Q2550" t="s">
        <v>8324</v>
      </c>
      <c r="R2550" t="s">
        <v>8353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44</v>
      </c>
      <c r="Q2551" t="s">
        <v>8324</v>
      </c>
      <c r="R2551" t="s">
        <v>8353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44</v>
      </c>
      <c r="Q2552" t="s">
        <v>8324</v>
      </c>
      <c r="R2552" t="s">
        <v>8353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</v>
      </c>
      <c r="Q2553" t="s">
        <v>8324</v>
      </c>
      <c r="R2553" t="s">
        <v>8353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178</v>
      </c>
      <c r="Q2554" t="s">
        <v>8324</v>
      </c>
      <c r="R2554" t="s">
        <v>8353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39</v>
      </c>
      <c r="Q2555" t="s">
        <v>8324</v>
      </c>
      <c r="R2555" t="s">
        <v>8353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55</v>
      </c>
      <c r="Q2556" t="s">
        <v>8324</v>
      </c>
      <c r="R2556" t="s">
        <v>8353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</v>
      </c>
      <c r="Q2557" t="s">
        <v>8324</v>
      </c>
      <c r="R2557" t="s">
        <v>8353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</v>
      </c>
      <c r="Q2558" t="s">
        <v>8324</v>
      </c>
      <c r="R2558" t="s">
        <v>8353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30</v>
      </c>
      <c r="Q2559" t="s">
        <v>8324</v>
      </c>
      <c r="R2559" t="s">
        <v>8353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76</v>
      </c>
      <c r="Q2560" t="s">
        <v>8324</v>
      </c>
      <c r="R2560" t="s">
        <v>8353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36</v>
      </c>
      <c r="Q2561" t="s">
        <v>8324</v>
      </c>
      <c r="R2561" t="s">
        <v>8353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t="s">
        <v>8324</v>
      </c>
      <c r="R2562" t="s">
        <v>8353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 t="str">
        <f t="shared" ref="P2563:P2626" si="201">IFERROR(ROUND(E2563/L2563,0),"No Backers")</f>
        <v>No Backers</v>
      </c>
      <c r="Q2563" t="s">
        <v>8335</v>
      </c>
      <c r="R2563" t="s">
        <v>8336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t="s">
        <v>8335</v>
      </c>
      <c r="R2564" t="s">
        <v>8336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t="str">
        <f t="shared" si="201"/>
        <v>No Backers</v>
      </c>
      <c r="Q2565" t="s">
        <v>8335</v>
      </c>
      <c r="R2565" t="s">
        <v>8336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t="str">
        <f t="shared" si="201"/>
        <v>No Backers</v>
      </c>
      <c r="Q2566" t="s">
        <v>8335</v>
      </c>
      <c r="R2566" t="s">
        <v>8336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t="s">
        <v>8335</v>
      </c>
      <c r="R2567" t="s">
        <v>8336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t="str">
        <f t="shared" si="201"/>
        <v>No Backers</v>
      </c>
      <c r="Q2568" t="s">
        <v>8335</v>
      </c>
      <c r="R2568" t="s">
        <v>8336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t="s">
        <v>8335</v>
      </c>
      <c r="R2569" t="s">
        <v>8336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t="s">
        <v>8335</v>
      </c>
      <c r="R2570" t="s">
        <v>8336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73</v>
      </c>
      <c r="Q2571" t="s">
        <v>8335</v>
      </c>
      <c r="R2571" t="s">
        <v>8336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30</v>
      </c>
      <c r="Q2572" t="s">
        <v>8335</v>
      </c>
      <c r="R2572" t="s">
        <v>8336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63</v>
      </c>
      <c r="Q2573" t="s">
        <v>8335</v>
      </c>
      <c r="R2573" t="s">
        <v>8336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t="str">
        <f t="shared" si="201"/>
        <v>No Backers</v>
      </c>
      <c r="Q2574" t="s">
        <v>8335</v>
      </c>
      <c r="R2574" t="s">
        <v>8336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t="str">
        <f t="shared" si="201"/>
        <v>No Backers</v>
      </c>
      <c r="Q2575" t="s">
        <v>8335</v>
      </c>
      <c r="R2575" t="s">
        <v>8336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t="str">
        <f t="shared" si="201"/>
        <v>No Backers</v>
      </c>
      <c r="Q2576" t="s">
        <v>8335</v>
      </c>
      <c r="R2576" t="s">
        <v>8336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t="str">
        <f t="shared" si="201"/>
        <v>No Backers</v>
      </c>
      <c r="Q2577" t="s">
        <v>8335</v>
      </c>
      <c r="R2577" t="s">
        <v>8336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t="str">
        <f t="shared" si="201"/>
        <v>No Backers</v>
      </c>
      <c r="Q2578" t="s">
        <v>8335</v>
      </c>
      <c r="R2578" t="s">
        <v>8336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t="str">
        <f t="shared" si="201"/>
        <v>No Backers</v>
      </c>
      <c r="Q2579" t="s">
        <v>8335</v>
      </c>
      <c r="R2579" t="s">
        <v>8336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t="str">
        <f t="shared" si="201"/>
        <v>No Backers</v>
      </c>
      <c r="Q2580" t="s">
        <v>8335</v>
      </c>
      <c r="R2580" t="s">
        <v>8336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</v>
      </c>
      <c r="Q2581" t="s">
        <v>8335</v>
      </c>
      <c r="R2581" t="s">
        <v>8336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26</v>
      </c>
      <c r="Q2582" t="s">
        <v>8335</v>
      </c>
      <c r="R2582" t="s">
        <v>8336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</v>
      </c>
      <c r="Q2583" t="s">
        <v>8335</v>
      </c>
      <c r="R2583" t="s">
        <v>8336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t="s">
        <v>8335</v>
      </c>
      <c r="R2584" t="s">
        <v>8336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t="s">
        <v>8335</v>
      </c>
      <c r="R2585" t="s">
        <v>8336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t="str">
        <f t="shared" si="201"/>
        <v>No Backers</v>
      </c>
      <c r="Q2586" t="s">
        <v>8335</v>
      </c>
      <c r="R2586" t="s">
        <v>8336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t="s">
        <v>8335</v>
      </c>
      <c r="R2587" t="s">
        <v>8336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t="s">
        <v>8335</v>
      </c>
      <c r="R2588" t="s">
        <v>8336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203</v>
      </c>
      <c r="Q2589" t="s">
        <v>8335</v>
      </c>
      <c r="R2589" t="s">
        <v>8336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</v>
      </c>
      <c r="Q2590" t="s">
        <v>8335</v>
      </c>
      <c r="R2590" t="s">
        <v>8336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t="s">
        <v>8335</v>
      </c>
      <c r="R2591" t="s">
        <v>8336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t="str">
        <f t="shared" si="201"/>
        <v>No Backers</v>
      </c>
      <c r="Q2592" t="s">
        <v>8335</v>
      </c>
      <c r="R2592" t="s">
        <v>8336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t="s">
        <v>8335</v>
      </c>
      <c r="R2593" t="s">
        <v>8336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t="s">
        <v>8335</v>
      </c>
      <c r="R2594" t="s">
        <v>8336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t="str">
        <f t="shared" si="201"/>
        <v>No Backers</v>
      </c>
      <c r="Q2595" t="s">
        <v>8335</v>
      </c>
      <c r="R2595" t="s">
        <v>8336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t="s">
        <v>8335</v>
      </c>
      <c r="R2596" t="s">
        <v>8336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</v>
      </c>
      <c r="Q2597" t="s">
        <v>8335</v>
      </c>
      <c r="R2597" t="s">
        <v>8336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306</v>
      </c>
      <c r="Q2598" t="s">
        <v>8335</v>
      </c>
      <c r="R2598" t="s">
        <v>8336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</v>
      </c>
      <c r="Q2599" t="s">
        <v>8335</v>
      </c>
      <c r="R2599" t="s">
        <v>8336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84</v>
      </c>
      <c r="Q2600" t="s">
        <v>8335</v>
      </c>
      <c r="R2600" t="s">
        <v>8336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t="s">
        <v>8335</v>
      </c>
      <c r="R2601" t="s">
        <v>8336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116</v>
      </c>
      <c r="Q2602" t="s">
        <v>8335</v>
      </c>
      <c r="R2602" t="s">
        <v>8336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22</v>
      </c>
      <c r="Q2603" t="s">
        <v>8318</v>
      </c>
      <c r="R2603" t="s">
        <v>8354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</v>
      </c>
      <c r="Q2604" t="s">
        <v>8318</v>
      </c>
      <c r="R2604" t="s">
        <v>8354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36</v>
      </c>
      <c r="Q2605" t="s">
        <v>8318</v>
      </c>
      <c r="R2605" t="s">
        <v>8354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65</v>
      </c>
      <c r="Q2606" t="s">
        <v>8318</v>
      </c>
      <c r="R2606" t="s">
        <v>8354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61</v>
      </c>
      <c r="Q2607" t="s">
        <v>8318</v>
      </c>
      <c r="R2607" t="s">
        <v>8354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</v>
      </c>
      <c r="Q2608" t="s">
        <v>8318</v>
      </c>
      <c r="R2608" t="s">
        <v>8354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82</v>
      </c>
      <c r="Q2609" t="s">
        <v>8318</v>
      </c>
      <c r="R2609" t="s">
        <v>8354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59</v>
      </c>
      <c r="Q2610" t="s">
        <v>8318</v>
      </c>
      <c r="R2610" t="s">
        <v>8354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</v>
      </c>
      <c r="Q2611" t="s">
        <v>8318</v>
      </c>
      <c r="R2611" t="s">
        <v>8354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56</v>
      </c>
      <c r="Q2612" t="s">
        <v>8318</v>
      </c>
      <c r="R2612" t="s">
        <v>8354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84</v>
      </c>
      <c r="Q2613" t="s">
        <v>8318</v>
      </c>
      <c r="R2613" t="s">
        <v>8354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</v>
      </c>
      <c r="Q2614" t="s">
        <v>8318</v>
      </c>
      <c r="R2614" t="s">
        <v>8354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271</v>
      </c>
      <c r="Q2615" t="s">
        <v>8318</v>
      </c>
      <c r="R2615" t="s">
        <v>8354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</v>
      </c>
      <c r="Q2616" t="s">
        <v>8318</v>
      </c>
      <c r="R2616" t="s">
        <v>8354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</v>
      </c>
      <c r="Q2617" t="s">
        <v>8318</v>
      </c>
      <c r="R2617" t="s">
        <v>8354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</v>
      </c>
      <c r="Q2618" t="s">
        <v>8318</v>
      </c>
      <c r="R2618" t="s">
        <v>8354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28</v>
      </c>
      <c r="Q2619" t="s">
        <v>8318</v>
      </c>
      <c r="R2619" t="s">
        <v>8354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</v>
      </c>
      <c r="Q2620" t="s">
        <v>8318</v>
      </c>
      <c r="R2620" t="s">
        <v>8354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36</v>
      </c>
      <c r="Q2621" t="s">
        <v>8318</v>
      </c>
      <c r="R2621" t="s">
        <v>8354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75</v>
      </c>
      <c r="Q2622" t="s">
        <v>8318</v>
      </c>
      <c r="R2622" t="s">
        <v>8354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</v>
      </c>
      <c r="Q2623" t="s">
        <v>8318</v>
      </c>
      <c r="R2623" t="s">
        <v>8354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27</v>
      </c>
      <c r="Q2624" t="s">
        <v>8318</v>
      </c>
      <c r="R2624" t="s">
        <v>8354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37</v>
      </c>
      <c r="Q2625" t="s">
        <v>8318</v>
      </c>
      <c r="R2625" t="s">
        <v>8354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32</v>
      </c>
      <c r="Q2626" t="s">
        <v>8318</v>
      </c>
      <c r="R2626" t="s">
        <v>8354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IFERROR(ROUND(E2627/L2627,0),"No Backers")</f>
        <v>28</v>
      </c>
      <c r="Q2627" t="s">
        <v>8318</v>
      </c>
      <c r="R2627" t="s">
        <v>8354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t="s">
        <v>8318</v>
      </c>
      <c r="R2628" t="s">
        <v>8354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22</v>
      </c>
      <c r="Q2629" t="s">
        <v>8318</v>
      </c>
      <c r="R2629" t="s">
        <v>8354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</v>
      </c>
      <c r="Q2630" t="s">
        <v>8318</v>
      </c>
      <c r="R2630" t="s">
        <v>8354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64</v>
      </c>
      <c r="Q2631" t="s">
        <v>8318</v>
      </c>
      <c r="R2631" t="s">
        <v>8354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39</v>
      </c>
      <c r="Q2632" t="s">
        <v>8318</v>
      </c>
      <c r="R2632" t="s">
        <v>8354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</v>
      </c>
      <c r="Q2633" t="s">
        <v>8318</v>
      </c>
      <c r="R2633" t="s">
        <v>8354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35</v>
      </c>
      <c r="Q2634" t="s">
        <v>8318</v>
      </c>
      <c r="R2634" t="s">
        <v>8354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</v>
      </c>
      <c r="Q2635" t="s">
        <v>8318</v>
      </c>
      <c r="R2635" t="s">
        <v>8354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</v>
      </c>
      <c r="Q2636" t="s">
        <v>8318</v>
      </c>
      <c r="R2636" t="s">
        <v>8354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137</v>
      </c>
      <c r="Q2637" t="s">
        <v>8318</v>
      </c>
      <c r="R2637" t="s">
        <v>8354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</v>
      </c>
      <c r="Q2638" t="s">
        <v>8318</v>
      </c>
      <c r="R2638" t="s">
        <v>8354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32</v>
      </c>
      <c r="Q2639" t="s">
        <v>8318</v>
      </c>
      <c r="R2639" t="s">
        <v>8354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</v>
      </c>
      <c r="Q2640" t="s">
        <v>8318</v>
      </c>
      <c r="R2640" t="s">
        <v>8354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</v>
      </c>
      <c r="Q2641" t="s">
        <v>8318</v>
      </c>
      <c r="R2641" t="s">
        <v>8354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46</v>
      </c>
      <c r="Q2642" t="s">
        <v>8318</v>
      </c>
      <c r="R2642" t="s">
        <v>8354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t="s">
        <v>8318</v>
      </c>
      <c r="R2643" t="s">
        <v>8354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t="str">
        <f t="shared" si="206"/>
        <v>No Backers</v>
      </c>
      <c r="Q2644" t="s">
        <v>8318</v>
      </c>
      <c r="R2644" t="s">
        <v>8354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224</v>
      </c>
      <c r="Q2645" t="s">
        <v>8318</v>
      </c>
      <c r="R2645" t="s">
        <v>8354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</v>
      </c>
      <c r="Q2646" t="s">
        <v>8318</v>
      </c>
      <c r="R2646" t="s">
        <v>8354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</v>
      </c>
      <c r="Q2647" t="s">
        <v>8318</v>
      </c>
      <c r="R2647" t="s">
        <v>8354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79</v>
      </c>
      <c r="Q2648" t="s">
        <v>8318</v>
      </c>
      <c r="R2648" t="s">
        <v>8354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t="s">
        <v>8318</v>
      </c>
      <c r="R2649" t="s">
        <v>8354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18</v>
      </c>
      <c r="Q2650" t="s">
        <v>8318</v>
      </c>
      <c r="R2650" t="s">
        <v>8354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</v>
      </c>
      <c r="Q2651" t="s">
        <v>8318</v>
      </c>
      <c r="R2651" t="s">
        <v>8354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72</v>
      </c>
      <c r="Q2652" t="s">
        <v>8318</v>
      </c>
      <c r="R2652" t="s">
        <v>8354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308</v>
      </c>
      <c r="Q2653" t="s">
        <v>8318</v>
      </c>
      <c r="R2653" t="s">
        <v>8354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</v>
      </c>
      <c r="Q2654" t="s">
        <v>8318</v>
      </c>
      <c r="R2654" t="s">
        <v>8354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84</v>
      </c>
      <c r="Q2655" t="s">
        <v>8318</v>
      </c>
      <c r="R2655" t="s">
        <v>8354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9</v>
      </c>
      <c r="Q2656" t="s">
        <v>8318</v>
      </c>
      <c r="R2656" t="s">
        <v>8354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</v>
      </c>
      <c r="Q2657" t="s">
        <v>8318</v>
      </c>
      <c r="R2657" t="s">
        <v>8354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113</v>
      </c>
      <c r="Q2658" t="s">
        <v>8318</v>
      </c>
      <c r="R2658" t="s">
        <v>8354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</v>
      </c>
      <c r="Q2659" t="s">
        <v>8318</v>
      </c>
      <c r="R2659" t="s">
        <v>8354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23</v>
      </c>
      <c r="Q2660" t="s">
        <v>8318</v>
      </c>
      <c r="R2660" t="s">
        <v>8354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</v>
      </c>
      <c r="Q2661" t="s">
        <v>8318</v>
      </c>
      <c r="R2661" t="s">
        <v>8354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4</v>
      </c>
      <c r="Q2662" t="s">
        <v>8318</v>
      </c>
      <c r="R2662" t="s">
        <v>8354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86</v>
      </c>
      <c r="Q2663" t="s">
        <v>8318</v>
      </c>
      <c r="R2663" t="s">
        <v>8355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t="s">
        <v>8318</v>
      </c>
      <c r="R2664" t="s">
        <v>8355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374</v>
      </c>
      <c r="Q2665" t="s">
        <v>8318</v>
      </c>
      <c r="R2665" t="s">
        <v>8355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</v>
      </c>
      <c r="Q2666" t="s">
        <v>8318</v>
      </c>
      <c r="R2666" t="s">
        <v>8355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94</v>
      </c>
      <c r="Q2667" t="s">
        <v>8318</v>
      </c>
      <c r="R2667" t="s">
        <v>8355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</v>
      </c>
      <c r="Q2668" t="s">
        <v>8318</v>
      </c>
      <c r="R2668" t="s">
        <v>8355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</v>
      </c>
      <c r="Q2669" t="s">
        <v>8318</v>
      </c>
      <c r="R2669" t="s">
        <v>8355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61</v>
      </c>
      <c r="Q2670" t="s">
        <v>8318</v>
      </c>
      <c r="R2670" t="s">
        <v>8355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t="s">
        <v>8318</v>
      </c>
      <c r="R2671" t="s">
        <v>8355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42</v>
      </c>
      <c r="Q2672" t="s">
        <v>8318</v>
      </c>
      <c r="R2672" t="s">
        <v>8355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34</v>
      </c>
      <c r="Q2673" t="s">
        <v>8318</v>
      </c>
      <c r="R2673" t="s">
        <v>8355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71</v>
      </c>
      <c r="Q2674" t="s">
        <v>8318</v>
      </c>
      <c r="R2674" t="s">
        <v>8355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</v>
      </c>
      <c r="Q2675" t="s">
        <v>8318</v>
      </c>
      <c r="R2675" t="s">
        <v>8355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129</v>
      </c>
      <c r="Q2676" t="s">
        <v>8318</v>
      </c>
      <c r="R2676" t="s">
        <v>8355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</v>
      </c>
      <c r="Q2677" t="s">
        <v>8318</v>
      </c>
      <c r="R2677" t="s">
        <v>8355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118</v>
      </c>
      <c r="Q2678" t="s">
        <v>8318</v>
      </c>
      <c r="R2678" t="s">
        <v>8355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</v>
      </c>
      <c r="Q2679" t="s">
        <v>8318</v>
      </c>
      <c r="R2679" t="s">
        <v>8355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t="s">
        <v>8318</v>
      </c>
      <c r="R2680" t="s">
        <v>8355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t="s">
        <v>8318</v>
      </c>
      <c r="R2681" t="s">
        <v>8355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t="s">
        <v>8318</v>
      </c>
      <c r="R2682" t="s">
        <v>8355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28</v>
      </c>
      <c r="Q2683" t="s">
        <v>8335</v>
      </c>
      <c r="R2683" t="s">
        <v>8336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85</v>
      </c>
      <c r="Q2684" t="s">
        <v>8335</v>
      </c>
      <c r="R2684" t="s">
        <v>8336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t="s">
        <v>8335</v>
      </c>
      <c r="R2685" t="s">
        <v>8336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t="s">
        <v>8335</v>
      </c>
      <c r="R2686" t="s">
        <v>8336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t="s">
        <v>8335</v>
      </c>
      <c r="R2687" t="s">
        <v>8336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t="str">
        <f t="shared" si="206"/>
        <v>No Backers</v>
      </c>
      <c r="Q2688" t="s">
        <v>8335</v>
      </c>
      <c r="R2688" t="s">
        <v>8336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t="str">
        <f t="shared" si="206"/>
        <v>No Backers</v>
      </c>
      <c r="Q2689" t="s">
        <v>8335</v>
      </c>
      <c r="R2689" t="s">
        <v>8336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</v>
      </c>
      <c r="Q2690" t="s">
        <v>8335</v>
      </c>
      <c r="R2690" t="s">
        <v>8336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IFERROR(ROUND(E2691/L2691,0),"No Backers")</f>
        <v>1</v>
      </c>
      <c r="Q2691" t="s">
        <v>8335</v>
      </c>
      <c r="R2691" t="s">
        <v>8336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73</v>
      </c>
      <c r="Q2692" t="s">
        <v>8335</v>
      </c>
      <c r="R2692" t="s">
        <v>8336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18</v>
      </c>
      <c r="Q2693" t="s">
        <v>8335</v>
      </c>
      <c r="R2693" t="s">
        <v>8336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t="s">
        <v>8335</v>
      </c>
      <c r="R2694" t="s">
        <v>8336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</v>
      </c>
      <c r="Q2695" t="s">
        <v>8335</v>
      </c>
      <c r="R2695" t="s">
        <v>8336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t="s">
        <v>8335</v>
      </c>
      <c r="R2696" t="s">
        <v>8336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24</v>
      </c>
      <c r="Q2697" t="s">
        <v>8335</v>
      </c>
      <c r="R2697" t="s">
        <v>8336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</v>
      </c>
      <c r="Q2698" t="s">
        <v>8335</v>
      </c>
      <c r="R2698" t="s">
        <v>8336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117</v>
      </c>
      <c r="Q2699" t="s">
        <v>8335</v>
      </c>
      <c r="R2699" t="s">
        <v>8336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</v>
      </c>
      <c r="Q2700" t="s">
        <v>8335</v>
      </c>
      <c r="R2700" t="s">
        <v>8336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t="str">
        <f t="shared" si="211"/>
        <v>No Backers</v>
      </c>
      <c r="Q2701" t="s">
        <v>8335</v>
      </c>
      <c r="R2701" t="s">
        <v>8336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18</v>
      </c>
      <c r="Q2702" t="s">
        <v>8335</v>
      </c>
      <c r="R2702" t="s">
        <v>8336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</v>
      </c>
      <c r="Q2703" t="s">
        <v>8316</v>
      </c>
      <c r="R2703" t="s">
        <v>8356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</v>
      </c>
      <c r="Q2704" t="s">
        <v>8316</v>
      </c>
      <c r="R2704" t="s">
        <v>8356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</v>
      </c>
      <c r="Q2705" t="s">
        <v>8316</v>
      </c>
      <c r="R2705" t="s">
        <v>8356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164</v>
      </c>
      <c r="Q2706" t="s">
        <v>8316</v>
      </c>
      <c r="R2706" t="s">
        <v>8356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</v>
      </c>
      <c r="Q2707" t="s">
        <v>8316</v>
      </c>
      <c r="R2707" t="s">
        <v>8356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</v>
      </c>
      <c r="Q2708" t="s">
        <v>8316</v>
      </c>
      <c r="R2708" t="s">
        <v>8356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</v>
      </c>
      <c r="Q2709" t="s">
        <v>8316</v>
      </c>
      <c r="R2709" t="s">
        <v>8356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</v>
      </c>
      <c r="Q2710" t="s">
        <v>8316</v>
      </c>
      <c r="R2710" t="s">
        <v>8356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165</v>
      </c>
      <c r="Q2711" t="s">
        <v>8316</v>
      </c>
      <c r="R2711" t="s">
        <v>8356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85</v>
      </c>
      <c r="Q2712" t="s">
        <v>8316</v>
      </c>
      <c r="R2712" t="s">
        <v>8356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54</v>
      </c>
      <c r="Q2713" t="s">
        <v>8316</v>
      </c>
      <c r="R2713" t="s">
        <v>8356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51</v>
      </c>
      <c r="Q2714" t="s">
        <v>8316</v>
      </c>
      <c r="R2714" t="s">
        <v>8356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t="s">
        <v>8316</v>
      </c>
      <c r="R2715" t="s">
        <v>8356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</v>
      </c>
      <c r="Q2716" t="s">
        <v>8316</v>
      </c>
      <c r="R2716" t="s">
        <v>8356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58</v>
      </c>
      <c r="Q2717" t="s">
        <v>8316</v>
      </c>
      <c r="R2717" t="s">
        <v>8356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</v>
      </c>
      <c r="Q2718" t="s">
        <v>8316</v>
      </c>
      <c r="R2718" t="s">
        <v>8356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</v>
      </c>
      <c r="Q2719" t="s">
        <v>8316</v>
      </c>
      <c r="R2719" t="s">
        <v>8356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126</v>
      </c>
      <c r="Q2720" t="s">
        <v>8316</v>
      </c>
      <c r="R2720" t="s">
        <v>8356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95</v>
      </c>
      <c r="Q2721" t="s">
        <v>8316</v>
      </c>
      <c r="R2721" t="s">
        <v>8356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171</v>
      </c>
      <c r="Q2722" t="s">
        <v>8316</v>
      </c>
      <c r="R2722" t="s">
        <v>8356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41</v>
      </c>
      <c r="Q2723" t="s">
        <v>8318</v>
      </c>
      <c r="R2723" t="s">
        <v>8348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</v>
      </c>
      <c r="Q2724" t="s">
        <v>8318</v>
      </c>
      <c r="R2724" t="s">
        <v>8348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</v>
      </c>
      <c r="Q2725" t="s">
        <v>8318</v>
      </c>
      <c r="R2725" t="s">
        <v>8348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</v>
      </c>
      <c r="Q2726" t="s">
        <v>8318</v>
      </c>
      <c r="R2726" t="s">
        <v>8348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512</v>
      </c>
      <c r="Q2727" t="s">
        <v>8318</v>
      </c>
      <c r="R2727" t="s">
        <v>8348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262</v>
      </c>
      <c r="Q2728" t="s">
        <v>8318</v>
      </c>
      <c r="R2728" t="s">
        <v>8348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70</v>
      </c>
      <c r="Q2729" t="s">
        <v>8318</v>
      </c>
      <c r="R2729" t="s">
        <v>8348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</v>
      </c>
      <c r="Q2730" t="s">
        <v>8318</v>
      </c>
      <c r="R2730" t="s">
        <v>8348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341</v>
      </c>
      <c r="Q2731" t="s">
        <v>8318</v>
      </c>
      <c r="R2731" t="s">
        <v>8348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</v>
      </c>
      <c r="Q2732" t="s">
        <v>8318</v>
      </c>
      <c r="R2732" t="s">
        <v>8348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846</v>
      </c>
      <c r="Q2733" t="s">
        <v>8318</v>
      </c>
      <c r="R2733" t="s">
        <v>8348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</v>
      </c>
      <c r="Q2734" t="s">
        <v>8318</v>
      </c>
      <c r="R2734" t="s">
        <v>8348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452</v>
      </c>
      <c r="Q2735" t="s">
        <v>8318</v>
      </c>
      <c r="R2735" t="s">
        <v>8348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139</v>
      </c>
      <c r="Q2736" t="s">
        <v>8318</v>
      </c>
      <c r="R2736" t="s">
        <v>8348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22</v>
      </c>
      <c r="Q2737" t="s">
        <v>8318</v>
      </c>
      <c r="R2737" t="s">
        <v>8348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170</v>
      </c>
      <c r="Q2738" t="s">
        <v>8318</v>
      </c>
      <c r="R2738" t="s">
        <v>8348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162</v>
      </c>
      <c r="Q2739" t="s">
        <v>8318</v>
      </c>
      <c r="R2739" t="s">
        <v>8348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</v>
      </c>
      <c r="Q2740" t="s">
        <v>8318</v>
      </c>
      <c r="R2740" t="s">
        <v>8348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</v>
      </c>
      <c r="Q2741" t="s">
        <v>8318</v>
      </c>
      <c r="R2741" t="s">
        <v>8348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</v>
      </c>
      <c r="Q2742" t="s">
        <v>8318</v>
      </c>
      <c r="R2742" t="s">
        <v>8348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9</v>
      </c>
      <c r="Q2743" t="s">
        <v>8321</v>
      </c>
      <c r="R2743" t="s">
        <v>8357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41</v>
      </c>
      <c r="Q2744" t="s">
        <v>8321</v>
      </c>
      <c r="R2744" t="s">
        <v>8357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t="str">
        <f t="shared" si="211"/>
        <v>No Backers</v>
      </c>
      <c r="Q2745" t="s">
        <v>8321</v>
      </c>
      <c r="R2745" t="s">
        <v>8357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38</v>
      </c>
      <c r="Q2746" t="s">
        <v>8321</v>
      </c>
      <c r="R2746" t="s">
        <v>8357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36</v>
      </c>
      <c r="Q2747" t="s">
        <v>8321</v>
      </c>
      <c r="R2747" t="s">
        <v>8357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</v>
      </c>
      <c r="Q2748" t="s">
        <v>8321</v>
      </c>
      <c r="R2748" t="s">
        <v>8357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t="s">
        <v>8321</v>
      </c>
      <c r="R2749" t="s">
        <v>8357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</v>
      </c>
      <c r="Q2750" t="s">
        <v>8321</v>
      </c>
      <c r="R2750" t="s">
        <v>8357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t="s">
        <v>8321</v>
      </c>
      <c r="R2751" t="s">
        <v>8357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t="str">
        <f t="shared" si="211"/>
        <v>No Backers</v>
      </c>
      <c r="Q2752" t="s">
        <v>8321</v>
      </c>
      <c r="R2752" t="s">
        <v>8357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t="str">
        <f t="shared" si="211"/>
        <v>No Backers</v>
      </c>
      <c r="Q2753" t="s">
        <v>8321</v>
      </c>
      <c r="R2753" t="s">
        <v>8357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</v>
      </c>
      <c r="Q2754" t="s">
        <v>8321</v>
      </c>
      <c r="R2754" t="s">
        <v>8357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IFERROR(ROUND(E2755/L2755,0),"No Backers")</f>
        <v>48</v>
      </c>
      <c r="Q2755" t="s">
        <v>8321</v>
      </c>
      <c r="R2755" t="s">
        <v>8357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t="str">
        <f t="shared" si="216"/>
        <v>No Backers</v>
      </c>
      <c r="Q2756" t="s">
        <v>8321</v>
      </c>
      <c r="R2756" t="s">
        <v>8357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</v>
      </c>
      <c r="Q2757" t="s">
        <v>8321</v>
      </c>
      <c r="R2757" t="s">
        <v>8357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32</v>
      </c>
      <c r="Q2758" t="s">
        <v>8321</v>
      </c>
      <c r="R2758" t="s">
        <v>8357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t="s">
        <v>8321</v>
      </c>
      <c r="R2759" t="s">
        <v>8357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t="s">
        <v>8321</v>
      </c>
      <c r="R2760" t="s">
        <v>8357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53</v>
      </c>
      <c r="Q2761" t="s">
        <v>8321</v>
      </c>
      <c r="R2761" t="s">
        <v>8357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t="str">
        <f t="shared" si="216"/>
        <v>No Backers</v>
      </c>
      <c r="Q2762" t="s">
        <v>8321</v>
      </c>
      <c r="R2762" t="s">
        <v>8357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t="s">
        <v>8321</v>
      </c>
      <c r="R2763" t="s">
        <v>8357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t="s">
        <v>8321</v>
      </c>
      <c r="R2764" t="s">
        <v>8357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t="s">
        <v>8321</v>
      </c>
      <c r="R2765" t="s">
        <v>8357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</v>
      </c>
      <c r="Q2766" t="s">
        <v>8321</v>
      </c>
      <c r="R2766" t="s">
        <v>8357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t="str">
        <f t="shared" si="216"/>
        <v>No Backers</v>
      </c>
      <c r="Q2767" t="s">
        <v>8321</v>
      </c>
      <c r="R2767" t="s">
        <v>8357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t="s">
        <v>8321</v>
      </c>
      <c r="R2768" t="s">
        <v>8357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</v>
      </c>
      <c r="Q2769" t="s">
        <v>8321</v>
      </c>
      <c r="R2769" t="s">
        <v>8357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</v>
      </c>
      <c r="Q2770" t="s">
        <v>8321</v>
      </c>
      <c r="R2770" t="s">
        <v>8357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t="s">
        <v>8321</v>
      </c>
      <c r="R2771" t="s">
        <v>8357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</v>
      </c>
      <c r="Q2772" t="s">
        <v>8321</v>
      </c>
      <c r="R2772" t="s">
        <v>8357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t="str">
        <f t="shared" si="216"/>
        <v>No Backers</v>
      </c>
      <c r="Q2773" t="s">
        <v>8321</v>
      </c>
      <c r="R2773" t="s">
        <v>8357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t="str">
        <f t="shared" si="216"/>
        <v>No Backers</v>
      </c>
      <c r="Q2774" t="s">
        <v>8321</v>
      </c>
      <c r="R2774" t="s">
        <v>8357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t="s">
        <v>8321</v>
      </c>
      <c r="R2775" t="s">
        <v>8357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44</v>
      </c>
      <c r="Q2776" t="s">
        <v>8321</v>
      </c>
      <c r="R2776" t="s">
        <v>8357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t="s">
        <v>8321</v>
      </c>
      <c r="R2777" t="s">
        <v>8357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46</v>
      </c>
      <c r="Q2778" t="s">
        <v>8321</v>
      </c>
      <c r="R2778" t="s">
        <v>8357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t="s">
        <v>8321</v>
      </c>
      <c r="R2779" t="s">
        <v>8357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94</v>
      </c>
      <c r="Q2780" t="s">
        <v>8321</v>
      </c>
      <c r="R2780" t="s">
        <v>8357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t="s">
        <v>8321</v>
      </c>
      <c r="R2781" t="s">
        <v>8357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t="str">
        <f t="shared" si="216"/>
        <v>No Backers</v>
      </c>
      <c r="Q2782" t="s">
        <v>8321</v>
      </c>
      <c r="R2782" t="s">
        <v>8357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t="s">
        <v>8316</v>
      </c>
      <c r="R2783" t="s">
        <v>8317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67</v>
      </c>
      <c r="Q2784" t="s">
        <v>8316</v>
      </c>
      <c r="R2784" t="s">
        <v>8317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19</v>
      </c>
      <c r="Q2785" t="s">
        <v>8316</v>
      </c>
      <c r="R2785" t="s">
        <v>8317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</v>
      </c>
      <c r="Q2786" t="s">
        <v>8316</v>
      </c>
      <c r="R2786" t="s">
        <v>8317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37</v>
      </c>
      <c r="Q2787" t="s">
        <v>8316</v>
      </c>
      <c r="R2787" t="s">
        <v>8317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40</v>
      </c>
      <c r="Q2788" t="s">
        <v>8316</v>
      </c>
      <c r="R2788" t="s">
        <v>8317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32</v>
      </c>
      <c r="Q2789" t="s">
        <v>8316</v>
      </c>
      <c r="R2789" t="s">
        <v>8317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103</v>
      </c>
      <c r="Q2790" t="s">
        <v>8316</v>
      </c>
      <c r="R2790" t="s">
        <v>8317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</v>
      </c>
      <c r="Q2791" t="s">
        <v>8316</v>
      </c>
      <c r="R2791" t="s">
        <v>8317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48</v>
      </c>
      <c r="Q2792" t="s">
        <v>8316</v>
      </c>
      <c r="R2792" t="s">
        <v>8317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</v>
      </c>
      <c r="Q2793" t="s">
        <v>8316</v>
      </c>
      <c r="R2793" t="s">
        <v>8317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90</v>
      </c>
      <c r="Q2794" t="s">
        <v>8316</v>
      </c>
      <c r="R2794" t="s">
        <v>8317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</v>
      </c>
      <c r="Q2795" t="s">
        <v>8316</v>
      </c>
      <c r="R2795" t="s">
        <v>8317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t="s">
        <v>8316</v>
      </c>
      <c r="R2796" t="s">
        <v>8317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37</v>
      </c>
      <c r="Q2797" t="s">
        <v>8316</v>
      </c>
      <c r="R2797" t="s">
        <v>8317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t="s">
        <v>8316</v>
      </c>
      <c r="R2798" t="s">
        <v>8317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</v>
      </c>
      <c r="Q2799" t="s">
        <v>8316</v>
      </c>
      <c r="R2799" t="s">
        <v>8317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</v>
      </c>
      <c r="Q2800" t="s">
        <v>8316</v>
      </c>
      <c r="R2800" t="s">
        <v>8317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45</v>
      </c>
      <c r="Q2801" t="s">
        <v>8316</v>
      </c>
      <c r="R2801" t="s">
        <v>8317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43</v>
      </c>
      <c r="Q2802" t="s">
        <v>8316</v>
      </c>
      <c r="R2802" t="s">
        <v>8317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</v>
      </c>
      <c r="Q2803" t="s">
        <v>8316</v>
      </c>
      <c r="R2803" t="s">
        <v>8317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34</v>
      </c>
      <c r="Q2804" t="s">
        <v>8316</v>
      </c>
      <c r="R2804" t="s">
        <v>8317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91</v>
      </c>
      <c r="Q2805" t="s">
        <v>8316</v>
      </c>
      <c r="R2805" t="s">
        <v>8317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t="s">
        <v>8316</v>
      </c>
      <c r="R2806" t="s">
        <v>8317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</v>
      </c>
      <c r="Q2807" t="s">
        <v>8316</v>
      </c>
      <c r="R2807" t="s">
        <v>8317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</v>
      </c>
      <c r="Q2808" t="s">
        <v>8316</v>
      </c>
      <c r="R2808" t="s">
        <v>8317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68</v>
      </c>
      <c r="Q2809" t="s">
        <v>8316</v>
      </c>
      <c r="R2809" t="s">
        <v>8317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</v>
      </c>
      <c r="Q2810" t="s">
        <v>8316</v>
      </c>
      <c r="R2810" t="s">
        <v>8317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122</v>
      </c>
      <c r="Q2811" t="s">
        <v>8316</v>
      </c>
      <c r="R2811" t="s">
        <v>8317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</v>
      </c>
      <c r="Q2812" t="s">
        <v>8316</v>
      </c>
      <c r="R2812" t="s">
        <v>8317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93</v>
      </c>
      <c r="Q2813" t="s">
        <v>8316</v>
      </c>
      <c r="R2813" t="s">
        <v>8317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</v>
      </c>
      <c r="Q2814" t="s">
        <v>8316</v>
      </c>
      <c r="R2814" t="s">
        <v>8317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</v>
      </c>
      <c r="Q2815" t="s">
        <v>8316</v>
      </c>
      <c r="R2815" t="s">
        <v>8317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</v>
      </c>
      <c r="Q2816" t="s">
        <v>8316</v>
      </c>
      <c r="R2816" t="s">
        <v>8317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</v>
      </c>
      <c r="Q2817" t="s">
        <v>8316</v>
      </c>
      <c r="R2817" t="s">
        <v>8317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</v>
      </c>
      <c r="Q2818" t="s">
        <v>8316</v>
      </c>
      <c r="R2818" t="s">
        <v>8317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IFERROR(ROUND(E2819/L2819,0),"No Backers")</f>
        <v>24</v>
      </c>
      <c r="Q2819" t="s">
        <v>8316</v>
      </c>
      <c r="R2819" t="s">
        <v>8317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104</v>
      </c>
      <c r="Q2820" t="s">
        <v>8316</v>
      </c>
      <c r="R2820" t="s">
        <v>8317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</v>
      </c>
      <c r="Q2821" t="s">
        <v>8316</v>
      </c>
      <c r="R2821" t="s">
        <v>8317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14</v>
      </c>
      <c r="Q2822" t="s">
        <v>8316</v>
      </c>
      <c r="R2822" t="s">
        <v>8317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29</v>
      </c>
      <c r="Q2823" t="s">
        <v>8316</v>
      </c>
      <c r="R2823" t="s">
        <v>8317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64</v>
      </c>
      <c r="Q2824" t="s">
        <v>8316</v>
      </c>
      <c r="R2824" t="s">
        <v>8317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9</v>
      </c>
      <c r="Q2825" t="s">
        <v>8316</v>
      </c>
      <c r="R2825" t="s">
        <v>8317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51</v>
      </c>
      <c r="Q2826" t="s">
        <v>8316</v>
      </c>
      <c r="R2826" t="s">
        <v>8317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61</v>
      </c>
      <c r="Q2827" t="s">
        <v>8316</v>
      </c>
      <c r="R2827" t="s">
        <v>8317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</v>
      </c>
      <c r="Q2828" t="s">
        <v>8316</v>
      </c>
      <c r="R2828" t="s">
        <v>8317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105</v>
      </c>
      <c r="Q2829" t="s">
        <v>8316</v>
      </c>
      <c r="R2829" t="s">
        <v>8317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</v>
      </c>
      <c r="Q2830" t="s">
        <v>8316</v>
      </c>
      <c r="R2830" t="s">
        <v>8317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</v>
      </c>
      <c r="Q2831" t="s">
        <v>8316</v>
      </c>
      <c r="R2831" t="s">
        <v>8317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273</v>
      </c>
      <c r="Q2832" t="s">
        <v>8316</v>
      </c>
      <c r="R2832" t="s">
        <v>8317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64</v>
      </c>
      <c r="Q2833" t="s">
        <v>8316</v>
      </c>
      <c r="R2833" t="s">
        <v>8317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</v>
      </c>
      <c r="Q2834" t="s">
        <v>8316</v>
      </c>
      <c r="R2834" t="s">
        <v>8317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84</v>
      </c>
      <c r="Q2835" t="s">
        <v>8316</v>
      </c>
      <c r="R2835" t="s">
        <v>8317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65</v>
      </c>
      <c r="Q2836" t="s">
        <v>8316</v>
      </c>
      <c r="R2836" t="s">
        <v>8317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</v>
      </c>
      <c r="Q2837" t="s">
        <v>8316</v>
      </c>
      <c r="R2837" t="s">
        <v>8317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</v>
      </c>
      <c r="Q2838" t="s">
        <v>8316</v>
      </c>
      <c r="R2838" t="s">
        <v>8317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</v>
      </c>
      <c r="Q2839" t="s">
        <v>8316</v>
      </c>
      <c r="R2839" t="s">
        <v>8317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45</v>
      </c>
      <c r="Q2840" t="s">
        <v>8316</v>
      </c>
      <c r="R2840" t="s">
        <v>8317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126</v>
      </c>
      <c r="Q2841" t="s">
        <v>8316</v>
      </c>
      <c r="R2841" t="s">
        <v>8317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20</v>
      </c>
      <c r="Q2842" t="s">
        <v>8316</v>
      </c>
      <c r="R2842" t="s">
        <v>8317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t="s">
        <v>8316</v>
      </c>
      <c r="R2843" t="s">
        <v>8317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t="str">
        <f t="shared" si="221"/>
        <v>No Backers</v>
      </c>
      <c r="Q2844" t="s">
        <v>8316</v>
      </c>
      <c r="R2844" t="s">
        <v>8317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t="str">
        <f t="shared" si="221"/>
        <v>No Backers</v>
      </c>
      <c r="Q2845" t="s">
        <v>8316</v>
      </c>
      <c r="R2845" t="s">
        <v>8317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t="s">
        <v>8316</v>
      </c>
      <c r="R2846" t="s">
        <v>8317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61</v>
      </c>
      <c r="Q2847" t="s">
        <v>8316</v>
      </c>
      <c r="R2847" t="s">
        <v>8317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t="str">
        <f t="shared" si="221"/>
        <v>No Backers</v>
      </c>
      <c r="Q2848" t="s">
        <v>8316</v>
      </c>
      <c r="R2848" t="s">
        <v>8317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t="str">
        <f t="shared" si="221"/>
        <v>No Backers</v>
      </c>
      <c r="Q2849" t="s">
        <v>8316</v>
      </c>
      <c r="R2849" t="s">
        <v>8317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</v>
      </c>
      <c r="Q2850" t="s">
        <v>8316</v>
      </c>
      <c r="R2850" t="s">
        <v>8317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t="s">
        <v>8316</v>
      </c>
      <c r="R2851" t="s">
        <v>8317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24</v>
      </c>
      <c r="Q2852" t="s">
        <v>8316</v>
      </c>
      <c r="R2852" t="s">
        <v>8317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t="str">
        <f t="shared" si="221"/>
        <v>No Backers</v>
      </c>
      <c r="Q2853" t="s">
        <v>8316</v>
      </c>
      <c r="R2853" t="s">
        <v>8317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16</v>
      </c>
      <c r="Q2854" t="s">
        <v>8316</v>
      </c>
      <c r="R2854" t="s">
        <v>8317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t="str">
        <f t="shared" si="221"/>
        <v>No Backers</v>
      </c>
      <c r="Q2855" t="s">
        <v>8316</v>
      </c>
      <c r="R2855" t="s">
        <v>8317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30</v>
      </c>
      <c r="Q2856" t="s">
        <v>8316</v>
      </c>
      <c r="R2856" t="s">
        <v>8317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t="s">
        <v>8316</v>
      </c>
      <c r="R2857" t="s">
        <v>8317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</v>
      </c>
      <c r="Q2858" t="s">
        <v>8316</v>
      </c>
      <c r="R2858" t="s">
        <v>8317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t="s">
        <v>8316</v>
      </c>
      <c r="R2859" t="s">
        <v>8317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t="str">
        <f t="shared" si="221"/>
        <v>No Backers</v>
      </c>
      <c r="Q2860" t="s">
        <v>8316</v>
      </c>
      <c r="R2860" t="s">
        <v>8317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t="s">
        <v>8316</v>
      </c>
      <c r="R2861" t="s">
        <v>8317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30</v>
      </c>
      <c r="Q2862" t="s">
        <v>8316</v>
      </c>
      <c r="R2862" t="s">
        <v>8317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27</v>
      </c>
      <c r="Q2863" t="s">
        <v>8316</v>
      </c>
      <c r="R2863" t="s">
        <v>8317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</v>
      </c>
      <c r="Q2864" t="s">
        <v>8316</v>
      </c>
      <c r="R2864" t="s">
        <v>8317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t="s">
        <v>8316</v>
      </c>
      <c r="R2865" t="s">
        <v>8317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</v>
      </c>
      <c r="Q2866" t="s">
        <v>8316</v>
      </c>
      <c r="R2866" t="s">
        <v>8317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t="str">
        <f t="shared" si="221"/>
        <v>No Backers</v>
      </c>
      <c r="Q2867" t="s">
        <v>8316</v>
      </c>
      <c r="R2867" t="s">
        <v>8317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23</v>
      </c>
      <c r="Q2868" t="s">
        <v>8316</v>
      </c>
      <c r="R2868" t="s">
        <v>8317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</v>
      </c>
      <c r="Q2869" t="s">
        <v>8316</v>
      </c>
      <c r="R2869" t="s">
        <v>8317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</v>
      </c>
      <c r="Q2870" t="s">
        <v>8316</v>
      </c>
      <c r="R2870" t="s">
        <v>8317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</v>
      </c>
      <c r="Q2871" t="s">
        <v>8316</v>
      </c>
      <c r="R2871" t="s">
        <v>8317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</v>
      </c>
      <c r="Q2872" t="s">
        <v>8316</v>
      </c>
      <c r="R2872" t="s">
        <v>8317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36</v>
      </c>
      <c r="Q2873" t="s">
        <v>8316</v>
      </c>
      <c r="R2873" t="s">
        <v>8317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t="str">
        <f t="shared" si="221"/>
        <v>No Backers</v>
      </c>
      <c r="Q2874" t="s">
        <v>8316</v>
      </c>
      <c r="R2874" t="s">
        <v>8317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</v>
      </c>
      <c r="Q2875" t="s">
        <v>8316</v>
      </c>
      <c r="R2875" t="s">
        <v>8317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</v>
      </c>
      <c r="Q2876" t="s">
        <v>8316</v>
      </c>
      <c r="R2876" t="s">
        <v>8317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</v>
      </c>
      <c r="Q2877" t="s">
        <v>8316</v>
      </c>
      <c r="R2877" t="s">
        <v>8317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t="str">
        <f t="shared" si="221"/>
        <v>No Backers</v>
      </c>
      <c r="Q2878" t="s">
        <v>8316</v>
      </c>
      <c r="R2878" t="s">
        <v>8317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</v>
      </c>
      <c r="Q2879" t="s">
        <v>8316</v>
      </c>
      <c r="R2879" t="s">
        <v>8317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16</v>
      </c>
      <c r="Q2880" t="s">
        <v>8316</v>
      </c>
      <c r="R2880" t="s">
        <v>8317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t="s">
        <v>8316</v>
      </c>
      <c r="R2881" t="s">
        <v>8317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97</v>
      </c>
      <c r="Q2882" t="s">
        <v>8316</v>
      </c>
      <c r="R2882" t="s">
        <v>8317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 t="str">
        <f t="shared" ref="P2883:P2946" si="226">IFERROR(ROUND(E2883/L2883,0),"No Backers")</f>
        <v>No Backers</v>
      </c>
      <c r="Q2883" t="s">
        <v>8316</v>
      </c>
      <c r="R2883" t="s">
        <v>8317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1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t="s">
        <v>8316</v>
      </c>
      <c r="R2884" t="s">
        <v>8317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382</v>
      </c>
      <c r="Q2885" t="s">
        <v>8316</v>
      </c>
      <c r="R2885" t="s">
        <v>8317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</v>
      </c>
      <c r="Q2886" t="s">
        <v>8316</v>
      </c>
      <c r="R2886" t="s">
        <v>8317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t="s">
        <v>8316</v>
      </c>
      <c r="R2887" t="s">
        <v>8317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t="s">
        <v>8316</v>
      </c>
      <c r="R2888" t="s">
        <v>8317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t="s">
        <v>8316</v>
      </c>
      <c r="R2889" t="s">
        <v>8317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t="str">
        <f t="shared" si="226"/>
        <v>No Backers</v>
      </c>
      <c r="Q2890" t="s">
        <v>8316</v>
      </c>
      <c r="R2890" t="s">
        <v>8317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82</v>
      </c>
      <c r="Q2891" t="s">
        <v>8316</v>
      </c>
      <c r="R2891" t="s">
        <v>8317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t="s">
        <v>8316</v>
      </c>
      <c r="R2892" t="s">
        <v>8317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</v>
      </c>
      <c r="Q2893" t="s">
        <v>8316</v>
      </c>
      <c r="R2893" t="s">
        <v>8317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</v>
      </c>
      <c r="Q2894" t="s">
        <v>8316</v>
      </c>
      <c r="R2894" t="s">
        <v>8317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13</v>
      </c>
      <c r="Q2895" t="s">
        <v>8316</v>
      </c>
      <c r="R2895" t="s">
        <v>8317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t="str">
        <f t="shared" si="226"/>
        <v>No Backers</v>
      </c>
      <c r="Q2896" t="s">
        <v>8316</v>
      </c>
      <c r="R2896" t="s">
        <v>8317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6</v>
      </c>
      <c r="Q2897" t="s">
        <v>8316</v>
      </c>
      <c r="R2897" t="s">
        <v>8317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</v>
      </c>
      <c r="Q2898" t="s">
        <v>8316</v>
      </c>
      <c r="R2898" t="s">
        <v>8317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</v>
      </c>
      <c r="Q2899" t="s">
        <v>8316</v>
      </c>
      <c r="R2899" t="s">
        <v>8317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</v>
      </c>
      <c r="Q2900" t="s">
        <v>8316</v>
      </c>
      <c r="R2900" t="s">
        <v>8317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t="str">
        <f t="shared" si="226"/>
        <v>No Backers</v>
      </c>
      <c r="Q2901" t="s">
        <v>8316</v>
      </c>
      <c r="R2901" t="s">
        <v>8317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</v>
      </c>
      <c r="Q2902" t="s">
        <v>8316</v>
      </c>
      <c r="R2902" t="s">
        <v>8317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t="s">
        <v>8316</v>
      </c>
      <c r="R2903" t="s">
        <v>8317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t="s">
        <v>8316</v>
      </c>
      <c r="R2904" t="s">
        <v>8317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10</v>
      </c>
      <c r="Q2905" t="s">
        <v>8316</v>
      </c>
      <c r="R2905" t="s">
        <v>8317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19</v>
      </c>
      <c r="Q2906" t="s">
        <v>8316</v>
      </c>
      <c r="R2906" t="s">
        <v>8317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37</v>
      </c>
      <c r="Q2907" t="s">
        <v>8316</v>
      </c>
      <c r="R2907" t="s">
        <v>8317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81</v>
      </c>
      <c r="Q2908" t="s">
        <v>8316</v>
      </c>
      <c r="R2908" t="s">
        <v>8317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t="s">
        <v>8316</v>
      </c>
      <c r="R2909" t="s">
        <v>8317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53</v>
      </c>
      <c r="Q2910" t="s">
        <v>8316</v>
      </c>
      <c r="R2910" t="s">
        <v>8317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t="s">
        <v>8316</v>
      </c>
      <c r="R2911" t="s">
        <v>8317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t="s">
        <v>8316</v>
      </c>
      <c r="R2912" t="s">
        <v>8317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47</v>
      </c>
      <c r="Q2913" t="s">
        <v>8316</v>
      </c>
      <c r="R2913" t="s">
        <v>8317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</v>
      </c>
      <c r="Q2914" t="s">
        <v>8316</v>
      </c>
      <c r="R2914" t="s">
        <v>8317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t="s">
        <v>8316</v>
      </c>
      <c r="R2915" t="s">
        <v>8317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t="s">
        <v>8316</v>
      </c>
      <c r="R2916" t="s">
        <v>8317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204</v>
      </c>
      <c r="Q2917" t="s">
        <v>8316</v>
      </c>
      <c r="R2917" t="s">
        <v>8317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21</v>
      </c>
      <c r="Q2918" t="s">
        <v>8316</v>
      </c>
      <c r="R2918" t="s">
        <v>8317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49</v>
      </c>
      <c r="Q2919" t="s">
        <v>8316</v>
      </c>
      <c r="R2919" t="s">
        <v>8317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</v>
      </c>
      <c r="Q2920" t="s">
        <v>8316</v>
      </c>
      <c r="R2920" t="s">
        <v>8317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9</v>
      </c>
      <c r="Q2921" t="s">
        <v>8316</v>
      </c>
      <c r="R2921" t="s">
        <v>8317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52</v>
      </c>
      <c r="Q2922" t="s">
        <v>8316</v>
      </c>
      <c r="R2922" t="s">
        <v>8317</v>
      </c>
      <c r="S2922" s="14">
        <f t="shared" si="227"/>
        <v>42058.792476851857</v>
      </c>
      <c r="T2922" s="14">
        <f t="shared" si="228"/>
        <v>42088.750810185185</v>
      </c>
      <c r="U2922">
        <f>YEAR(S2922)</f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t="s">
        <v>8316</v>
      </c>
      <c r="R2923" t="s">
        <v>8358</v>
      </c>
      <c r="S2923" s="14">
        <f t="shared" si="227"/>
        <v>41877.886620370373</v>
      </c>
      <c r="T2923" s="14">
        <f t="shared" si="228"/>
        <v>41907.886620370373</v>
      </c>
      <c r="U2923">
        <f t="shared" ref="U2923:U2986" si="230">YEAR(S2923)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</v>
      </c>
      <c r="Q2924" t="s">
        <v>8316</v>
      </c>
      <c r="R2924" t="s">
        <v>8358</v>
      </c>
      <c r="S2924" s="14">
        <f t="shared" si="227"/>
        <v>42097.874155092592</v>
      </c>
      <c r="T2924" s="14">
        <f t="shared" si="228"/>
        <v>42142.874155092592</v>
      </c>
      <c r="U2924">
        <f t="shared" si="230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t="s">
        <v>8316</v>
      </c>
      <c r="R2925" t="s">
        <v>8358</v>
      </c>
      <c r="S2925" s="14">
        <f t="shared" si="227"/>
        <v>42013.15253472222</v>
      </c>
      <c r="T2925" s="14">
        <f t="shared" si="228"/>
        <v>42028.125</v>
      </c>
      <c r="U2925">
        <f t="shared" si="230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176</v>
      </c>
      <c r="Q2926" t="s">
        <v>8316</v>
      </c>
      <c r="R2926" t="s">
        <v>8358</v>
      </c>
      <c r="S2926" s="14">
        <f t="shared" si="227"/>
        <v>42103.556828703702</v>
      </c>
      <c r="T2926" s="14">
        <f t="shared" si="228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232</v>
      </c>
      <c r="Q2927" t="s">
        <v>8316</v>
      </c>
      <c r="R2927" t="s">
        <v>8358</v>
      </c>
      <c r="S2927" s="14">
        <f t="shared" si="227"/>
        <v>41863.584120370368</v>
      </c>
      <c r="T2927" s="14">
        <f t="shared" si="228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t="s">
        <v>8316</v>
      </c>
      <c r="R2928" t="s">
        <v>8358</v>
      </c>
      <c r="S2928" s="14">
        <f t="shared" si="227"/>
        <v>42044.765960648147</v>
      </c>
      <c r="T2928" s="14">
        <f t="shared" si="228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</v>
      </c>
      <c r="Q2929" t="s">
        <v>8316</v>
      </c>
      <c r="R2929" t="s">
        <v>8358</v>
      </c>
      <c r="S2929" s="14">
        <f t="shared" si="227"/>
        <v>41806.669317129628</v>
      </c>
      <c r="T2929" s="14">
        <f t="shared" si="228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42</v>
      </c>
      <c r="Q2930" t="s">
        <v>8316</v>
      </c>
      <c r="R2930" t="s">
        <v>8358</v>
      </c>
      <c r="S2930" s="14">
        <f t="shared" si="227"/>
        <v>42403.998217592598</v>
      </c>
      <c r="T2930" s="14">
        <f t="shared" si="228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</v>
      </c>
      <c r="Q2931" t="s">
        <v>8316</v>
      </c>
      <c r="R2931" t="s">
        <v>8358</v>
      </c>
      <c r="S2931" s="14">
        <f t="shared" si="227"/>
        <v>41754.564328703702</v>
      </c>
      <c r="T2931" s="14">
        <f t="shared" si="228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163</v>
      </c>
      <c r="Q2932" t="s">
        <v>8316</v>
      </c>
      <c r="R2932" t="s">
        <v>8358</v>
      </c>
      <c r="S2932" s="14">
        <f t="shared" si="227"/>
        <v>42101.584074074075</v>
      </c>
      <c r="T2932" s="14">
        <f t="shared" si="228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</v>
      </c>
      <c r="Q2933" t="s">
        <v>8316</v>
      </c>
      <c r="R2933" t="s">
        <v>8358</v>
      </c>
      <c r="S2933" s="14">
        <f t="shared" si="227"/>
        <v>41872.291238425925</v>
      </c>
      <c r="T2933" s="14">
        <f t="shared" si="228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86</v>
      </c>
      <c r="Q2934" t="s">
        <v>8316</v>
      </c>
      <c r="R2934" t="s">
        <v>8358</v>
      </c>
      <c r="S2934" s="14">
        <f t="shared" si="227"/>
        <v>42025.164780092593</v>
      </c>
      <c r="T2934" s="14">
        <f t="shared" si="228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48</v>
      </c>
      <c r="Q2935" t="s">
        <v>8316</v>
      </c>
      <c r="R2935" t="s">
        <v>8358</v>
      </c>
      <c r="S2935" s="14">
        <f t="shared" si="227"/>
        <v>42495.956631944442</v>
      </c>
      <c r="T2935" s="14">
        <f t="shared" si="228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73</v>
      </c>
      <c r="Q2936" t="s">
        <v>8316</v>
      </c>
      <c r="R2936" t="s">
        <v>8358</v>
      </c>
      <c r="S2936" s="14">
        <f t="shared" si="227"/>
        <v>41775.636157407411</v>
      </c>
      <c r="T2936" s="14">
        <f t="shared" si="228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91</v>
      </c>
      <c r="Q2937" t="s">
        <v>8316</v>
      </c>
      <c r="R2937" t="s">
        <v>8358</v>
      </c>
      <c r="S2937" s="14">
        <f t="shared" si="227"/>
        <v>42553.583425925928</v>
      </c>
      <c r="T2937" s="14">
        <f t="shared" si="228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38</v>
      </c>
      <c r="Q2938" t="s">
        <v>8316</v>
      </c>
      <c r="R2938" t="s">
        <v>8358</v>
      </c>
      <c r="S2938" s="14">
        <f t="shared" si="227"/>
        <v>41912.650729166664</v>
      </c>
      <c r="T2938" s="14">
        <f t="shared" si="228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</v>
      </c>
      <c r="Q2939" t="s">
        <v>8316</v>
      </c>
      <c r="R2939" t="s">
        <v>8358</v>
      </c>
      <c r="S2939" s="14">
        <f t="shared" si="227"/>
        <v>41803.457326388889</v>
      </c>
      <c r="T2939" s="14">
        <f t="shared" si="228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127</v>
      </c>
      <c r="Q2940" t="s">
        <v>8316</v>
      </c>
      <c r="R2940" t="s">
        <v>8358</v>
      </c>
      <c r="S2940" s="14">
        <f t="shared" si="227"/>
        <v>42004.703865740739</v>
      </c>
      <c r="T2940" s="14">
        <f t="shared" si="228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</v>
      </c>
      <c r="Q2941" t="s">
        <v>8316</v>
      </c>
      <c r="R2941" t="s">
        <v>8358</v>
      </c>
      <c r="S2941" s="14">
        <f t="shared" si="227"/>
        <v>41845.809166666666</v>
      </c>
      <c r="T2941" s="14">
        <f t="shared" si="228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</v>
      </c>
      <c r="Q2942" t="s">
        <v>8316</v>
      </c>
      <c r="R2942" t="s">
        <v>8358</v>
      </c>
      <c r="S2942" s="14">
        <f t="shared" si="227"/>
        <v>41982.773356481484</v>
      </c>
      <c r="T2942" s="14">
        <f t="shared" si="228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t="s">
        <v>8316</v>
      </c>
      <c r="R2943" t="s">
        <v>8356</v>
      </c>
      <c r="S2943" s="14">
        <f t="shared" si="227"/>
        <v>42034.960127314815</v>
      </c>
      <c r="T2943" s="14">
        <f t="shared" si="228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</v>
      </c>
      <c r="Q2944" t="s">
        <v>8316</v>
      </c>
      <c r="R2944" t="s">
        <v>8356</v>
      </c>
      <c r="S2944" s="14">
        <f t="shared" si="227"/>
        <v>42334.803923611107</v>
      </c>
      <c r="T2944" s="14">
        <f t="shared" si="228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t="str">
        <f t="shared" si="226"/>
        <v>No Backers</v>
      </c>
      <c r="Q2945" t="s">
        <v>8316</v>
      </c>
      <c r="R2945" t="s">
        <v>8356</v>
      </c>
      <c r="S2945" s="14">
        <f t="shared" si="227"/>
        <v>42077.129398148143</v>
      </c>
      <c r="T2945" s="14">
        <f t="shared" si="228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t="s">
        <v>8316</v>
      </c>
      <c r="R2946" t="s">
        <v>8356</v>
      </c>
      <c r="S2946" s="14">
        <f t="shared" si="227"/>
        <v>42132.9143287037</v>
      </c>
      <c r="T2946" s="14">
        <f t="shared" si="228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1">ROUND(E2947/D2947*100,0)</f>
        <v>0</v>
      </c>
      <c r="P2947" t="str">
        <f t="shared" ref="P2947:P3010" si="232">IFERROR(ROUND(E2947/L2947,0),"No Backers")</f>
        <v>No Backers</v>
      </c>
      <c r="Q2947" t="s">
        <v>8316</v>
      </c>
      <c r="R2947" t="s">
        <v>8356</v>
      </c>
      <c r="S2947" s="14">
        <f t="shared" ref="S2947:S3010" si="233">(((J2947/60)/60)/24)+DATE(1970,1,1)</f>
        <v>42118.139583333337</v>
      </c>
      <c r="T2947" s="14">
        <f t="shared" ref="T2947:T3010" si="234">(((I2947/60)/60)/24)+DATE(1970,1,1)</f>
        <v>42148.139583333337</v>
      </c>
      <c r="U2947">
        <f t="shared" si="230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0</v>
      </c>
      <c r="P2948">
        <f t="shared" si="232"/>
        <v>1</v>
      </c>
      <c r="Q2948" t="s">
        <v>8316</v>
      </c>
      <c r="R2948" t="s">
        <v>8356</v>
      </c>
      <c r="S2948" s="14">
        <f t="shared" si="233"/>
        <v>42567.531157407408</v>
      </c>
      <c r="T2948" s="14">
        <f t="shared" si="234"/>
        <v>42597.531157407408</v>
      </c>
      <c r="U2948">
        <f t="shared" si="230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</v>
      </c>
      <c r="P2949">
        <f t="shared" si="232"/>
        <v>82</v>
      </c>
      <c r="Q2949" t="s">
        <v>8316</v>
      </c>
      <c r="R2949" t="s">
        <v>8356</v>
      </c>
      <c r="S2949" s="14">
        <f t="shared" si="233"/>
        <v>42649.562118055561</v>
      </c>
      <c r="T2949" s="14">
        <f t="shared" si="234"/>
        <v>42698.715972222228</v>
      </c>
      <c r="U2949">
        <f t="shared" si="230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0</v>
      </c>
      <c r="P2950">
        <f t="shared" si="232"/>
        <v>3</v>
      </c>
      <c r="Q2950" t="s">
        <v>8316</v>
      </c>
      <c r="R2950" t="s">
        <v>8356</v>
      </c>
      <c r="S2950" s="14">
        <f t="shared" si="233"/>
        <v>42097.649224537032</v>
      </c>
      <c r="T2950" s="14">
        <f t="shared" si="234"/>
        <v>42157.649224537032</v>
      </c>
      <c r="U2950">
        <f t="shared" si="230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3</v>
      </c>
      <c r="P2951">
        <f t="shared" si="232"/>
        <v>13</v>
      </c>
      <c r="Q2951" t="s">
        <v>8316</v>
      </c>
      <c r="R2951" t="s">
        <v>8356</v>
      </c>
      <c r="S2951" s="14">
        <f t="shared" si="233"/>
        <v>42297.823113425926</v>
      </c>
      <c r="T2951" s="14">
        <f t="shared" si="234"/>
        <v>42327.864780092597</v>
      </c>
      <c r="U2951">
        <f t="shared" si="230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0</v>
      </c>
      <c r="P2952" t="str">
        <f t="shared" si="232"/>
        <v>No Backers</v>
      </c>
      <c r="Q2952" t="s">
        <v>8316</v>
      </c>
      <c r="R2952" t="s">
        <v>8356</v>
      </c>
      <c r="S2952" s="14">
        <f t="shared" si="233"/>
        <v>42362.36518518519</v>
      </c>
      <c r="T2952" s="14">
        <f t="shared" si="234"/>
        <v>42392.36518518519</v>
      </c>
      <c r="U2952">
        <f t="shared" si="230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2</v>
      </c>
      <c r="P2953">
        <f t="shared" si="232"/>
        <v>19</v>
      </c>
      <c r="Q2953" t="s">
        <v>8316</v>
      </c>
      <c r="R2953" t="s">
        <v>8356</v>
      </c>
      <c r="S2953" s="14">
        <f t="shared" si="233"/>
        <v>41872.802928240737</v>
      </c>
      <c r="T2953" s="14">
        <f t="shared" si="234"/>
        <v>41917.802928240737</v>
      </c>
      <c r="U2953">
        <f t="shared" si="230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8</v>
      </c>
      <c r="P2954">
        <f t="shared" si="232"/>
        <v>201</v>
      </c>
      <c r="Q2954" t="s">
        <v>8316</v>
      </c>
      <c r="R2954" t="s">
        <v>8356</v>
      </c>
      <c r="S2954" s="14">
        <f t="shared" si="233"/>
        <v>42628.690266203703</v>
      </c>
      <c r="T2954" s="14">
        <f t="shared" si="234"/>
        <v>42660.166666666672</v>
      </c>
      <c r="U2954">
        <f t="shared" si="230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0</v>
      </c>
      <c r="P2955">
        <f t="shared" si="232"/>
        <v>202</v>
      </c>
      <c r="Q2955" t="s">
        <v>8316</v>
      </c>
      <c r="R2955" t="s">
        <v>8356</v>
      </c>
      <c r="S2955" s="14">
        <f t="shared" si="233"/>
        <v>42255.791909722218</v>
      </c>
      <c r="T2955" s="14">
        <f t="shared" si="234"/>
        <v>42285.791909722218</v>
      </c>
      <c r="U2955">
        <f t="shared" si="23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0</v>
      </c>
      <c r="P2956" t="str">
        <f t="shared" si="232"/>
        <v>No Backers</v>
      </c>
      <c r="Q2956" t="s">
        <v>8316</v>
      </c>
      <c r="R2956" t="s">
        <v>8356</v>
      </c>
      <c r="S2956" s="14">
        <f t="shared" si="233"/>
        <v>42790.583368055552</v>
      </c>
      <c r="T2956" s="14">
        <f t="shared" si="234"/>
        <v>42810.541701388895</v>
      </c>
      <c r="U2956">
        <f t="shared" si="230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60</v>
      </c>
      <c r="P2957">
        <f t="shared" si="232"/>
        <v>65</v>
      </c>
      <c r="Q2957" t="s">
        <v>8316</v>
      </c>
      <c r="R2957" t="s">
        <v>8356</v>
      </c>
      <c r="S2957" s="14">
        <f t="shared" si="233"/>
        <v>42141.741307870368</v>
      </c>
      <c r="T2957" s="14">
        <f t="shared" si="234"/>
        <v>42171.741307870368</v>
      </c>
      <c r="U2957">
        <f t="shared" si="23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17</v>
      </c>
      <c r="P2958">
        <f t="shared" si="232"/>
        <v>66</v>
      </c>
      <c r="Q2958" t="s">
        <v>8316</v>
      </c>
      <c r="R2958" t="s">
        <v>8356</v>
      </c>
      <c r="S2958" s="14">
        <f t="shared" si="233"/>
        <v>42464.958912037036</v>
      </c>
      <c r="T2958" s="14">
        <f t="shared" si="234"/>
        <v>42494.958912037036</v>
      </c>
      <c r="U2958">
        <f t="shared" si="230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2</v>
      </c>
      <c r="P2959">
        <f t="shared" si="232"/>
        <v>93</v>
      </c>
      <c r="Q2959" t="s">
        <v>8316</v>
      </c>
      <c r="R2959" t="s">
        <v>8356</v>
      </c>
      <c r="S2959" s="14">
        <f t="shared" si="233"/>
        <v>42031.011249999996</v>
      </c>
      <c r="T2959" s="14">
        <f t="shared" si="234"/>
        <v>42090.969583333332</v>
      </c>
      <c r="U2959">
        <f t="shared" si="23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0</v>
      </c>
      <c r="P2960" t="str">
        <f t="shared" si="232"/>
        <v>No Backers</v>
      </c>
      <c r="Q2960" t="s">
        <v>8316</v>
      </c>
      <c r="R2960" t="s">
        <v>8356</v>
      </c>
      <c r="S2960" s="14">
        <f t="shared" si="233"/>
        <v>42438.779131944444</v>
      </c>
      <c r="T2960" s="14">
        <f t="shared" si="234"/>
        <v>42498.73746527778</v>
      </c>
      <c r="U2960">
        <f t="shared" si="230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0</v>
      </c>
      <c r="P2961" t="str">
        <f t="shared" si="232"/>
        <v>No Backers</v>
      </c>
      <c r="Q2961" t="s">
        <v>8316</v>
      </c>
      <c r="R2961" t="s">
        <v>8356</v>
      </c>
      <c r="S2961" s="14">
        <f t="shared" si="233"/>
        <v>42498.008391203708</v>
      </c>
      <c r="T2961" s="14">
        <f t="shared" si="234"/>
        <v>42528.008391203708</v>
      </c>
      <c r="U2961">
        <f t="shared" si="23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0</v>
      </c>
      <c r="P2962" t="str">
        <f t="shared" si="232"/>
        <v>No Backers</v>
      </c>
      <c r="Q2962" t="s">
        <v>8316</v>
      </c>
      <c r="R2962" t="s">
        <v>8356</v>
      </c>
      <c r="S2962" s="14">
        <f t="shared" si="233"/>
        <v>41863.757210648146</v>
      </c>
      <c r="T2962" s="14">
        <f t="shared" si="234"/>
        <v>41893.757210648146</v>
      </c>
      <c r="U2962">
        <f t="shared" si="230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110</v>
      </c>
      <c r="P2963">
        <f t="shared" si="232"/>
        <v>51</v>
      </c>
      <c r="Q2963" t="s">
        <v>8316</v>
      </c>
      <c r="R2963" t="s">
        <v>8317</v>
      </c>
      <c r="S2963" s="14">
        <f t="shared" si="233"/>
        <v>42061.212488425925</v>
      </c>
      <c r="T2963" s="14">
        <f t="shared" si="234"/>
        <v>42089.166666666672</v>
      </c>
      <c r="U2963">
        <f t="shared" si="23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122</v>
      </c>
      <c r="P2964">
        <f t="shared" si="232"/>
        <v>61</v>
      </c>
      <c r="Q2964" t="s">
        <v>8316</v>
      </c>
      <c r="R2964" t="s">
        <v>8317</v>
      </c>
      <c r="S2964" s="14">
        <f t="shared" si="233"/>
        <v>42036.24428240741</v>
      </c>
      <c r="T2964" s="14">
        <f t="shared" si="234"/>
        <v>42064.290972222225</v>
      </c>
      <c r="U2964">
        <f t="shared" si="23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107</v>
      </c>
      <c r="P2965">
        <f t="shared" si="232"/>
        <v>109</v>
      </c>
      <c r="Q2965" t="s">
        <v>8316</v>
      </c>
      <c r="R2965" t="s">
        <v>8317</v>
      </c>
      <c r="S2965" s="14">
        <f t="shared" si="233"/>
        <v>42157.470185185186</v>
      </c>
      <c r="T2965" s="14">
        <f t="shared" si="234"/>
        <v>42187.470185185186</v>
      </c>
      <c r="U2965">
        <f t="shared" si="23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101</v>
      </c>
      <c r="P2966">
        <f t="shared" si="232"/>
        <v>26</v>
      </c>
      <c r="Q2966" t="s">
        <v>8316</v>
      </c>
      <c r="R2966" t="s">
        <v>8317</v>
      </c>
      <c r="S2966" s="14">
        <f t="shared" si="233"/>
        <v>41827.909942129627</v>
      </c>
      <c r="T2966" s="14">
        <f t="shared" si="234"/>
        <v>41857.897222222222</v>
      </c>
      <c r="U2966">
        <f t="shared" si="23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109</v>
      </c>
      <c r="P2967">
        <f t="shared" si="232"/>
        <v>42</v>
      </c>
      <c r="Q2967" t="s">
        <v>8316</v>
      </c>
      <c r="R2967" t="s">
        <v>8317</v>
      </c>
      <c r="S2967" s="14">
        <f t="shared" si="233"/>
        <v>42162.729548611111</v>
      </c>
      <c r="T2967" s="14">
        <f t="shared" si="234"/>
        <v>42192.729548611111</v>
      </c>
      <c r="U2967">
        <f t="shared" si="23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114</v>
      </c>
      <c r="P2968">
        <f t="shared" si="232"/>
        <v>89</v>
      </c>
      <c r="Q2968" t="s">
        <v>8316</v>
      </c>
      <c r="R2968" t="s">
        <v>8317</v>
      </c>
      <c r="S2968" s="14">
        <f t="shared" si="233"/>
        <v>42233.738564814819</v>
      </c>
      <c r="T2968" s="14">
        <f t="shared" si="234"/>
        <v>42263.738564814819</v>
      </c>
      <c r="U2968">
        <f t="shared" si="23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114</v>
      </c>
      <c r="P2969">
        <f t="shared" si="232"/>
        <v>80</v>
      </c>
      <c r="Q2969" t="s">
        <v>8316</v>
      </c>
      <c r="R2969" t="s">
        <v>8317</v>
      </c>
      <c r="S2969" s="14">
        <f t="shared" si="233"/>
        <v>42042.197824074072</v>
      </c>
      <c r="T2969" s="14">
        <f t="shared" si="234"/>
        <v>42072.156157407408</v>
      </c>
      <c r="U2969">
        <f t="shared" si="23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106</v>
      </c>
      <c r="P2970">
        <f t="shared" si="232"/>
        <v>79</v>
      </c>
      <c r="Q2970" t="s">
        <v>8316</v>
      </c>
      <c r="R2970" t="s">
        <v>8317</v>
      </c>
      <c r="S2970" s="14">
        <f t="shared" si="233"/>
        <v>42585.523842592593</v>
      </c>
      <c r="T2970" s="14">
        <f t="shared" si="234"/>
        <v>42599.165972222225</v>
      </c>
      <c r="U2970">
        <f t="shared" si="23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163</v>
      </c>
      <c r="P2971">
        <f t="shared" si="232"/>
        <v>96</v>
      </c>
      <c r="Q2971" t="s">
        <v>8316</v>
      </c>
      <c r="R2971" t="s">
        <v>8317</v>
      </c>
      <c r="S2971" s="14">
        <f t="shared" si="233"/>
        <v>42097.786493055552</v>
      </c>
      <c r="T2971" s="14">
        <f t="shared" si="234"/>
        <v>42127.952083333337</v>
      </c>
      <c r="U2971">
        <f t="shared" si="230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106</v>
      </c>
      <c r="P2972">
        <f t="shared" si="232"/>
        <v>70</v>
      </c>
      <c r="Q2972" t="s">
        <v>8316</v>
      </c>
      <c r="R2972" t="s">
        <v>8317</v>
      </c>
      <c r="S2972" s="14">
        <f t="shared" si="233"/>
        <v>41808.669571759259</v>
      </c>
      <c r="T2972" s="14">
        <f t="shared" si="234"/>
        <v>41838.669571759259</v>
      </c>
      <c r="U2972">
        <f t="shared" si="230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100</v>
      </c>
      <c r="P2973">
        <f t="shared" si="232"/>
        <v>75</v>
      </c>
      <c r="Q2973" t="s">
        <v>8316</v>
      </c>
      <c r="R2973" t="s">
        <v>8317</v>
      </c>
      <c r="S2973" s="14">
        <f t="shared" si="233"/>
        <v>41852.658310185187</v>
      </c>
      <c r="T2973" s="14">
        <f t="shared" si="234"/>
        <v>41882.658310185187</v>
      </c>
      <c r="U2973">
        <f t="shared" si="23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105</v>
      </c>
      <c r="P2974">
        <f t="shared" si="232"/>
        <v>124</v>
      </c>
      <c r="Q2974" t="s">
        <v>8316</v>
      </c>
      <c r="R2974" t="s">
        <v>8317</v>
      </c>
      <c r="S2974" s="14">
        <f t="shared" si="233"/>
        <v>42694.110185185185</v>
      </c>
      <c r="T2974" s="14">
        <f t="shared" si="234"/>
        <v>42709.041666666672</v>
      </c>
      <c r="U2974">
        <f t="shared" si="230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175</v>
      </c>
      <c r="P2975">
        <f t="shared" si="232"/>
        <v>265</v>
      </c>
      <c r="Q2975" t="s">
        <v>8316</v>
      </c>
      <c r="R2975" t="s">
        <v>8317</v>
      </c>
      <c r="S2975" s="14">
        <f t="shared" si="233"/>
        <v>42341.818379629629</v>
      </c>
      <c r="T2975" s="14">
        <f t="shared" si="234"/>
        <v>42370.166666666672</v>
      </c>
      <c r="U2975">
        <f t="shared" si="230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102</v>
      </c>
      <c r="P2976">
        <f t="shared" si="232"/>
        <v>59</v>
      </c>
      <c r="Q2976" t="s">
        <v>8316</v>
      </c>
      <c r="R2976" t="s">
        <v>8317</v>
      </c>
      <c r="S2976" s="14">
        <f t="shared" si="233"/>
        <v>41880.061006944445</v>
      </c>
      <c r="T2976" s="14">
        <f t="shared" si="234"/>
        <v>41908.065972222219</v>
      </c>
      <c r="U2976">
        <f t="shared" si="230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100</v>
      </c>
      <c r="P2977">
        <f t="shared" si="232"/>
        <v>71</v>
      </c>
      <c r="Q2977" t="s">
        <v>8316</v>
      </c>
      <c r="R2977" t="s">
        <v>8317</v>
      </c>
      <c r="S2977" s="14">
        <f t="shared" si="233"/>
        <v>41941.683865740742</v>
      </c>
      <c r="T2977" s="14">
        <f t="shared" si="234"/>
        <v>41970.125</v>
      </c>
      <c r="U2977">
        <f t="shared" si="230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171</v>
      </c>
      <c r="P2978">
        <f t="shared" si="232"/>
        <v>9</v>
      </c>
      <c r="Q2978" t="s">
        <v>8316</v>
      </c>
      <c r="R2978" t="s">
        <v>8317</v>
      </c>
      <c r="S2978" s="14">
        <f t="shared" si="233"/>
        <v>42425.730671296296</v>
      </c>
      <c r="T2978" s="14">
        <f t="shared" si="234"/>
        <v>42442.5</v>
      </c>
      <c r="U2978">
        <f t="shared" si="230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114</v>
      </c>
      <c r="P2979">
        <f t="shared" si="232"/>
        <v>114</v>
      </c>
      <c r="Q2979" t="s">
        <v>8316</v>
      </c>
      <c r="R2979" t="s">
        <v>8317</v>
      </c>
      <c r="S2979" s="14">
        <f t="shared" si="233"/>
        <v>42026.88118055556</v>
      </c>
      <c r="T2979" s="14">
        <f t="shared" si="234"/>
        <v>42086.093055555553</v>
      </c>
      <c r="U2979">
        <f t="shared" si="230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129</v>
      </c>
      <c r="P2980">
        <f t="shared" si="232"/>
        <v>61</v>
      </c>
      <c r="Q2980" t="s">
        <v>8316</v>
      </c>
      <c r="R2980" t="s">
        <v>8317</v>
      </c>
      <c r="S2980" s="14">
        <f t="shared" si="233"/>
        <v>41922.640590277777</v>
      </c>
      <c r="T2980" s="14">
        <f t="shared" si="234"/>
        <v>41932.249305555553</v>
      </c>
      <c r="U2980">
        <f t="shared" si="230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101</v>
      </c>
      <c r="P2981">
        <f t="shared" si="232"/>
        <v>110</v>
      </c>
      <c r="Q2981" t="s">
        <v>8316</v>
      </c>
      <c r="R2981" t="s">
        <v>8317</v>
      </c>
      <c r="S2981" s="14">
        <f t="shared" si="233"/>
        <v>41993.824340277773</v>
      </c>
      <c r="T2981" s="14">
        <f t="shared" si="234"/>
        <v>42010.25</v>
      </c>
      <c r="U2981">
        <f t="shared" si="230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109</v>
      </c>
      <c r="P2982">
        <f t="shared" si="232"/>
        <v>136</v>
      </c>
      <c r="Q2982" t="s">
        <v>8316</v>
      </c>
      <c r="R2982" t="s">
        <v>8317</v>
      </c>
      <c r="S2982" s="14">
        <f t="shared" si="233"/>
        <v>42219.915856481486</v>
      </c>
      <c r="T2982" s="14">
        <f t="shared" si="234"/>
        <v>42240.083333333328</v>
      </c>
      <c r="U2982">
        <f t="shared" si="230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129</v>
      </c>
      <c r="P2983">
        <f t="shared" si="232"/>
        <v>53</v>
      </c>
      <c r="Q2983" t="s">
        <v>8316</v>
      </c>
      <c r="R2983" t="s">
        <v>8356</v>
      </c>
      <c r="S2983" s="14">
        <f t="shared" si="233"/>
        <v>42225.559675925921</v>
      </c>
      <c r="T2983" s="14">
        <f t="shared" si="234"/>
        <v>42270.559675925921</v>
      </c>
      <c r="U2983">
        <f t="shared" si="230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102</v>
      </c>
      <c r="P2984">
        <f t="shared" si="232"/>
        <v>86</v>
      </c>
      <c r="Q2984" t="s">
        <v>8316</v>
      </c>
      <c r="R2984" t="s">
        <v>8356</v>
      </c>
      <c r="S2984" s="14">
        <f t="shared" si="233"/>
        <v>42381.686840277776</v>
      </c>
      <c r="T2984" s="14">
        <f t="shared" si="234"/>
        <v>42411.686840277776</v>
      </c>
      <c r="U2984">
        <f t="shared" si="23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147</v>
      </c>
      <c r="P2985">
        <f t="shared" si="232"/>
        <v>155</v>
      </c>
      <c r="Q2985" t="s">
        <v>8316</v>
      </c>
      <c r="R2985" t="s">
        <v>8356</v>
      </c>
      <c r="S2985" s="14">
        <f t="shared" si="233"/>
        <v>41894.632361111115</v>
      </c>
      <c r="T2985" s="14">
        <f t="shared" si="234"/>
        <v>41954.674027777779</v>
      </c>
      <c r="U2985">
        <f t="shared" si="23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100</v>
      </c>
      <c r="P2986">
        <f t="shared" si="232"/>
        <v>115</v>
      </c>
      <c r="Q2986" t="s">
        <v>8316</v>
      </c>
      <c r="R2986" t="s">
        <v>8356</v>
      </c>
      <c r="S2986" s="14">
        <f t="shared" si="233"/>
        <v>42576.278715277775</v>
      </c>
      <c r="T2986" s="14">
        <f t="shared" si="234"/>
        <v>42606.278715277775</v>
      </c>
      <c r="U2986">
        <f t="shared" si="230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122</v>
      </c>
      <c r="P2987">
        <f t="shared" si="232"/>
        <v>110</v>
      </c>
      <c r="Q2987" t="s">
        <v>8316</v>
      </c>
      <c r="R2987" t="s">
        <v>8356</v>
      </c>
      <c r="S2987" s="14">
        <f t="shared" si="233"/>
        <v>42654.973703703698</v>
      </c>
      <c r="T2987" s="14">
        <f t="shared" si="234"/>
        <v>42674.166666666672</v>
      </c>
      <c r="U2987">
        <f t="shared" ref="U2987:U3050" si="235">YEAR(S2987)</f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106</v>
      </c>
      <c r="P2988">
        <f t="shared" si="232"/>
        <v>45</v>
      </c>
      <c r="Q2988" t="s">
        <v>8316</v>
      </c>
      <c r="R2988" t="s">
        <v>8356</v>
      </c>
      <c r="S2988" s="14">
        <f t="shared" si="233"/>
        <v>42431.500069444446</v>
      </c>
      <c r="T2988" s="14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110</v>
      </c>
      <c r="P2989">
        <f t="shared" si="232"/>
        <v>104</v>
      </c>
      <c r="Q2989" t="s">
        <v>8316</v>
      </c>
      <c r="R2989" t="s">
        <v>8356</v>
      </c>
      <c r="S2989" s="14">
        <f t="shared" si="233"/>
        <v>42627.307303240741</v>
      </c>
      <c r="T2989" s="14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100</v>
      </c>
      <c r="P2990">
        <f t="shared" si="232"/>
        <v>36</v>
      </c>
      <c r="Q2990" t="s">
        <v>8316</v>
      </c>
      <c r="R2990" t="s">
        <v>8356</v>
      </c>
      <c r="S2990" s="14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177</v>
      </c>
      <c r="P2991">
        <f t="shared" si="232"/>
        <v>97</v>
      </c>
      <c r="Q2991" t="s">
        <v>8316</v>
      </c>
      <c r="R2991" t="s">
        <v>8356</v>
      </c>
      <c r="S2991" s="14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100</v>
      </c>
      <c r="P2992">
        <f t="shared" si="232"/>
        <v>370</v>
      </c>
      <c r="Q2992" t="s">
        <v>8316</v>
      </c>
      <c r="R2992" t="s">
        <v>8356</v>
      </c>
      <c r="S2992" s="14">
        <f t="shared" si="233"/>
        <v>42341.57430555555</v>
      </c>
      <c r="T2992" s="14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103</v>
      </c>
      <c r="P2993">
        <f t="shared" si="232"/>
        <v>94</v>
      </c>
      <c r="Q2993" t="s">
        <v>8316</v>
      </c>
      <c r="R2993" t="s">
        <v>8356</v>
      </c>
      <c r="S2993" s="14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105</v>
      </c>
      <c r="P2994">
        <f t="shared" si="232"/>
        <v>49</v>
      </c>
      <c r="Q2994" t="s">
        <v>8316</v>
      </c>
      <c r="R2994" t="s">
        <v>8356</v>
      </c>
      <c r="S2994" s="14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100</v>
      </c>
      <c r="P2995">
        <f t="shared" si="232"/>
        <v>46</v>
      </c>
      <c r="Q2995" t="s">
        <v>8316</v>
      </c>
      <c r="R2995" t="s">
        <v>8356</v>
      </c>
      <c r="S2995" s="14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458</v>
      </c>
      <c r="P2996">
        <f t="shared" si="232"/>
        <v>23</v>
      </c>
      <c r="Q2996" t="s">
        <v>8316</v>
      </c>
      <c r="R2996" t="s">
        <v>8356</v>
      </c>
      <c r="S2996" s="14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105</v>
      </c>
      <c r="P2997">
        <f t="shared" si="232"/>
        <v>63</v>
      </c>
      <c r="Q2997" t="s">
        <v>8316</v>
      </c>
      <c r="R2997" t="s">
        <v>8356</v>
      </c>
      <c r="S2997" s="14">
        <f t="shared" si="233"/>
        <v>42724.665173611109</v>
      </c>
      <c r="T2997" s="14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172</v>
      </c>
      <c r="P2998">
        <f t="shared" si="232"/>
        <v>154</v>
      </c>
      <c r="Q2998" t="s">
        <v>8316</v>
      </c>
      <c r="R2998" t="s">
        <v>8356</v>
      </c>
      <c r="S2998" s="14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104</v>
      </c>
      <c r="P2999">
        <f t="shared" si="232"/>
        <v>90</v>
      </c>
      <c r="Q2999" t="s">
        <v>8316</v>
      </c>
      <c r="R2999" t="s">
        <v>8356</v>
      </c>
      <c r="S2999" s="14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103</v>
      </c>
      <c r="P3000">
        <f t="shared" si="232"/>
        <v>119</v>
      </c>
      <c r="Q3000" t="s">
        <v>8316</v>
      </c>
      <c r="R3000" t="s">
        <v>8356</v>
      </c>
      <c r="S3000" s="14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119</v>
      </c>
      <c r="P3001">
        <f t="shared" si="232"/>
        <v>80</v>
      </c>
      <c r="Q3001" t="s">
        <v>8316</v>
      </c>
      <c r="R3001" t="s">
        <v>8356</v>
      </c>
      <c r="S3001" s="14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100</v>
      </c>
      <c r="P3002">
        <f t="shared" si="232"/>
        <v>63</v>
      </c>
      <c r="Q3002" t="s">
        <v>8316</v>
      </c>
      <c r="R3002" t="s">
        <v>8356</v>
      </c>
      <c r="S3002" s="14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319</v>
      </c>
      <c r="P3003">
        <f t="shared" si="232"/>
        <v>131</v>
      </c>
      <c r="Q3003" t="s">
        <v>8316</v>
      </c>
      <c r="R3003" t="s">
        <v>8356</v>
      </c>
      <c r="S3003" s="14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109</v>
      </c>
      <c r="P3004">
        <f t="shared" si="232"/>
        <v>73</v>
      </c>
      <c r="Q3004" t="s">
        <v>8316</v>
      </c>
      <c r="R3004" t="s">
        <v>8356</v>
      </c>
      <c r="S3004" s="14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101</v>
      </c>
      <c r="P3005">
        <f t="shared" si="232"/>
        <v>179</v>
      </c>
      <c r="Q3005" t="s">
        <v>8316</v>
      </c>
      <c r="R3005" t="s">
        <v>8356</v>
      </c>
      <c r="S3005" s="14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113</v>
      </c>
      <c r="P3006">
        <f t="shared" si="232"/>
        <v>163</v>
      </c>
      <c r="Q3006" t="s">
        <v>8316</v>
      </c>
      <c r="R3006" t="s">
        <v>8356</v>
      </c>
      <c r="S3006" s="14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120</v>
      </c>
      <c r="P3007">
        <f t="shared" si="232"/>
        <v>108</v>
      </c>
      <c r="Q3007" t="s">
        <v>8316</v>
      </c>
      <c r="R3007" t="s">
        <v>8356</v>
      </c>
      <c r="S3007" s="14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108</v>
      </c>
      <c r="P3008">
        <f t="shared" si="232"/>
        <v>89</v>
      </c>
      <c r="Q3008" t="s">
        <v>8316</v>
      </c>
      <c r="R3008" t="s">
        <v>8356</v>
      </c>
      <c r="S3008" s="14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180</v>
      </c>
      <c r="P3009">
        <f t="shared" si="232"/>
        <v>54</v>
      </c>
      <c r="Q3009" t="s">
        <v>8316</v>
      </c>
      <c r="R3009" t="s">
        <v>8356</v>
      </c>
      <c r="S3009" s="14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1"/>
        <v>101</v>
      </c>
      <c r="P3010">
        <f t="shared" si="232"/>
        <v>117</v>
      </c>
      <c r="Q3010" t="s">
        <v>8316</v>
      </c>
      <c r="R3010" t="s">
        <v>8356</v>
      </c>
      <c r="S3010" s="14">
        <f t="shared" si="233"/>
        <v>42360.212025462963</v>
      </c>
      <c r="T3010" s="14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6">ROUND(E3011/D3011*100,0)</f>
        <v>120</v>
      </c>
      <c r="P3011">
        <f t="shared" ref="P3011:P3074" si="237">IFERROR(ROUND(E3011/L3011,0),"No Backers")</f>
        <v>234</v>
      </c>
      <c r="Q3011" t="s">
        <v>8316</v>
      </c>
      <c r="R3011" t="s">
        <v>8356</v>
      </c>
      <c r="S3011" s="14">
        <f t="shared" ref="S3011:S3074" si="238">(((J3011/60)/60)/24)+DATE(1970,1,1)</f>
        <v>41939.569907407407</v>
      </c>
      <c r="T3011" s="14">
        <f t="shared" ref="T3011:T3074" si="239">(((I3011/60)/60)/24)+DATE(1970,1,1)</f>
        <v>41969.611574074079</v>
      </c>
      <c r="U3011">
        <f t="shared" si="235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158</v>
      </c>
      <c r="P3012">
        <f t="shared" si="237"/>
        <v>158</v>
      </c>
      <c r="Q3012" t="s">
        <v>8316</v>
      </c>
      <c r="R3012" t="s">
        <v>8356</v>
      </c>
      <c r="S3012" s="14">
        <f t="shared" si="238"/>
        <v>41996.832395833335</v>
      </c>
      <c r="T3012" s="14">
        <f t="shared" si="239"/>
        <v>42056.832395833335</v>
      </c>
      <c r="U3012">
        <f t="shared" si="2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124</v>
      </c>
      <c r="P3013">
        <f t="shared" si="237"/>
        <v>15</v>
      </c>
      <c r="Q3013" t="s">
        <v>8316</v>
      </c>
      <c r="R3013" t="s">
        <v>8356</v>
      </c>
      <c r="S3013" s="14">
        <f t="shared" si="238"/>
        <v>42334.468935185185</v>
      </c>
      <c r="T3013" s="14">
        <f t="shared" si="239"/>
        <v>42361.957638888889</v>
      </c>
      <c r="U3013">
        <f t="shared" si="2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117</v>
      </c>
      <c r="P3014">
        <f t="shared" si="237"/>
        <v>85</v>
      </c>
      <c r="Q3014" t="s">
        <v>8316</v>
      </c>
      <c r="R3014" t="s">
        <v>8356</v>
      </c>
      <c r="S3014" s="14">
        <f t="shared" si="238"/>
        <v>42024.702893518523</v>
      </c>
      <c r="T3014" s="14">
        <f t="shared" si="239"/>
        <v>42045.702893518523</v>
      </c>
      <c r="U3014">
        <f t="shared" si="2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157</v>
      </c>
      <c r="P3015">
        <f t="shared" si="237"/>
        <v>147</v>
      </c>
      <c r="Q3015" t="s">
        <v>8316</v>
      </c>
      <c r="R3015" t="s">
        <v>8356</v>
      </c>
      <c r="S3015" s="14">
        <f t="shared" si="238"/>
        <v>42146.836215277777</v>
      </c>
      <c r="T3015" s="14">
        <f t="shared" si="239"/>
        <v>42176.836215277777</v>
      </c>
      <c r="U3015">
        <f t="shared" si="2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113</v>
      </c>
      <c r="P3016">
        <f t="shared" si="237"/>
        <v>51</v>
      </c>
      <c r="Q3016" t="s">
        <v>8316</v>
      </c>
      <c r="R3016" t="s">
        <v>8356</v>
      </c>
      <c r="S3016" s="14">
        <f t="shared" si="238"/>
        <v>41920.123611111114</v>
      </c>
      <c r="T3016" s="14">
        <f t="shared" si="239"/>
        <v>41948.208333333336</v>
      </c>
      <c r="U3016">
        <f t="shared" si="2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103</v>
      </c>
      <c r="P3017">
        <f t="shared" si="237"/>
        <v>88</v>
      </c>
      <c r="Q3017" t="s">
        <v>8316</v>
      </c>
      <c r="R3017" t="s">
        <v>8356</v>
      </c>
      <c r="S3017" s="14">
        <f t="shared" si="238"/>
        <v>41785.72729166667</v>
      </c>
      <c r="T3017" s="14">
        <f t="shared" si="239"/>
        <v>41801.166666666664</v>
      </c>
      <c r="U3017">
        <f t="shared" si="2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103</v>
      </c>
      <c r="P3018">
        <f t="shared" si="237"/>
        <v>242</v>
      </c>
      <c r="Q3018" t="s">
        <v>8316</v>
      </c>
      <c r="R3018" t="s">
        <v>8356</v>
      </c>
      <c r="S3018" s="14">
        <f t="shared" si="238"/>
        <v>41778.548055555555</v>
      </c>
      <c r="T3018" s="14">
        <f t="shared" si="239"/>
        <v>41838.548055555555</v>
      </c>
      <c r="U3018">
        <f t="shared" si="2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106</v>
      </c>
      <c r="P3019">
        <f t="shared" si="237"/>
        <v>146</v>
      </c>
      <c r="Q3019" t="s">
        <v>8316</v>
      </c>
      <c r="R3019" t="s">
        <v>8356</v>
      </c>
      <c r="S3019" s="14">
        <f t="shared" si="238"/>
        <v>41841.850034722222</v>
      </c>
      <c r="T3019" s="14">
        <f t="shared" si="239"/>
        <v>41871.850034722222</v>
      </c>
      <c r="U3019">
        <f t="shared" si="2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101</v>
      </c>
      <c r="P3020">
        <f t="shared" si="237"/>
        <v>103</v>
      </c>
      <c r="Q3020" t="s">
        <v>8316</v>
      </c>
      <c r="R3020" t="s">
        <v>8356</v>
      </c>
      <c r="S3020" s="14">
        <f t="shared" si="238"/>
        <v>42163.29833333334</v>
      </c>
      <c r="T3020" s="14">
        <f t="shared" si="239"/>
        <v>42205.916666666672</v>
      </c>
      <c r="U3020">
        <f t="shared" si="2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121</v>
      </c>
      <c r="P3021">
        <f t="shared" si="237"/>
        <v>80</v>
      </c>
      <c r="Q3021" t="s">
        <v>8316</v>
      </c>
      <c r="R3021" t="s">
        <v>8356</v>
      </c>
      <c r="S3021" s="14">
        <f t="shared" si="238"/>
        <v>41758.833564814813</v>
      </c>
      <c r="T3021" s="14">
        <f t="shared" si="239"/>
        <v>41786.125</v>
      </c>
      <c r="U3021">
        <f t="shared" si="2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101</v>
      </c>
      <c r="P3022">
        <f t="shared" si="237"/>
        <v>235</v>
      </c>
      <c r="Q3022" t="s">
        <v>8316</v>
      </c>
      <c r="R3022" t="s">
        <v>8356</v>
      </c>
      <c r="S3022" s="14">
        <f t="shared" si="238"/>
        <v>42170.846446759257</v>
      </c>
      <c r="T3022" s="14">
        <f t="shared" si="239"/>
        <v>42230.846446759257</v>
      </c>
      <c r="U3022">
        <f t="shared" si="2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116</v>
      </c>
      <c r="P3023">
        <f t="shared" si="237"/>
        <v>51</v>
      </c>
      <c r="Q3023" t="s">
        <v>8316</v>
      </c>
      <c r="R3023" t="s">
        <v>8356</v>
      </c>
      <c r="S3023" s="14">
        <f t="shared" si="238"/>
        <v>42660.618854166663</v>
      </c>
      <c r="T3023" s="14">
        <f t="shared" si="239"/>
        <v>42696.249305555553</v>
      </c>
      <c r="U3023">
        <f t="shared" si="2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101</v>
      </c>
      <c r="P3024">
        <f t="shared" si="237"/>
        <v>163</v>
      </c>
      <c r="Q3024" t="s">
        <v>8316</v>
      </c>
      <c r="R3024" t="s">
        <v>8356</v>
      </c>
      <c r="S3024" s="14">
        <f t="shared" si="238"/>
        <v>42564.95380787037</v>
      </c>
      <c r="T3024" s="14">
        <f t="shared" si="239"/>
        <v>42609.95380787037</v>
      </c>
      <c r="U3024">
        <f t="shared" si="2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103</v>
      </c>
      <c r="P3025">
        <f t="shared" si="237"/>
        <v>120</v>
      </c>
      <c r="Q3025" t="s">
        <v>8316</v>
      </c>
      <c r="R3025" t="s">
        <v>8356</v>
      </c>
      <c r="S3025" s="14">
        <f t="shared" si="238"/>
        <v>42121.675763888896</v>
      </c>
      <c r="T3025" s="14">
        <f t="shared" si="239"/>
        <v>42166.675763888896</v>
      </c>
      <c r="U3025">
        <f t="shared" si="2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246</v>
      </c>
      <c r="P3026">
        <f t="shared" si="237"/>
        <v>68</v>
      </c>
      <c r="Q3026" t="s">
        <v>8316</v>
      </c>
      <c r="R3026" t="s">
        <v>8356</v>
      </c>
      <c r="S3026" s="14">
        <f t="shared" si="238"/>
        <v>41158.993923611109</v>
      </c>
      <c r="T3026" s="14">
        <f t="shared" si="239"/>
        <v>41188.993923611109</v>
      </c>
      <c r="U3026">
        <f t="shared" si="2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302</v>
      </c>
      <c r="P3027">
        <f t="shared" si="237"/>
        <v>52</v>
      </c>
      <c r="Q3027" t="s">
        <v>8316</v>
      </c>
      <c r="R3027" t="s">
        <v>8356</v>
      </c>
      <c r="S3027" s="14">
        <f t="shared" si="238"/>
        <v>41761.509409722225</v>
      </c>
      <c r="T3027" s="14">
        <f t="shared" si="239"/>
        <v>41789.666666666664</v>
      </c>
      <c r="U3027">
        <f t="shared" si="2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143</v>
      </c>
      <c r="P3028">
        <f t="shared" si="237"/>
        <v>52</v>
      </c>
      <c r="Q3028" t="s">
        <v>8316</v>
      </c>
      <c r="R3028" t="s">
        <v>8356</v>
      </c>
      <c r="S3028" s="14">
        <f t="shared" si="238"/>
        <v>42783.459398148145</v>
      </c>
      <c r="T3028" s="14">
        <f t="shared" si="239"/>
        <v>42797.459398148145</v>
      </c>
      <c r="U3028">
        <f t="shared" si="2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131</v>
      </c>
      <c r="P3029">
        <f t="shared" si="237"/>
        <v>164</v>
      </c>
      <c r="Q3029" t="s">
        <v>8316</v>
      </c>
      <c r="R3029" t="s">
        <v>8356</v>
      </c>
      <c r="S3029" s="14">
        <f t="shared" si="238"/>
        <v>42053.704293981486</v>
      </c>
      <c r="T3029" s="14">
        <f t="shared" si="239"/>
        <v>42083.662627314814</v>
      </c>
      <c r="U3029">
        <f t="shared" si="2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168</v>
      </c>
      <c r="P3030">
        <f t="shared" si="237"/>
        <v>85</v>
      </c>
      <c r="Q3030" t="s">
        <v>8316</v>
      </c>
      <c r="R3030" t="s">
        <v>8356</v>
      </c>
      <c r="S3030" s="14">
        <f t="shared" si="238"/>
        <v>42567.264178240745</v>
      </c>
      <c r="T3030" s="14">
        <f t="shared" si="239"/>
        <v>42597.264178240745</v>
      </c>
      <c r="U3030">
        <f t="shared" si="2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110</v>
      </c>
      <c r="P3031">
        <f t="shared" si="237"/>
        <v>95</v>
      </c>
      <c r="Q3031" t="s">
        <v>8316</v>
      </c>
      <c r="R3031" t="s">
        <v>8356</v>
      </c>
      <c r="S3031" s="14">
        <f t="shared" si="238"/>
        <v>41932.708877314813</v>
      </c>
      <c r="T3031" s="14">
        <f t="shared" si="239"/>
        <v>41961.190972222219</v>
      </c>
      <c r="U3031">
        <f t="shared" si="2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107</v>
      </c>
      <c r="P3032">
        <f t="shared" si="237"/>
        <v>46</v>
      </c>
      <c r="Q3032" t="s">
        <v>8316</v>
      </c>
      <c r="R3032" t="s">
        <v>8356</v>
      </c>
      <c r="S3032" s="14">
        <f t="shared" si="238"/>
        <v>42233.747349537036</v>
      </c>
      <c r="T3032" s="14">
        <f t="shared" si="239"/>
        <v>42263.747349537036</v>
      </c>
      <c r="U3032">
        <f t="shared" si="2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100</v>
      </c>
      <c r="P3033">
        <f t="shared" si="237"/>
        <v>52</v>
      </c>
      <c r="Q3033" t="s">
        <v>8316</v>
      </c>
      <c r="R3033" t="s">
        <v>8356</v>
      </c>
      <c r="S3033" s="14">
        <f t="shared" si="238"/>
        <v>42597.882488425923</v>
      </c>
      <c r="T3033" s="14">
        <f t="shared" si="239"/>
        <v>42657.882488425923</v>
      </c>
      <c r="U3033">
        <f t="shared" si="2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127</v>
      </c>
      <c r="P3034">
        <f t="shared" si="237"/>
        <v>51</v>
      </c>
      <c r="Q3034" t="s">
        <v>8316</v>
      </c>
      <c r="R3034" t="s">
        <v>8356</v>
      </c>
      <c r="S3034" s="14">
        <f t="shared" si="238"/>
        <v>42228.044664351852</v>
      </c>
      <c r="T3034" s="14">
        <f t="shared" si="239"/>
        <v>42258.044664351852</v>
      </c>
      <c r="U3034">
        <f t="shared" si="2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147</v>
      </c>
      <c r="P3035">
        <f t="shared" si="237"/>
        <v>191</v>
      </c>
      <c r="Q3035" t="s">
        <v>8316</v>
      </c>
      <c r="R3035" t="s">
        <v>8356</v>
      </c>
      <c r="S3035" s="14">
        <f t="shared" si="238"/>
        <v>42570.110243055555</v>
      </c>
      <c r="T3035" s="14">
        <f t="shared" si="239"/>
        <v>42600.110243055555</v>
      </c>
      <c r="U3035">
        <f t="shared" si="2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113</v>
      </c>
      <c r="P3036">
        <f t="shared" si="237"/>
        <v>89</v>
      </c>
      <c r="Q3036" t="s">
        <v>8316</v>
      </c>
      <c r="R3036" t="s">
        <v>8356</v>
      </c>
      <c r="S3036" s="14">
        <f t="shared" si="238"/>
        <v>42644.535358796296</v>
      </c>
      <c r="T3036" s="14">
        <f t="shared" si="239"/>
        <v>42675.165972222225</v>
      </c>
      <c r="U3036">
        <f t="shared" si="2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109</v>
      </c>
      <c r="P3037">
        <f t="shared" si="237"/>
        <v>89</v>
      </c>
      <c r="Q3037" t="s">
        <v>8316</v>
      </c>
      <c r="R3037" t="s">
        <v>8356</v>
      </c>
      <c r="S3037" s="14">
        <f t="shared" si="238"/>
        <v>41368.560289351852</v>
      </c>
      <c r="T3037" s="14">
        <f t="shared" si="239"/>
        <v>41398.560289351852</v>
      </c>
      <c r="U3037">
        <f t="shared" si="2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127</v>
      </c>
      <c r="P3038">
        <f t="shared" si="237"/>
        <v>96</v>
      </c>
      <c r="Q3038" t="s">
        <v>8316</v>
      </c>
      <c r="R3038" t="s">
        <v>8356</v>
      </c>
      <c r="S3038" s="14">
        <f t="shared" si="238"/>
        <v>41466.785231481481</v>
      </c>
      <c r="T3038" s="14">
        <f t="shared" si="239"/>
        <v>41502.499305555553</v>
      </c>
      <c r="U3038">
        <f t="shared" si="2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213</v>
      </c>
      <c r="P3039">
        <f t="shared" si="237"/>
        <v>33</v>
      </c>
      <c r="Q3039" t="s">
        <v>8316</v>
      </c>
      <c r="R3039" t="s">
        <v>8356</v>
      </c>
      <c r="S3039" s="14">
        <f t="shared" si="238"/>
        <v>40378.893206018518</v>
      </c>
      <c r="T3039" s="14">
        <f t="shared" si="239"/>
        <v>40453.207638888889</v>
      </c>
      <c r="U3039">
        <f t="shared" si="2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101</v>
      </c>
      <c r="P3040">
        <f t="shared" si="237"/>
        <v>37</v>
      </c>
      <c r="Q3040" t="s">
        <v>8316</v>
      </c>
      <c r="R3040" t="s">
        <v>8356</v>
      </c>
      <c r="S3040" s="14">
        <f t="shared" si="238"/>
        <v>42373.252280092594</v>
      </c>
      <c r="T3040" s="14">
        <f t="shared" si="239"/>
        <v>42433.252280092594</v>
      </c>
      <c r="U3040">
        <f t="shared" si="2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109</v>
      </c>
      <c r="P3041">
        <f t="shared" si="237"/>
        <v>92</v>
      </c>
      <c r="Q3041" t="s">
        <v>8316</v>
      </c>
      <c r="R3041" t="s">
        <v>8356</v>
      </c>
      <c r="S3041" s="14">
        <f t="shared" si="238"/>
        <v>41610.794421296298</v>
      </c>
      <c r="T3041" s="14">
        <f t="shared" si="239"/>
        <v>41637.332638888889</v>
      </c>
      <c r="U3041">
        <f t="shared" si="2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108</v>
      </c>
      <c r="P3042">
        <f t="shared" si="237"/>
        <v>77</v>
      </c>
      <c r="Q3042" t="s">
        <v>8316</v>
      </c>
      <c r="R3042" t="s">
        <v>8356</v>
      </c>
      <c r="S3042" s="14">
        <f t="shared" si="238"/>
        <v>42177.791909722218</v>
      </c>
      <c r="T3042" s="14">
        <f t="shared" si="239"/>
        <v>42181.958333333328</v>
      </c>
      <c r="U3042">
        <f t="shared" si="2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110</v>
      </c>
      <c r="P3043">
        <f t="shared" si="237"/>
        <v>97</v>
      </c>
      <c r="Q3043" t="s">
        <v>8316</v>
      </c>
      <c r="R3043" t="s">
        <v>8356</v>
      </c>
      <c r="S3043" s="14">
        <f t="shared" si="238"/>
        <v>42359.868611111116</v>
      </c>
      <c r="T3043" s="14">
        <f t="shared" si="239"/>
        <v>42389.868611111116</v>
      </c>
      <c r="U3043">
        <f t="shared" si="2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128</v>
      </c>
      <c r="P3044">
        <f t="shared" si="237"/>
        <v>52</v>
      </c>
      <c r="Q3044" t="s">
        <v>8316</v>
      </c>
      <c r="R3044" t="s">
        <v>8356</v>
      </c>
      <c r="S3044" s="14">
        <f t="shared" si="238"/>
        <v>42253.688043981485</v>
      </c>
      <c r="T3044" s="14">
        <f t="shared" si="239"/>
        <v>42283.688043981485</v>
      </c>
      <c r="U3044">
        <f t="shared" si="2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110</v>
      </c>
      <c r="P3045">
        <f t="shared" si="237"/>
        <v>129</v>
      </c>
      <c r="Q3045" t="s">
        <v>8316</v>
      </c>
      <c r="R3045" t="s">
        <v>8356</v>
      </c>
      <c r="S3045" s="14">
        <f t="shared" si="238"/>
        <v>42083.070590277777</v>
      </c>
      <c r="T3045" s="14">
        <f t="shared" si="239"/>
        <v>42110.118055555555</v>
      </c>
      <c r="U3045">
        <f t="shared" si="2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109</v>
      </c>
      <c r="P3046">
        <f t="shared" si="237"/>
        <v>84</v>
      </c>
      <c r="Q3046" t="s">
        <v>8316</v>
      </c>
      <c r="R3046" t="s">
        <v>8356</v>
      </c>
      <c r="S3046" s="14">
        <f t="shared" si="238"/>
        <v>42387.7268287037</v>
      </c>
      <c r="T3046" s="14">
        <f t="shared" si="239"/>
        <v>42402.7268287037</v>
      </c>
      <c r="U3046">
        <f t="shared" si="2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133</v>
      </c>
      <c r="P3047">
        <f t="shared" si="237"/>
        <v>83</v>
      </c>
      <c r="Q3047" t="s">
        <v>8316</v>
      </c>
      <c r="R3047" t="s">
        <v>8356</v>
      </c>
      <c r="S3047" s="14">
        <f t="shared" si="238"/>
        <v>41843.155729166669</v>
      </c>
      <c r="T3047" s="14">
        <f t="shared" si="239"/>
        <v>41873.155729166669</v>
      </c>
      <c r="U3047">
        <f t="shared" si="2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191</v>
      </c>
      <c r="P3048">
        <f t="shared" si="237"/>
        <v>260</v>
      </c>
      <c r="Q3048" t="s">
        <v>8316</v>
      </c>
      <c r="R3048" t="s">
        <v>8356</v>
      </c>
      <c r="S3048" s="14">
        <f t="shared" si="238"/>
        <v>41862.803078703706</v>
      </c>
      <c r="T3048" s="14">
        <f t="shared" si="239"/>
        <v>41892.202777777777</v>
      </c>
      <c r="U3048">
        <f t="shared" si="2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149</v>
      </c>
      <c r="P3049">
        <f t="shared" si="237"/>
        <v>37</v>
      </c>
      <c r="Q3049" t="s">
        <v>8316</v>
      </c>
      <c r="R3049" t="s">
        <v>8356</v>
      </c>
      <c r="S3049" s="14">
        <f t="shared" si="238"/>
        <v>42443.989050925928</v>
      </c>
      <c r="T3049" s="14">
        <f t="shared" si="239"/>
        <v>42487.552777777775</v>
      </c>
      <c r="U3049">
        <f t="shared" si="2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166</v>
      </c>
      <c r="P3050">
        <f t="shared" si="237"/>
        <v>177</v>
      </c>
      <c r="Q3050" t="s">
        <v>8316</v>
      </c>
      <c r="R3050" t="s">
        <v>8356</v>
      </c>
      <c r="S3050" s="14">
        <f t="shared" si="238"/>
        <v>41975.901180555549</v>
      </c>
      <c r="T3050" s="14">
        <f t="shared" si="239"/>
        <v>42004.890277777777</v>
      </c>
      <c r="U3050">
        <f t="shared" si="2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107</v>
      </c>
      <c r="P3051">
        <f t="shared" si="237"/>
        <v>74</v>
      </c>
      <c r="Q3051" t="s">
        <v>8316</v>
      </c>
      <c r="R3051" t="s">
        <v>8356</v>
      </c>
      <c r="S3051" s="14">
        <f t="shared" si="238"/>
        <v>42139.014525462961</v>
      </c>
      <c r="T3051" s="14">
        <f t="shared" si="239"/>
        <v>42169.014525462961</v>
      </c>
      <c r="U3051">
        <f t="shared" ref="U3051:U3114" si="240">YEAR(S3051)</f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106</v>
      </c>
      <c r="P3052">
        <f t="shared" si="237"/>
        <v>71</v>
      </c>
      <c r="Q3052" t="s">
        <v>8316</v>
      </c>
      <c r="R3052" t="s">
        <v>8356</v>
      </c>
      <c r="S3052" s="14">
        <f t="shared" si="238"/>
        <v>42465.16851851852</v>
      </c>
      <c r="T3052" s="14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24</v>
      </c>
      <c r="P3053">
        <f t="shared" si="237"/>
        <v>24</v>
      </c>
      <c r="Q3053" t="s">
        <v>8316</v>
      </c>
      <c r="R3053" t="s">
        <v>8356</v>
      </c>
      <c r="S3053" s="14">
        <f t="shared" si="238"/>
        <v>42744.416030092587</v>
      </c>
      <c r="T3053" s="14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0</v>
      </c>
      <c r="P3054">
        <f t="shared" si="237"/>
        <v>38</v>
      </c>
      <c r="Q3054" t="s">
        <v>8316</v>
      </c>
      <c r="R3054" t="s">
        <v>8356</v>
      </c>
      <c r="S3054" s="14">
        <f t="shared" si="238"/>
        <v>42122.670069444444</v>
      </c>
      <c r="T3054" s="14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0</v>
      </c>
      <c r="P3055">
        <f t="shared" si="237"/>
        <v>13</v>
      </c>
      <c r="Q3055" t="s">
        <v>8316</v>
      </c>
      <c r="R3055" t="s">
        <v>8356</v>
      </c>
      <c r="S3055" s="14">
        <f t="shared" si="238"/>
        <v>41862.761724537035</v>
      </c>
      <c r="T3055" s="14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0</v>
      </c>
      <c r="P3056" t="str">
        <f t="shared" si="237"/>
        <v>No Backers</v>
      </c>
      <c r="Q3056" t="s">
        <v>8316</v>
      </c>
      <c r="R3056" t="s">
        <v>8356</v>
      </c>
      <c r="S3056" s="14">
        <f t="shared" si="238"/>
        <v>42027.832800925928</v>
      </c>
      <c r="T3056" s="14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0</v>
      </c>
      <c r="P3057">
        <f t="shared" si="237"/>
        <v>1</v>
      </c>
      <c r="Q3057" t="s">
        <v>8316</v>
      </c>
      <c r="R3057" t="s">
        <v>8356</v>
      </c>
      <c r="S3057" s="14">
        <f t="shared" si="238"/>
        <v>41953.95821759259</v>
      </c>
      <c r="T3057" s="14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0</v>
      </c>
      <c r="P3058" t="str">
        <f t="shared" si="237"/>
        <v>No Backers</v>
      </c>
      <c r="Q3058" t="s">
        <v>8316</v>
      </c>
      <c r="R3058" t="s">
        <v>8356</v>
      </c>
      <c r="S3058" s="14">
        <f t="shared" si="238"/>
        <v>41851.636388888888</v>
      </c>
      <c r="T3058" s="14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0</v>
      </c>
      <c r="P3059" t="str">
        <f t="shared" si="237"/>
        <v>No Backers</v>
      </c>
      <c r="Q3059" t="s">
        <v>8316</v>
      </c>
      <c r="R3059" t="s">
        <v>8356</v>
      </c>
      <c r="S3059" s="14">
        <f t="shared" si="238"/>
        <v>42433.650590277779</v>
      </c>
      <c r="T3059" s="14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0</v>
      </c>
      <c r="P3060">
        <f t="shared" si="237"/>
        <v>1</v>
      </c>
      <c r="Q3060" t="s">
        <v>8316</v>
      </c>
      <c r="R3060" t="s">
        <v>8356</v>
      </c>
      <c r="S3060" s="14">
        <f t="shared" si="238"/>
        <v>42460.374305555553</v>
      </c>
      <c r="T3060" s="14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3</v>
      </c>
      <c r="P3061">
        <f t="shared" si="237"/>
        <v>41</v>
      </c>
      <c r="Q3061" t="s">
        <v>8316</v>
      </c>
      <c r="R3061" t="s">
        <v>8356</v>
      </c>
      <c r="S3061" s="14">
        <f t="shared" si="238"/>
        <v>41829.935717592591</v>
      </c>
      <c r="T3061" s="14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0</v>
      </c>
      <c r="P3062">
        <f t="shared" si="237"/>
        <v>56</v>
      </c>
      <c r="Q3062" t="s">
        <v>8316</v>
      </c>
      <c r="R3062" t="s">
        <v>8356</v>
      </c>
      <c r="S3062" s="14">
        <f t="shared" si="238"/>
        <v>42245.274699074071</v>
      </c>
      <c r="T3062" s="14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0</v>
      </c>
      <c r="P3063" t="str">
        <f t="shared" si="237"/>
        <v>No Backers</v>
      </c>
      <c r="Q3063" t="s">
        <v>8316</v>
      </c>
      <c r="R3063" t="s">
        <v>8356</v>
      </c>
      <c r="S3063" s="14">
        <f t="shared" si="238"/>
        <v>41834.784120370372</v>
      </c>
      <c r="T3063" s="14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67</v>
      </c>
      <c r="P3064">
        <f t="shared" si="237"/>
        <v>100</v>
      </c>
      <c r="Q3064" t="s">
        <v>8316</v>
      </c>
      <c r="R3064" t="s">
        <v>8356</v>
      </c>
      <c r="S3064" s="14">
        <f t="shared" si="238"/>
        <v>42248.535787037035</v>
      </c>
      <c r="T3064" s="14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20</v>
      </c>
      <c r="P3065">
        <f t="shared" si="237"/>
        <v>26</v>
      </c>
      <c r="Q3065" t="s">
        <v>8316</v>
      </c>
      <c r="R3065" t="s">
        <v>8356</v>
      </c>
      <c r="S3065" s="14">
        <f t="shared" si="238"/>
        <v>42630.922893518517</v>
      </c>
      <c r="T3065" s="14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11</v>
      </c>
      <c r="P3066">
        <f t="shared" si="237"/>
        <v>118</v>
      </c>
      <c r="Q3066" t="s">
        <v>8316</v>
      </c>
      <c r="R3066" t="s">
        <v>8356</v>
      </c>
      <c r="S3066" s="14">
        <f t="shared" si="238"/>
        <v>42299.130162037036</v>
      </c>
      <c r="T3066" s="14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0</v>
      </c>
      <c r="P3067">
        <f t="shared" si="237"/>
        <v>5</v>
      </c>
      <c r="Q3067" t="s">
        <v>8316</v>
      </c>
      <c r="R3067" t="s">
        <v>8356</v>
      </c>
      <c r="S3067" s="14">
        <f t="shared" si="238"/>
        <v>41825.055231481485</v>
      </c>
      <c r="T3067" s="14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12</v>
      </c>
      <c r="P3068">
        <f t="shared" si="237"/>
        <v>2797</v>
      </c>
      <c r="Q3068" t="s">
        <v>8316</v>
      </c>
      <c r="R3068" t="s">
        <v>8356</v>
      </c>
      <c r="S3068" s="14">
        <f t="shared" si="238"/>
        <v>42531.228437500002</v>
      </c>
      <c r="T3068" s="14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3</v>
      </c>
      <c r="P3069">
        <f t="shared" si="237"/>
        <v>200</v>
      </c>
      <c r="Q3069" t="s">
        <v>8316</v>
      </c>
      <c r="R3069" t="s">
        <v>8356</v>
      </c>
      <c r="S3069" s="14">
        <f t="shared" si="238"/>
        <v>42226.938414351855</v>
      </c>
      <c r="T3069" s="14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0</v>
      </c>
      <c r="P3070">
        <f t="shared" si="237"/>
        <v>88</v>
      </c>
      <c r="Q3070" t="s">
        <v>8316</v>
      </c>
      <c r="R3070" t="s">
        <v>8356</v>
      </c>
      <c r="S3070" s="14">
        <f t="shared" si="238"/>
        <v>42263.691574074073</v>
      </c>
      <c r="T3070" s="14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14</v>
      </c>
      <c r="P3071">
        <f t="shared" si="237"/>
        <v>20</v>
      </c>
      <c r="Q3071" t="s">
        <v>8316</v>
      </c>
      <c r="R3071" t="s">
        <v>8356</v>
      </c>
      <c r="S3071" s="14">
        <f t="shared" si="238"/>
        <v>41957.833726851852</v>
      </c>
      <c r="T3071" s="14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3</v>
      </c>
      <c r="P3072">
        <f t="shared" si="237"/>
        <v>21</v>
      </c>
      <c r="Q3072" t="s">
        <v>8316</v>
      </c>
      <c r="R3072" t="s">
        <v>8356</v>
      </c>
      <c r="S3072" s="14">
        <f t="shared" si="238"/>
        <v>42690.733437499999</v>
      </c>
      <c r="T3072" s="14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60</v>
      </c>
      <c r="P3073">
        <f t="shared" si="237"/>
        <v>61</v>
      </c>
      <c r="Q3073" t="s">
        <v>8316</v>
      </c>
      <c r="R3073" t="s">
        <v>8356</v>
      </c>
      <c r="S3073" s="14">
        <f t="shared" si="238"/>
        <v>42097.732418981483</v>
      </c>
      <c r="T3073" s="14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6"/>
        <v>0</v>
      </c>
      <c r="P3074">
        <f t="shared" si="237"/>
        <v>1</v>
      </c>
      <c r="Q3074" t="s">
        <v>8316</v>
      </c>
      <c r="R3074" t="s">
        <v>8356</v>
      </c>
      <c r="S3074" s="14">
        <f t="shared" si="238"/>
        <v>42658.690532407403</v>
      </c>
      <c r="T3074" s="14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1">ROUND(E3075/D3075*100,0)</f>
        <v>0</v>
      </c>
      <c r="P3075">
        <f t="shared" ref="P3075:P3138" si="242">IFERROR(ROUND(E3075/L3075,0),"No Backers")</f>
        <v>92</v>
      </c>
      <c r="Q3075" t="s">
        <v>8316</v>
      </c>
      <c r="R3075" t="s">
        <v>8356</v>
      </c>
      <c r="S3075" s="14">
        <f t="shared" ref="S3075:S3138" si="243">(((J3075/60)/60)/24)+DATE(1970,1,1)</f>
        <v>42111.684027777781</v>
      </c>
      <c r="T3075" s="14">
        <f t="shared" ref="T3075:T3138" si="244">(((I3075/60)/60)/24)+DATE(1970,1,1)</f>
        <v>42169.804861111115</v>
      </c>
      <c r="U3075">
        <f t="shared" si="240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0</v>
      </c>
      <c r="P3076">
        <f t="shared" si="242"/>
        <v>7</v>
      </c>
      <c r="Q3076" t="s">
        <v>8316</v>
      </c>
      <c r="R3076" t="s">
        <v>8356</v>
      </c>
      <c r="S3076" s="14">
        <f t="shared" si="243"/>
        <v>42409.571284722217</v>
      </c>
      <c r="T3076" s="14">
        <f t="shared" si="244"/>
        <v>42439.571284722217</v>
      </c>
      <c r="U3076">
        <f t="shared" si="240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9</v>
      </c>
      <c r="P3077">
        <f t="shared" si="242"/>
        <v>65</v>
      </c>
      <c r="Q3077" t="s">
        <v>8316</v>
      </c>
      <c r="R3077" t="s">
        <v>8356</v>
      </c>
      <c r="S3077" s="14">
        <f t="shared" si="243"/>
        <v>42551.102314814809</v>
      </c>
      <c r="T3077" s="14">
        <f t="shared" si="244"/>
        <v>42601.102314814809</v>
      </c>
      <c r="U3077">
        <f t="shared" si="240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15</v>
      </c>
      <c r="P3078">
        <f t="shared" si="242"/>
        <v>30</v>
      </c>
      <c r="Q3078" t="s">
        <v>8316</v>
      </c>
      <c r="R3078" t="s">
        <v>8356</v>
      </c>
      <c r="S3078" s="14">
        <f t="shared" si="243"/>
        <v>42226.651886574073</v>
      </c>
      <c r="T3078" s="14">
        <f t="shared" si="244"/>
        <v>42286.651886574073</v>
      </c>
      <c r="U3078">
        <f t="shared" si="240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0</v>
      </c>
      <c r="P3079">
        <f t="shared" si="242"/>
        <v>53</v>
      </c>
      <c r="Q3079" t="s">
        <v>8316</v>
      </c>
      <c r="R3079" t="s">
        <v>8356</v>
      </c>
      <c r="S3079" s="14">
        <f t="shared" si="243"/>
        <v>42766.956921296296</v>
      </c>
      <c r="T3079" s="14">
        <f t="shared" si="244"/>
        <v>42796.956921296296</v>
      </c>
      <c r="U3079">
        <f t="shared" si="240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0</v>
      </c>
      <c r="P3080">
        <f t="shared" si="242"/>
        <v>24</v>
      </c>
      <c r="Q3080" t="s">
        <v>8316</v>
      </c>
      <c r="R3080" t="s">
        <v>8356</v>
      </c>
      <c r="S3080" s="14">
        <f t="shared" si="243"/>
        <v>42031.138831018514</v>
      </c>
      <c r="T3080" s="14">
        <f t="shared" si="244"/>
        <v>42061.138831018514</v>
      </c>
      <c r="U3080">
        <f t="shared" si="240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1</v>
      </c>
      <c r="P3081">
        <f t="shared" si="242"/>
        <v>416</v>
      </c>
      <c r="Q3081" t="s">
        <v>8316</v>
      </c>
      <c r="R3081" t="s">
        <v>8356</v>
      </c>
      <c r="S3081" s="14">
        <f t="shared" si="243"/>
        <v>42055.713368055556</v>
      </c>
      <c r="T3081" s="14">
        <f t="shared" si="244"/>
        <v>42085.671701388885</v>
      </c>
      <c r="U3081">
        <f t="shared" si="240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0</v>
      </c>
      <c r="P3082">
        <f t="shared" si="242"/>
        <v>54</v>
      </c>
      <c r="Q3082" t="s">
        <v>8316</v>
      </c>
      <c r="R3082" t="s">
        <v>8356</v>
      </c>
      <c r="S3082" s="14">
        <f t="shared" si="243"/>
        <v>41940.028287037036</v>
      </c>
      <c r="T3082" s="14">
        <f t="shared" si="244"/>
        <v>42000.0699537037</v>
      </c>
      <c r="U3082">
        <f t="shared" si="240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0</v>
      </c>
      <c r="P3083">
        <f t="shared" si="242"/>
        <v>421</v>
      </c>
      <c r="Q3083" t="s">
        <v>8316</v>
      </c>
      <c r="R3083" t="s">
        <v>8356</v>
      </c>
      <c r="S3083" s="14">
        <f t="shared" si="243"/>
        <v>42237.181608796294</v>
      </c>
      <c r="T3083" s="14">
        <f t="shared" si="244"/>
        <v>42267.181608796294</v>
      </c>
      <c r="U3083">
        <f t="shared" si="240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0</v>
      </c>
      <c r="P3084" t="str">
        <f t="shared" si="242"/>
        <v>No Backers</v>
      </c>
      <c r="Q3084" t="s">
        <v>8316</v>
      </c>
      <c r="R3084" t="s">
        <v>8356</v>
      </c>
      <c r="S3084" s="14">
        <f t="shared" si="243"/>
        <v>42293.922986111109</v>
      </c>
      <c r="T3084" s="14">
        <f t="shared" si="244"/>
        <v>42323.96465277778</v>
      </c>
      <c r="U3084">
        <f t="shared" si="240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0</v>
      </c>
      <c r="P3085">
        <f t="shared" si="242"/>
        <v>19</v>
      </c>
      <c r="Q3085" t="s">
        <v>8316</v>
      </c>
      <c r="R3085" t="s">
        <v>8356</v>
      </c>
      <c r="S3085" s="14">
        <f t="shared" si="243"/>
        <v>41853.563402777778</v>
      </c>
      <c r="T3085" s="14">
        <f t="shared" si="244"/>
        <v>41883.208333333336</v>
      </c>
      <c r="U3085">
        <f t="shared" si="240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12</v>
      </c>
      <c r="P3086">
        <f t="shared" si="242"/>
        <v>78</v>
      </c>
      <c r="Q3086" t="s">
        <v>8316</v>
      </c>
      <c r="R3086" t="s">
        <v>8356</v>
      </c>
      <c r="S3086" s="14">
        <f t="shared" si="243"/>
        <v>42100.723738425921</v>
      </c>
      <c r="T3086" s="14">
        <f t="shared" si="244"/>
        <v>42129.783333333333</v>
      </c>
      <c r="U3086">
        <f t="shared" si="240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2</v>
      </c>
      <c r="P3087">
        <f t="shared" si="242"/>
        <v>68</v>
      </c>
      <c r="Q3087" t="s">
        <v>8316</v>
      </c>
      <c r="R3087" t="s">
        <v>8356</v>
      </c>
      <c r="S3087" s="14">
        <f t="shared" si="243"/>
        <v>42246.883784722217</v>
      </c>
      <c r="T3087" s="14">
        <f t="shared" si="244"/>
        <v>42276.883784722217</v>
      </c>
      <c r="U3087">
        <f t="shared" si="240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0</v>
      </c>
      <c r="P3088">
        <f t="shared" si="242"/>
        <v>17</v>
      </c>
      <c r="Q3088" t="s">
        <v>8316</v>
      </c>
      <c r="R3088" t="s">
        <v>8356</v>
      </c>
      <c r="S3088" s="14">
        <f t="shared" si="243"/>
        <v>42173.67082175926</v>
      </c>
      <c r="T3088" s="14">
        <f t="shared" si="244"/>
        <v>42233.67082175926</v>
      </c>
      <c r="U3088">
        <f t="shared" si="240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1</v>
      </c>
      <c r="P3089">
        <f t="shared" si="242"/>
        <v>63</v>
      </c>
      <c r="Q3089" t="s">
        <v>8316</v>
      </c>
      <c r="R3089" t="s">
        <v>8356</v>
      </c>
      <c r="S3089" s="14">
        <f t="shared" si="243"/>
        <v>42665.150347222225</v>
      </c>
      <c r="T3089" s="14">
        <f t="shared" si="244"/>
        <v>42725.192013888889</v>
      </c>
      <c r="U3089">
        <f t="shared" si="240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0</v>
      </c>
      <c r="P3090">
        <f t="shared" si="242"/>
        <v>42</v>
      </c>
      <c r="Q3090" t="s">
        <v>8316</v>
      </c>
      <c r="R3090" t="s">
        <v>8356</v>
      </c>
      <c r="S3090" s="14">
        <f t="shared" si="243"/>
        <v>41981.57230324074</v>
      </c>
      <c r="T3090" s="14">
        <f t="shared" si="244"/>
        <v>42012.570138888885</v>
      </c>
      <c r="U3090">
        <f t="shared" si="240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23</v>
      </c>
      <c r="P3091">
        <f t="shared" si="242"/>
        <v>130</v>
      </c>
      <c r="Q3091" t="s">
        <v>8316</v>
      </c>
      <c r="R3091" t="s">
        <v>8356</v>
      </c>
      <c r="S3091" s="14">
        <f t="shared" si="243"/>
        <v>42528.542627314819</v>
      </c>
      <c r="T3091" s="14">
        <f t="shared" si="244"/>
        <v>42560.082638888889</v>
      </c>
      <c r="U3091">
        <f t="shared" si="240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5</v>
      </c>
      <c r="P3092">
        <f t="shared" si="242"/>
        <v>1270</v>
      </c>
      <c r="Q3092" t="s">
        <v>8316</v>
      </c>
      <c r="R3092" t="s">
        <v>8356</v>
      </c>
      <c r="S3092" s="14">
        <f t="shared" si="243"/>
        <v>42065.818807870368</v>
      </c>
      <c r="T3092" s="14">
        <f t="shared" si="244"/>
        <v>42125.777141203704</v>
      </c>
      <c r="U3092">
        <f t="shared" si="240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16</v>
      </c>
      <c r="P3093">
        <f t="shared" si="242"/>
        <v>88</v>
      </c>
      <c r="Q3093" t="s">
        <v>8316</v>
      </c>
      <c r="R3093" t="s">
        <v>8356</v>
      </c>
      <c r="S3093" s="14">
        <f t="shared" si="243"/>
        <v>42566.948414351849</v>
      </c>
      <c r="T3093" s="14">
        <f t="shared" si="244"/>
        <v>42596.948414351849</v>
      </c>
      <c r="U3093">
        <f t="shared" si="240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1</v>
      </c>
      <c r="P3094">
        <f t="shared" si="242"/>
        <v>56</v>
      </c>
      <c r="Q3094" t="s">
        <v>8316</v>
      </c>
      <c r="R3094" t="s">
        <v>8356</v>
      </c>
      <c r="S3094" s="14">
        <f t="shared" si="243"/>
        <v>42255.619351851856</v>
      </c>
      <c r="T3094" s="14">
        <f t="shared" si="244"/>
        <v>42292.916666666672</v>
      </c>
      <c r="U3094">
        <f t="shared" si="240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23</v>
      </c>
      <c r="P3095">
        <f t="shared" si="242"/>
        <v>54</v>
      </c>
      <c r="Q3095" t="s">
        <v>8316</v>
      </c>
      <c r="R3095" t="s">
        <v>8356</v>
      </c>
      <c r="S3095" s="14">
        <f t="shared" si="243"/>
        <v>41760.909039351849</v>
      </c>
      <c r="T3095" s="14">
        <f t="shared" si="244"/>
        <v>41791.165972222225</v>
      </c>
      <c r="U3095">
        <f t="shared" si="240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0</v>
      </c>
      <c r="P3096">
        <f t="shared" si="242"/>
        <v>25</v>
      </c>
      <c r="Q3096" t="s">
        <v>8316</v>
      </c>
      <c r="R3096" t="s">
        <v>8356</v>
      </c>
      <c r="S3096" s="14">
        <f t="shared" si="243"/>
        <v>42207.795787037037</v>
      </c>
      <c r="T3096" s="14">
        <f t="shared" si="244"/>
        <v>42267.795787037037</v>
      </c>
      <c r="U3096">
        <f t="shared" si="240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0</v>
      </c>
      <c r="P3097">
        <f t="shared" si="242"/>
        <v>50</v>
      </c>
      <c r="Q3097" t="s">
        <v>8316</v>
      </c>
      <c r="R3097" t="s">
        <v>8356</v>
      </c>
      <c r="S3097" s="14">
        <f t="shared" si="243"/>
        <v>42523.025231481486</v>
      </c>
      <c r="T3097" s="14">
        <f t="shared" si="244"/>
        <v>42583.025231481486</v>
      </c>
      <c r="U3097">
        <f t="shared" si="240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</v>
      </c>
      <c r="P3098">
        <f t="shared" si="242"/>
        <v>57</v>
      </c>
      <c r="Q3098" t="s">
        <v>8316</v>
      </c>
      <c r="R3098" t="s">
        <v>8356</v>
      </c>
      <c r="S3098" s="14">
        <f t="shared" si="243"/>
        <v>42114.825532407413</v>
      </c>
      <c r="T3098" s="14">
        <f t="shared" si="244"/>
        <v>42144.825532407413</v>
      </c>
      <c r="U3098">
        <f t="shared" si="240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17</v>
      </c>
      <c r="P3099">
        <f t="shared" si="242"/>
        <v>41</v>
      </c>
      <c r="Q3099" t="s">
        <v>8316</v>
      </c>
      <c r="R3099" t="s">
        <v>8356</v>
      </c>
      <c r="S3099" s="14">
        <f t="shared" si="243"/>
        <v>42629.503483796296</v>
      </c>
      <c r="T3099" s="14">
        <f t="shared" si="244"/>
        <v>42650.583333333328</v>
      </c>
      <c r="U3099">
        <f t="shared" si="240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</v>
      </c>
      <c r="P3100">
        <f t="shared" si="242"/>
        <v>65</v>
      </c>
      <c r="Q3100" t="s">
        <v>8316</v>
      </c>
      <c r="R3100" t="s">
        <v>8356</v>
      </c>
      <c r="S3100" s="14">
        <f t="shared" si="243"/>
        <v>42359.792233796295</v>
      </c>
      <c r="T3100" s="14">
        <f t="shared" si="244"/>
        <v>42408.01180555555</v>
      </c>
      <c r="U3100">
        <f t="shared" si="240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14</v>
      </c>
      <c r="P3101">
        <f t="shared" si="242"/>
        <v>56</v>
      </c>
      <c r="Q3101" t="s">
        <v>8316</v>
      </c>
      <c r="R3101" t="s">
        <v>8356</v>
      </c>
      <c r="S3101" s="14">
        <f t="shared" si="243"/>
        <v>42382.189710648148</v>
      </c>
      <c r="T3101" s="14">
        <f t="shared" si="244"/>
        <v>42412.189710648148</v>
      </c>
      <c r="U3101">
        <f t="shared" si="240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15</v>
      </c>
      <c r="P3102">
        <f t="shared" si="242"/>
        <v>141</v>
      </c>
      <c r="Q3102" t="s">
        <v>8316</v>
      </c>
      <c r="R3102" t="s">
        <v>8356</v>
      </c>
      <c r="S3102" s="14">
        <f t="shared" si="243"/>
        <v>41902.622395833336</v>
      </c>
      <c r="T3102" s="14">
        <f t="shared" si="244"/>
        <v>41932.622395833336</v>
      </c>
      <c r="U3102">
        <f t="shared" si="240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12</v>
      </c>
      <c r="P3103">
        <f t="shared" si="242"/>
        <v>25</v>
      </c>
      <c r="Q3103" t="s">
        <v>8316</v>
      </c>
      <c r="R3103" t="s">
        <v>8356</v>
      </c>
      <c r="S3103" s="14">
        <f t="shared" si="243"/>
        <v>42171.383530092593</v>
      </c>
      <c r="T3103" s="14">
        <f t="shared" si="244"/>
        <v>42201.330555555556</v>
      </c>
      <c r="U3103">
        <f t="shared" si="240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39</v>
      </c>
      <c r="P3104">
        <f t="shared" si="242"/>
        <v>70</v>
      </c>
      <c r="Q3104" t="s">
        <v>8316</v>
      </c>
      <c r="R3104" t="s">
        <v>8356</v>
      </c>
      <c r="S3104" s="14">
        <f t="shared" si="243"/>
        <v>42555.340486111112</v>
      </c>
      <c r="T3104" s="14">
        <f t="shared" si="244"/>
        <v>42605.340486111112</v>
      </c>
      <c r="U3104">
        <f t="shared" si="240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0</v>
      </c>
      <c r="P3105">
        <f t="shared" si="242"/>
        <v>6</v>
      </c>
      <c r="Q3105" t="s">
        <v>8316</v>
      </c>
      <c r="R3105" t="s">
        <v>8356</v>
      </c>
      <c r="S3105" s="14">
        <f t="shared" si="243"/>
        <v>42107.156319444446</v>
      </c>
      <c r="T3105" s="14">
        <f t="shared" si="244"/>
        <v>42167.156319444446</v>
      </c>
      <c r="U3105">
        <f t="shared" si="240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30</v>
      </c>
      <c r="P3106">
        <f t="shared" si="242"/>
        <v>237</v>
      </c>
      <c r="Q3106" t="s">
        <v>8316</v>
      </c>
      <c r="R3106" t="s">
        <v>8356</v>
      </c>
      <c r="S3106" s="14">
        <f t="shared" si="243"/>
        <v>42006.908692129626</v>
      </c>
      <c r="T3106" s="14">
        <f t="shared" si="244"/>
        <v>42038.083333333328</v>
      </c>
      <c r="U3106">
        <f t="shared" si="240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42</v>
      </c>
      <c r="P3107">
        <f t="shared" si="242"/>
        <v>80</v>
      </c>
      <c r="Q3107" t="s">
        <v>8316</v>
      </c>
      <c r="R3107" t="s">
        <v>8356</v>
      </c>
      <c r="S3107" s="14">
        <f t="shared" si="243"/>
        <v>41876.718935185185</v>
      </c>
      <c r="T3107" s="14">
        <f t="shared" si="244"/>
        <v>41931.208333333336</v>
      </c>
      <c r="U3107">
        <f t="shared" si="240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</v>
      </c>
      <c r="P3108">
        <f t="shared" si="242"/>
        <v>10</v>
      </c>
      <c r="Q3108" t="s">
        <v>8316</v>
      </c>
      <c r="R3108" t="s">
        <v>8356</v>
      </c>
      <c r="S3108" s="14">
        <f t="shared" si="243"/>
        <v>42241.429120370376</v>
      </c>
      <c r="T3108" s="14">
        <f t="shared" si="244"/>
        <v>42263.916666666672</v>
      </c>
      <c r="U3108">
        <f t="shared" si="240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20</v>
      </c>
      <c r="P3109">
        <f t="shared" si="242"/>
        <v>273</v>
      </c>
      <c r="Q3109" t="s">
        <v>8316</v>
      </c>
      <c r="R3109" t="s">
        <v>8356</v>
      </c>
      <c r="S3109" s="14">
        <f t="shared" si="243"/>
        <v>42128.814247685179</v>
      </c>
      <c r="T3109" s="14">
        <f t="shared" si="244"/>
        <v>42135.814247685179</v>
      </c>
      <c r="U3109">
        <f t="shared" si="240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0</v>
      </c>
      <c r="P3110">
        <f t="shared" si="242"/>
        <v>13</v>
      </c>
      <c r="Q3110" t="s">
        <v>8316</v>
      </c>
      <c r="R3110" t="s">
        <v>8356</v>
      </c>
      <c r="S3110" s="14">
        <f t="shared" si="243"/>
        <v>42062.680486111116</v>
      </c>
      <c r="T3110" s="14">
        <f t="shared" si="244"/>
        <v>42122.638819444444</v>
      </c>
      <c r="U3110">
        <f t="shared" si="240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25</v>
      </c>
      <c r="P3111">
        <f t="shared" si="242"/>
        <v>58</v>
      </c>
      <c r="Q3111" t="s">
        <v>8316</v>
      </c>
      <c r="R3111" t="s">
        <v>8356</v>
      </c>
      <c r="S3111" s="14">
        <f t="shared" si="243"/>
        <v>41844.125115740739</v>
      </c>
      <c r="T3111" s="14">
        <f t="shared" si="244"/>
        <v>41879.125115740739</v>
      </c>
      <c r="U3111">
        <f t="shared" si="240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0</v>
      </c>
      <c r="P3112">
        <f t="shared" si="242"/>
        <v>10</v>
      </c>
      <c r="Q3112" t="s">
        <v>8316</v>
      </c>
      <c r="R3112" t="s">
        <v>8356</v>
      </c>
      <c r="S3112" s="14">
        <f t="shared" si="243"/>
        <v>42745.031469907408</v>
      </c>
      <c r="T3112" s="14">
        <f t="shared" si="244"/>
        <v>42785.031469907408</v>
      </c>
      <c r="U3112">
        <f t="shared" si="240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27</v>
      </c>
      <c r="P3113">
        <f t="shared" si="242"/>
        <v>70</v>
      </c>
      <c r="Q3113" t="s">
        <v>8316</v>
      </c>
      <c r="R3113" t="s">
        <v>8356</v>
      </c>
      <c r="S3113" s="14">
        <f t="shared" si="243"/>
        <v>41885.595138888886</v>
      </c>
      <c r="T3113" s="14">
        <f t="shared" si="244"/>
        <v>41916.595138888886</v>
      </c>
      <c r="U3113">
        <f t="shared" si="240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5</v>
      </c>
      <c r="P3114">
        <f t="shared" si="242"/>
        <v>58</v>
      </c>
      <c r="Q3114" t="s">
        <v>8316</v>
      </c>
      <c r="R3114" t="s">
        <v>8356</v>
      </c>
      <c r="S3114" s="14">
        <f t="shared" si="243"/>
        <v>42615.121921296297</v>
      </c>
      <c r="T3114" s="14">
        <f t="shared" si="244"/>
        <v>42675.121921296297</v>
      </c>
      <c r="U3114">
        <f t="shared" si="240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</v>
      </c>
      <c r="P3115">
        <f t="shared" si="242"/>
        <v>125</v>
      </c>
      <c r="Q3115" t="s">
        <v>8316</v>
      </c>
      <c r="R3115" t="s">
        <v>8356</v>
      </c>
      <c r="S3115" s="14">
        <f t="shared" si="243"/>
        <v>42081.731273148151</v>
      </c>
      <c r="T3115" s="14">
        <f t="shared" si="244"/>
        <v>42111.731273148151</v>
      </c>
      <c r="U3115">
        <f t="shared" ref="U3115:U3178" si="245">YEAR(S3115)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0</v>
      </c>
      <c r="P3116" t="str">
        <f t="shared" si="242"/>
        <v>No Backers</v>
      </c>
      <c r="Q3116" t="s">
        <v>8316</v>
      </c>
      <c r="R3116" t="s">
        <v>8356</v>
      </c>
      <c r="S3116" s="14">
        <f t="shared" si="243"/>
        <v>41843.632523148146</v>
      </c>
      <c r="T3116" s="14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3</v>
      </c>
      <c r="P3117">
        <f t="shared" si="242"/>
        <v>300</v>
      </c>
      <c r="Q3117" t="s">
        <v>8316</v>
      </c>
      <c r="R3117" t="s">
        <v>8356</v>
      </c>
      <c r="S3117" s="14">
        <f t="shared" si="243"/>
        <v>42496.447071759263</v>
      </c>
      <c r="T3117" s="14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57</v>
      </c>
      <c r="P3118">
        <f t="shared" si="242"/>
        <v>43</v>
      </c>
      <c r="Q3118" t="s">
        <v>8316</v>
      </c>
      <c r="R3118" t="s">
        <v>8356</v>
      </c>
      <c r="S3118" s="14">
        <f t="shared" si="243"/>
        <v>42081.515335648146</v>
      </c>
      <c r="T3118" s="14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0</v>
      </c>
      <c r="P3119">
        <f t="shared" si="242"/>
        <v>1</v>
      </c>
      <c r="Q3119" t="s">
        <v>8316</v>
      </c>
      <c r="R3119" t="s">
        <v>8356</v>
      </c>
      <c r="S3119" s="14">
        <f t="shared" si="243"/>
        <v>42509.374537037031</v>
      </c>
      <c r="T3119" s="14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0</v>
      </c>
      <c r="P3120">
        <f t="shared" si="242"/>
        <v>775</v>
      </c>
      <c r="Q3120" t="s">
        <v>8316</v>
      </c>
      <c r="R3120" t="s">
        <v>8356</v>
      </c>
      <c r="S3120" s="14">
        <f t="shared" si="243"/>
        <v>42534.649571759262</v>
      </c>
      <c r="T3120" s="14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0</v>
      </c>
      <c r="P3121">
        <f t="shared" si="242"/>
        <v>5</v>
      </c>
      <c r="Q3121" t="s">
        <v>8316</v>
      </c>
      <c r="R3121" t="s">
        <v>8356</v>
      </c>
      <c r="S3121" s="14">
        <f t="shared" si="243"/>
        <v>42060.04550925926</v>
      </c>
      <c r="T3121" s="14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0</v>
      </c>
      <c r="P3122">
        <f t="shared" si="242"/>
        <v>13</v>
      </c>
      <c r="Q3122" t="s">
        <v>8316</v>
      </c>
      <c r="R3122" t="s">
        <v>8356</v>
      </c>
      <c r="S3122" s="14">
        <f t="shared" si="243"/>
        <v>42435.942083333335</v>
      </c>
      <c r="T3122" s="14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1</v>
      </c>
      <c r="P3123">
        <f t="shared" si="242"/>
        <v>10</v>
      </c>
      <c r="Q3123" t="s">
        <v>8316</v>
      </c>
      <c r="R3123" t="s">
        <v>8356</v>
      </c>
      <c r="S3123" s="14">
        <f t="shared" si="243"/>
        <v>41848.679803240739</v>
      </c>
      <c r="T3123" s="14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58</v>
      </c>
      <c r="P3124">
        <f t="shared" si="242"/>
        <v>58</v>
      </c>
      <c r="Q3124" t="s">
        <v>8316</v>
      </c>
      <c r="R3124" t="s">
        <v>8356</v>
      </c>
      <c r="S3124" s="14">
        <f t="shared" si="243"/>
        <v>42678.932083333333</v>
      </c>
      <c r="T3124" s="14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68</v>
      </c>
      <c r="P3125">
        <f t="shared" si="242"/>
        <v>245</v>
      </c>
      <c r="Q3125" t="s">
        <v>8316</v>
      </c>
      <c r="R3125" t="s">
        <v>8356</v>
      </c>
      <c r="S3125" s="14">
        <f t="shared" si="243"/>
        <v>42530.993032407408</v>
      </c>
      <c r="T3125" s="14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0</v>
      </c>
      <c r="P3126">
        <f t="shared" si="242"/>
        <v>7</v>
      </c>
      <c r="Q3126" t="s">
        <v>8316</v>
      </c>
      <c r="R3126" t="s">
        <v>8356</v>
      </c>
      <c r="S3126" s="14">
        <f t="shared" si="243"/>
        <v>41977.780104166668</v>
      </c>
      <c r="T3126" s="14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0</v>
      </c>
      <c r="P3127" t="str">
        <f t="shared" si="242"/>
        <v>No Backers</v>
      </c>
      <c r="Q3127" t="s">
        <v>8316</v>
      </c>
      <c r="R3127" t="s">
        <v>8356</v>
      </c>
      <c r="S3127" s="14">
        <f t="shared" si="243"/>
        <v>42346.20685185185</v>
      </c>
      <c r="T3127" s="14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</v>
      </c>
      <c r="P3128">
        <f t="shared" si="242"/>
        <v>61</v>
      </c>
      <c r="Q3128" t="s">
        <v>8316</v>
      </c>
      <c r="R3128" t="s">
        <v>8356</v>
      </c>
      <c r="S3128" s="14">
        <f t="shared" si="243"/>
        <v>42427.01807870371</v>
      </c>
      <c r="T3128" s="14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0</v>
      </c>
      <c r="P3129" t="str">
        <f t="shared" si="242"/>
        <v>No Backers</v>
      </c>
      <c r="Q3129" t="s">
        <v>8316</v>
      </c>
      <c r="R3129" t="s">
        <v>8356</v>
      </c>
      <c r="S3129" s="14">
        <f t="shared" si="243"/>
        <v>42034.856817129628</v>
      </c>
      <c r="T3129" s="14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109</v>
      </c>
      <c r="P3130">
        <f t="shared" si="242"/>
        <v>139</v>
      </c>
      <c r="Q3130" t="s">
        <v>8316</v>
      </c>
      <c r="R3130" t="s">
        <v>8317</v>
      </c>
      <c r="S3130" s="14">
        <f t="shared" si="243"/>
        <v>42780.825706018513</v>
      </c>
      <c r="T3130" s="14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1</v>
      </c>
      <c r="P3131">
        <f t="shared" si="242"/>
        <v>10</v>
      </c>
      <c r="Q3131" t="s">
        <v>8316</v>
      </c>
      <c r="R3131" t="s">
        <v>8317</v>
      </c>
      <c r="S3131" s="14">
        <f t="shared" si="243"/>
        <v>42803.842812499999</v>
      </c>
      <c r="T3131" s="14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</v>
      </c>
      <c r="P3132">
        <f t="shared" si="242"/>
        <v>94</v>
      </c>
      <c r="Q3132" t="s">
        <v>8316</v>
      </c>
      <c r="R3132" t="s">
        <v>8317</v>
      </c>
      <c r="S3132" s="14">
        <f t="shared" si="243"/>
        <v>42808.640231481477</v>
      </c>
      <c r="T3132" s="14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16</v>
      </c>
      <c r="P3133">
        <f t="shared" si="242"/>
        <v>54</v>
      </c>
      <c r="Q3133" t="s">
        <v>8316</v>
      </c>
      <c r="R3133" t="s">
        <v>8317</v>
      </c>
      <c r="S3133" s="14">
        <f t="shared" si="243"/>
        <v>42803.579224537039</v>
      </c>
      <c r="T3133" s="14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0</v>
      </c>
      <c r="P3134">
        <f t="shared" si="242"/>
        <v>10</v>
      </c>
      <c r="Q3134" t="s">
        <v>8316</v>
      </c>
      <c r="R3134" t="s">
        <v>8317</v>
      </c>
      <c r="S3134" s="14">
        <f t="shared" si="243"/>
        <v>42786.350231481483</v>
      </c>
      <c r="T3134" s="14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108</v>
      </c>
      <c r="P3135">
        <f t="shared" si="242"/>
        <v>34</v>
      </c>
      <c r="Q3135" t="s">
        <v>8316</v>
      </c>
      <c r="R3135" t="s">
        <v>8317</v>
      </c>
      <c r="S3135" s="14">
        <f t="shared" si="243"/>
        <v>42788.565208333333</v>
      </c>
      <c r="T3135" s="14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23</v>
      </c>
      <c r="P3136">
        <f t="shared" si="242"/>
        <v>19</v>
      </c>
      <c r="Q3136" t="s">
        <v>8316</v>
      </c>
      <c r="R3136" t="s">
        <v>8317</v>
      </c>
      <c r="S3136" s="14">
        <f t="shared" si="243"/>
        <v>42800.720127314817</v>
      </c>
      <c r="T3136" s="14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21</v>
      </c>
      <c r="P3137">
        <f t="shared" si="242"/>
        <v>23</v>
      </c>
      <c r="Q3137" t="s">
        <v>8316</v>
      </c>
      <c r="R3137" t="s">
        <v>8317</v>
      </c>
      <c r="S3137" s="14">
        <f t="shared" si="243"/>
        <v>42807.151863425926</v>
      </c>
      <c r="T3137" s="14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1"/>
        <v>128</v>
      </c>
      <c r="P3138">
        <f t="shared" si="242"/>
        <v>29</v>
      </c>
      <c r="Q3138" t="s">
        <v>8316</v>
      </c>
      <c r="R3138" t="s">
        <v>8317</v>
      </c>
      <c r="S3138" s="14">
        <f t="shared" si="243"/>
        <v>42789.462430555555</v>
      </c>
      <c r="T3138" s="14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6">ROUND(E3139/D3139*100,0)</f>
        <v>3</v>
      </c>
      <c r="P3139">
        <f t="shared" ref="P3139:P3202" si="247">IFERROR(ROUND(E3139/L3139,0),"No Backers")</f>
        <v>50</v>
      </c>
      <c r="Q3139" t="s">
        <v>8316</v>
      </c>
      <c r="R3139" t="s">
        <v>8317</v>
      </c>
      <c r="S3139" s="14">
        <f t="shared" ref="S3139:S3202" si="248">(((J3139/60)/60)/24)+DATE(1970,1,1)</f>
        <v>42807.885057870371</v>
      </c>
      <c r="T3139" s="14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0</v>
      </c>
      <c r="P3140" t="str">
        <f t="shared" si="247"/>
        <v>No Backers</v>
      </c>
      <c r="Q3140" t="s">
        <v>8316</v>
      </c>
      <c r="R3140" t="s">
        <v>8317</v>
      </c>
      <c r="S3140" s="14">
        <f t="shared" si="248"/>
        <v>42809.645914351851</v>
      </c>
      <c r="T3140" s="14">
        <f t="shared" si="249"/>
        <v>42828.645914351851</v>
      </c>
      <c r="U3140">
        <f t="shared" si="245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5</v>
      </c>
      <c r="P3141">
        <f t="shared" si="247"/>
        <v>450</v>
      </c>
      <c r="Q3141" t="s">
        <v>8316</v>
      </c>
      <c r="R3141" t="s">
        <v>8317</v>
      </c>
      <c r="S3141" s="14">
        <f t="shared" si="248"/>
        <v>42785.270370370374</v>
      </c>
      <c r="T3141" s="14">
        <f t="shared" si="249"/>
        <v>42819.189583333333</v>
      </c>
      <c r="U3141">
        <f t="shared" si="245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1</v>
      </c>
      <c r="P3142">
        <f t="shared" si="247"/>
        <v>24</v>
      </c>
      <c r="Q3142" t="s">
        <v>8316</v>
      </c>
      <c r="R3142" t="s">
        <v>8317</v>
      </c>
      <c r="S3142" s="14">
        <f t="shared" si="248"/>
        <v>42802.718784722223</v>
      </c>
      <c r="T3142" s="14">
        <f t="shared" si="249"/>
        <v>42832.677118055552</v>
      </c>
      <c r="U3142">
        <f t="shared" si="245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52</v>
      </c>
      <c r="P3143">
        <f t="shared" si="247"/>
        <v>32</v>
      </c>
      <c r="Q3143" t="s">
        <v>8316</v>
      </c>
      <c r="R3143" t="s">
        <v>8317</v>
      </c>
      <c r="S3143" s="14">
        <f t="shared" si="248"/>
        <v>42800.753333333334</v>
      </c>
      <c r="T3143" s="14">
        <f t="shared" si="249"/>
        <v>42841.833333333328</v>
      </c>
      <c r="U3143">
        <f t="shared" si="245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2</v>
      </c>
      <c r="P3144">
        <f t="shared" si="247"/>
        <v>15</v>
      </c>
      <c r="Q3144" t="s">
        <v>8316</v>
      </c>
      <c r="R3144" t="s">
        <v>8317</v>
      </c>
      <c r="S3144" s="14">
        <f t="shared" si="248"/>
        <v>42783.513182870374</v>
      </c>
      <c r="T3144" s="14">
        <f t="shared" si="249"/>
        <v>42813.471516203703</v>
      </c>
      <c r="U3144">
        <f t="shared" si="245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0</v>
      </c>
      <c r="P3145" t="str">
        <f t="shared" si="247"/>
        <v>No Backers</v>
      </c>
      <c r="Q3145" t="s">
        <v>8316</v>
      </c>
      <c r="R3145" t="s">
        <v>8317</v>
      </c>
      <c r="S3145" s="14">
        <f t="shared" si="248"/>
        <v>42808.358287037037</v>
      </c>
      <c r="T3145" s="14">
        <f t="shared" si="249"/>
        <v>42834.358287037037</v>
      </c>
      <c r="U3145">
        <f t="shared" si="245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75</v>
      </c>
      <c r="P3146">
        <f t="shared" si="247"/>
        <v>251</v>
      </c>
      <c r="Q3146" t="s">
        <v>8316</v>
      </c>
      <c r="R3146" t="s">
        <v>8317</v>
      </c>
      <c r="S3146" s="14">
        <f t="shared" si="248"/>
        <v>42796.538275462968</v>
      </c>
      <c r="T3146" s="14">
        <f t="shared" si="249"/>
        <v>42813.25</v>
      </c>
      <c r="U3146">
        <f t="shared" si="245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0</v>
      </c>
      <c r="P3147" t="str">
        <f t="shared" si="247"/>
        <v>No Backers</v>
      </c>
      <c r="Q3147" t="s">
        <v>8316</v>
      </c>
      <c r="R3147" t="s">
        <v>8317</v>
      </c>
      <c r="S3147" s="14">
        <f t="shared" si="248"/>
        <v>42762.040902777779</v>
      </c>
      <c r="T3147" s="14">
        <f t="shared" si="249"/>
        <v>42821.999236111107</v>
      </c>
      <c r="U3147">
        <f t="shared" si="245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11</v>
      </c>
      <c r="P3148">
        <f t="shared" si="247"/>
        <v>438</v>
      </c>
      <c r="Q3148" t="s">
        <v>8316</v>
      </c>
      <c r="R3148" t="s">
        <v>8317</v>
      </c>
      <c r="S3148" s="14">
        <f t="shared" si="248"/>
        <v>42796.682476851856</v>
      </c>
      <c r="T3148" s="14">
        <f t="shared" si="249"/>
        <v>42841.640810185185</v>
      </c>
      <c r="U3148">
        <f t="shared" si="245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118</v>
      </c>
      <c r="P3149">
        <f t="shared" si="247"/>
        <v>110</v>
      </c>
      <c r="Q3149" t="s">
        <v>8316</v>
      </c>
      <c r="R3149" t="s">
        <v>8317</v>
      </c>
      <c r="S3149" s="14">
        <f t="shared" si="248"/>
        <v>41909.969386574077</v>
      </c>
      <c r="T3149" s="14">
        <f t="shared" si="249"/>
        <v>41950.011053240742</v>
      </c>
      <c r="U3149">
        <f t="shared" si="245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131</v>
      </c>
      <c r="P3150">
        <f t="shared" si="247"/>
        <v>41</v>
      </c>
      <c r="Q3150" t="s">
        <v>8316</v>
      </c>
      <c r="R3150" t="s">
        <v>8317</v>
      </c>
      <c r="S3150" s="14">
        <f t="shared" si="248"/>
        <v>41891.665324074071</v>
      </c>
      <c r="T3150" s="14">
        <f t="shared" si="249"/>
        <v>41913.166666666664</v>
      </c>
      <c r="U3150">
        <f t="shared" si="245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104</v>
      </c>
      <c r="P3151">
        <f t="shared" si="247"/>
        <v>52</v>
      </c>
      <c r="Q3151" t="s">
        <v>8316</v>
      </c>
      <c r="R3151" t="s">
        <v>8317</v>
      </c>
      <c r="S3151" s="14">
        <f t="shared" si="248"/>
        <v>41226.017361111109</v>
      </c>
      <c r="T3151" s="14">
        <f t="shared" si="249"/>
        <v>41250.083333333336</v>
      </c>
      <c r="U3151">
        <f t="shared" si="245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101</v>
      </c>
      <c r="P3152">
        <f t="shared" si="247"/>
        <v>34</v>
      </c>
      <c r="Q3152" t="s">
        <v>8316</v>
      </c>
      <c r="R3152" t="s">
        <v>8317</v>
      </c>
      <c r="S3152" s="14">
        <f t="shared" si="248"/>
        <v>40478.263923611114</v>
      </c>
      <c r="T3152" s="14">
        <f t="shared" si="249"/>
        <v>40568.166666666664</v>
      </c>
      <c r="U3152">
        <f t="shared" si="245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100</v>
      </c>
      <c r="P3153">
        <f t="shared" si="247"/>
        <v>103</v>
      </c>
      <c r="Q3153" t="s">
        <v>8316</v>
      </c>
      <c r="R3153" t="s">
        <v>8317</v>
      </c>
      <c r="S3153" s="14">
        <f t="shared" si="248"/>
        <v>41862.83997685185</v>
      </c>
      <c r="T3153" s="14">
        <f t="shared" si="249"/>
        <v>41892.83997685185</v>
      </c>
      <c r="U3153">
        <f t="shared" si="245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106</v>
      </c>
      <c r="P3154">
        <f t="shared" si="247"/>
        <v>35</v>
      </c>
      <c r="Q3154" t="s">
        <v>8316</v>
      </c>
      <c r="R3154" t="s">
        <v>8317</v>
      </c>
      <c r="S3154" s="14">
        <f t="shared" si="248"/>
        <v>41550.867673611108</v>
      </c>
      <c r="T3154" s="14">
        <f t="shared" si="249"/>
        <v>41580.867673611108</v>
      </c>
      <c r="U3154">
        <f t="shared" si="245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336</v>
      </c>
      <c r="P3155">
        <f t="shared" si="247"/>
        <v>42</v>
      </c>
      <c r="Q3155" t="s">
        <v>8316</v>
      </c>
      <c r="R3155" t="s">
        <v>8317</v>
      </c>
      <c r="S3155" s="14">
        <f t="shared" si="248"/>
        <v>40633.154363425929</v>
      </c>
      <c r="T3155" s="14">
        <f t="shared" si="249"/>
        <v>40664.207638888889</v>
      </c>
      <c r="U3155">
        <f t="shared" si="245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113</v>
      </c>
      <c r="P3156">
        <f t="shared" si="247"/>
        <v>64</v>
      </c>
      <c r="Q3156" t="s">
        <v>8316</v>
      </c>
      <c r="R3156" t="s">
        <v>8317</v>
      </c>
      <c r="S3156" s="14">
        <f t="shared" si="248"/>
        <v>40970.875671296293</v>
      </c>
      <c r="T3156" s="14">
        <f t="shared" si="249"/>
        <v>41000.834004629629</v>
      </c>
      <c r="U3156">
        <f t="shared" si="245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189</v>
      </c>
      <c r="P3157">
        <f t="shared" si="247"/>
        <v>31</v>
      </c>
      <c r="Q3157" t="s">
        <v>8316</v>
      </c>
      <c r="R3157" t="s">
        <v>8317</v>
      </c>
      <c r="S3157" s="14">
        <f t="shared" si="248"/>
        <v>41233.499131944445</v>
      </c>
      <c r="T3157" s="14">
        <f t="shared" si="249"/>
        <v>41263.499131944445</v>
      </c>
      <c r="U3157">
        <f t="shared" si="245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102</v>
      </c>
      <c r="P3158">
        <f t="shared" si="247"/>
        <v>63</v>
      </c>
      <c r="Q3158" t="s">
        <v>8316</v>
      </c>
      <c r="R3158" t="s">
        <v>8317</v>
      </c>
      <c r="S3158" s="14">
        <f t="shared" si="248"/>
        <v>41026.953055555554</v>
      </c>
      <c r="T3158" s="14">
        <f t="shared" si="249"/>
        <v>41061.953055555554</v>
      </c>
      <c r="U3158">
        <f t="shared" si="245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101</v>
      </c>
      <c r="P3159">
        <f t="shared" si="247"/>
        <v>99</v>
      </c>
      <c r="Q3159" t="s">
        <v>8316</v>
      </c>
      <c r="R3159" t="s">
        <v>8317</v>
      </c>
      <c r="S3159" s="14">
        <f t="shared" si="248"/>
        <v>41829.788252314815</v>
      </c>
      <c r="T3159" s="14">
        <f t="shared" si="249"/>
        <v>41839.208333333336</v>
      </c>
      <c r="U3159">
        <f t="shared" si="245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114</v>
      </c>
      <c r="P3160">
        <f t="shared" si="247"/>
        <v>83</v>
      </c>
      <c r="Q3160" t="s">
        <v>8316</v>
      </c>
      <c r="R3160" t="s">
        <v>8317</v>
      </c>
      <c r="S3160" s="14">
        <f t="shared" si="248"/>
        <v>41447.839722222219</v>
      </c>
      <c r="T3160" s="14">
        <f t="shared" si="249"/>
        <v>41477.839722222219</v>
      </c>
      <c r="U3160">
        <f t="shared" si="245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133</v>
      </c>
      <c r="P3161">
        <f t="shared" si="247"/>
        <v>39</v>
      </c>
      <c r="Q3161" t="s">
        <v>8316</v>
      </c>
      <c r="R3161" t="s">
        <v>8317</v>
      </c>
      <c r="S3161" s="14">
        <f t="shared" si="248"/>
        <v>40884.066678240742</v>
      </c>
      <c r="T3161" s="14">
        <f t="shared" si="249"/>
        <v>40926.958333333336</v>
      </c>
      <c r="U3161">
        <f t="shared" si="245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102</v>
      </c>
      <c r="P3162">
        <f t="shared" si="247"/>
        <v>80</v>
      </c>
      <c r="Q3162" t="s">
        <v>8316</v>
      </c>
      <c r="R3162" t="s">
        <v>8317</v>
      </c>
      <c r="S3162" s="14">
        <f t="shared" si="248"/>
        <v>41841.26489583333</v>
      </c>
      <c r="T3162" s="14">
        <f t="shared" si="249"/>
        <v>41864.207638888889</v>
      </c>
      <c r="U3162">
        <f t="shared" si="245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105</v>
      </c>
      <c r="P3163">
        <f t="shared" si="247"/>
        <v>28</v>
      </c>
      <c r="Q3163" t="s">
        <v>8316</v>
      </c>
      <c r="R3163" t="s">
        <v>8317</v>
      </c>
      <c r="S3163" s="14">
        <f t="shared" si="248"/>
        <v>41897.536134259259</v>
      </c>
      <c r="T3163" s="14">
        <f t="shared" si="249"/>
        <v>41927.536134259259</v>
      </c>
      <c r="U3163">
        <f t="shared" si="245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127</v>
      </c>
      <c r="P3164">
        <f t="shared" si="247"/>
        <v>81</v>
      </c>
      <c r="Q3164" t="s">
        <v>8316</v>
      </c>
      <c r="R3164" t="s">
        <v>8317</v>
      </c>
      <c r="S3164" s="14">
        <f t="shared" si="248"/>
        <v>41799.685902777775</v>
      </c>
      <c r="T3164" s="14">
        <f t="shared" si="249"/>
        <v>41827.083333333336</v>
      </c>
      <c r="U3164">
        <f t="shared" si="245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111</v>
      </c>
      <c r="P3165">
        <f t="shared" si="247"/>
        <v>201</v>
      </c>
      <c r="Q3165" t="s">
        <v>8316</v>
      </c>
      <c r="R3165" t="s">
        <v>8317</v>
      </c>
      <c r="S3165" s="14">
        <f t="shared" si="248"/>
        <v>41775.753761574073</v>
      </c>
      <c r="T3165" s="14">
        <f t="shared" si="249"/>
        <v>41805.753761574073</v>
      </c>
      <c r="U3165">
        <f t="shared" si="245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107</v>
      </c>
      <c r="P3166">
        <f t="shared" si="247"/>
        <v>38</v>
      </c>
      <c r="Q3166" t="s">
        <v>8316</v>
      </c>
      <c r="R3166" t="s">
        <v>8317</v>
      </c>
      <c r="S3166" s="14">
        <f t="shared" si="248"/>
        <v>41766.80572916667</v>
      </c>
      <c r="T3166" s="14">
        <f t="shared" si="249"/>
        <v>41799.80572916667</v>
      </c>
      <c r="U3166">
        <f t="shared" si="245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163</v>
      </c>
      <c r="P3167">
        <f t="shared" si="247"/>
        <v>58</v>
      </c>
      <c r="Q3167" t="s">
        <v>8316</v>
      </c>
      <c r="R3167" t="s">
        <v>8317</v>
      </c>
      <c r="S3167" s="14">
        <f t="shared" si="248"/>
        <v>40644.159259259257</v>
      </c>
      <c r="T3167" s="14">
        <f t="shared" si="249"/>
        <v>40666.165972222225</v>
      </c>
      <c r="U3167">
        <f t="shared" si="245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160</v>
      </c>
      <c r="P3168">
        <f t="shared" si="247"/>
        <v>60</v>
      </c>
      <c r="Q3168" t="s">
        <v>8316</v>
      </c>
      <c r="R3168" t="s">
        <v>8317</v>
      </c>
      <c r="S3168" s="14">
        <f t="shared" si="248"/>
        <v>41940.69158564815</v>
      </c>
      <c r="T3168" s="14">
        <f t="shared" si="249"/>
        <v>41969.332638888889</v>
      </c>
      <c r="U3168">
        <f t="shared" si="245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116</v>
      </c>
      <c r="P3169">
        <f t="shared" si="247"/>
        <v>63</v>
      </c>
      <c r="Q3169" t="s">
        <v>8316</v>
      </c>
      <c r="R3169" t="s">
        <v>8317</v>
      </c>
      <c r="S3169" s="14">
        <f t="shared" si="248"/>
        <v>41839.175706018519</v>
      </c>
      <c r="T3169" s="14">
        <f t="shared" si="249"/>
        <v>41853.175706018519</v>
      </c>
      <c r="U3169">
        <f t="shared" si="245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124</v>
      </c>
      <c r="P3170">
        <f t="shared" si="247"/>
        <v>51</v>
      </c>
      <c r="Q3170" t="s">
        <v>8316</v>
      </c>
      <c r="R3170" t="s">
        <v>8317</v>
      </c>
      <c r="S3170" s="14">
        <f t="shared" si="248"/>
        <v>41772.105937500004</v>
      </c>
      <c r="T3170" s="14">
        <f t="shared" si="249"/>
        <v>41803.916666666664</v>
      </c>
      <c r="U3170">
        <f t="shared" si="245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103</v>
      </c>
      <c r="P3171">
        <f t="shared" si="247"/>
        <v>101</v>
      </c>
      <c r="Q3171" t="s">
        <v>8316</v>
      </c>
      <c r="R3171" t="s">
        <v>8317</v>
      </c>
      <c r="S3171" s="14">
        <f t="shared" si="248"/>
        <v>41591.737974537034</v>
      </c>
      <c r="T3171" s="14">
        <f t="shared" si="249"/>
        <v>41621.207638888889</v>
      </c>
      <c r="U3171">
        <f t="shared" si="245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112</v>
      </c>
      <c r="P3172">
        <f t="shared" si="247"/>
        <v>32</v>
      </c>
      <c r="Q3172" t="s">
        <v>8316</v>
      </c>
      <c r="R3172" t="s">
        <v>8317</v>
      </c>
      <c r="S3172" s="14">
        <f t="shared" si="248"/>
        <v>41789.080370370371</v>
      </c>
      <c r="T3172" s="14">
        <f t="shared" si="249"/>
        <v>41822.166666666664</v>
      </c>
      <c r="U3172">
        <f t="shared" si="245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109</v>
      </c>
      <c r="P3173">
        <f t="shared" si="247"/>
        <v>65</v>
      </c>
      <c r="Q3173" t="s">
        <v>8316</v>
      </c>
      <c r="R3173" t="s">
        <v>8317</v>
      </c>
      <c r="S3173" s="14">
        <f t="shared" si="248"/>
        <v>42466.608310185184</v>
      </c>
      <c r="T3173" s="14">
        <f t="shared" si="249"/>
        <v>42496.608310185184</v>
      </c>
      <c r="U3173">
        <f t="shared" si="245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115</v>
      </c>
      <c r="P3174">
        <f t="shared" si="247"/>
        <v>79</v>
      </c>
      <c r="Q3174" t="s">
        <v>8316</v>
      </c>
      <c r="R3174" t="s">
        <v>8317</v>
      </c>
      <c r="S3174" s="14">
        <f t="shared" si="248"/>
        <v>40923.729953703703</v>
      </c>
      <c r="T3174" s="14">
        <f t="shared" si="249"/>
        <v>40953.729953703703</v>
      </c>
      <c r="U3174">
        <f t="shared" si="245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103</v>
      </c>
      <c r="P3175">
        <f t="shared" si="247"/>
        <v>139</v>
      </c>
      <c r="Q3175" t="s">
        <v>8316</v>
      </c>
      <c r="R3175" t="s">
        <v>8317</v>
      </c>
      <c r="S3175" s="14">
        <f t="shared" si="248"/>
        <v>41878.878379629627</v>
      </c>
      <c r="T3175" s="14">
        <f t="shared" si="249"/>
        <v>41908.878379629627</v>
      </c>
      <c r="U3175">
        <f t="shared" si="245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101</v>
      </c>
      <c r="P3176">
        <f t="shared" si="247"/>
        <v>132</v>
      </c>
      <c r="Q3176" t="s">
        <v>8316</v>
      </c>
      <c r="R3176" t="s">
        <v>8317</v>
      </c>
      <c r="S3176" s="14">
        <f t="shared" si="248"/>
        <v>41862.864675925928</v>
      </c>
      <c r="T3176" s="14">
        <f t="shared" si="249"/>
        <v>41876.864675925928</v>
      </c>
      <c r="U3176">
        <f t="shared" si="245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110</v>
      </c>
      <c r="P3177">
        <f t="shared" si="247"/>
        <v>91</v>
      </c>
      <c r="Q3177" t="s">
        <v>8316</v>
      </c>
      <c r="R3177" t="s">
        <v>8317</v>
      </c>
      <c r="S3177" s="14">
        <f t="shared" si="248"/>
        <v>40531.886886574073</v>
      </c>
      <c r="T3177" s="14">
        <f t="shared" si="249"/>
        <v>40591.886886574073</v>
      </c>
      <c r="U3177">
        <f t="shared" si="245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115</v>
      </c>
      <c r="P3178">
        <f t="shared" si="247"/>
        <v>40</v>
      </c>
      <c r="Q3178" t="s">
        <v>8316</v>
      </c>
      <c r="R3178" t="s">
        <v>8317</v>
      </c>
      <c r="S3178" s="14">
        <f t="shared" si="248"/>
        <v>41477.930914351848</v>
      </c>
      <c r="T3178" s="14">
        <f t="shared" si="249"/>
        <v>41504.625</v>
      </c>
      <c r="U3178">
        <f t="shared" si="245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117</v>
      </c>
      <c r="P3179">
        <f t="shared" si="247"/>
        <v>58</v>
      </c>
      <c r="Q3179" t="s">
        <v>8316</v>
      </c>
      <c r="R3179" t="s">
        <v>8317</v>
      </c>
      <c r="S3179" s="14">
        <f t="shared" si="248"/>
        <v>41781.666770833333</v>
      </c>
      <c r="T3179" s="14">
        <f t="shared" si="249"/>
        <v>41811.666770833333</v>
      </c>
      <c r="U3179">
        <f t="shared" ref="U3179:U3242" si="250">YEAR(S3179)</f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172</v>
      </c>
      <c r="P3180">
        <f t="shared" si="247"/>
        <v>33</v>
      </c>
      <c r="Q3180" t="s">
        <v>8316</v>
      </c>
      <c r="R3180" t="s">
        <v>8317</v>
      </c>
      <c r="S3180" s="14">
        <f t="shared" si="248"/>
        <v>41806.605034722219</v>
      </c>
      <c r="T3180" s="14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114</v>
      </c>
      <c r="P3181">
        <f t="shared" si="247"/>
        <v>77</v>
      </c>
      <c r="Q3181" t="s">
        <v>8316</v>
      </c>
      <c r="R3181" t="s">
        <v>8317</v>
      </c>
      <c r="S3181" s="14">
        <f t="shared" si="248"/>
        <v>41375.702210648145</v>
      </c>
      <c r="T3181" s="14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120</v>
      </c>
      <c r="P3182">
        <f t="shared" si="247"/>
        <v>32</v>
      </c>
      <c r="Q3182" t="s">
        <v>8316</v>
      </c>
      <c r="R3182" t="s">
        <v>8317</v>
      </c>
      <c r="S3182" s="14">
        <f t="shared" si="248"/>
        <v>41780.412604166668</v>
      </c>
      <c r="T3182" s="14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109</v>
      </c>
      <c r="P3183">
        <f t="shared" si="247"/>
        <v>36</v>
      </c>
      <c r="Q3183" t="s">
        <v>8316</v>
      </c>
      <c r="R3183" t="s">
        <v>8317</v>
      </c>
      <c r="S3183" s="14">
        <f t="shared" si="248"/>
        <v>41779.310034722221</v>
      </c>
      <c r="T3183" s="14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101</v>
      </c>
      <c r="P3184">
        <f t="shared" si="247"/>
        <v>47</v>
      </c>
      <c r="Q3184" t="s">
        <v>8316</v>
      </c>
      <c r="R3184" t="s">
        <v>8317</v>
      </c>
      <c r="S3184" s="14">
        <f t="shared" si="248"/>
        <v>40883.949317129627</v>
      </c>
      <c r="T3184" s="14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109</v>
      </c>
      <c r="P3185">
        <f t="shared" si="247"/>
        <v>40</v>
      </c>
      <c r="Q3185" t="s">
        <v>8316</v>
      </c>
      <c r="R3185" t="s">
        <v>8317</v>
      </c>
      <c r="S3185" s="14">
        <f t="shared" si="248"/>
        <v>41491.79478009259</v>
      </c>
      <c r="T3185" s="14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107</v>
      </c>
      <c r="P3186">
        <f t="shared" si="247"/>
        <v>100</v>
      </c>
      <c r="Q3186" t="s">
        <v>8316</v>
      </c>
      <c r="R3186" t="s">
        <v>8317</v>
      </c>
      <c r="S3186" s="14">
        <f t="shared" si="248"/>
        <v>41791.993414351848</v>
      </c>
      <c r="T3186" s="14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100</v>
      </c>
      <c r="P3187">
        <f t="shared" si="247"/>
        <v>42</v>
      </c>
      <c r="Q3187" t="s">
        <v>8316</v>
      </c>
      <c r="R3187" t="s">
        <v>8317</v>
      </c>
      <c r="S3187" s="14">
        <f t="shared" si="248"/>
        <v>41829.977326388893</v>
      </c>
      <c r="T3187" s="14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102</v>
      </c>
      <c r="P3188">
        <f t="shared" si="247"/>
        <v>47</v>
      </c>
      <c r="Q3188" t="s">
        <v>8316</v>
      </c>
      <c r="R3188" t="s">
        <v>8317</v>
      </c>
      <c r="S3188" s="14">
        <f t="shared" si="248"/>
        <v>41868.924050925925</v>
      </c>
      <c r="T3188" s="14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116</v>
      </c>
      <c r="P3189">
        <f t="shared" si="247"/>
        <v>71</v>
      </c>
      <c r="Q3189" t="s">
        <v>8316</v>
      </c>
      <c r="R3189" t="s">
        <v>8317</v>
      </c>
      <c r="S3189" s="14">
        <f t="shared" si="248"/>
        <v>41835.666354166664</v>
      </c>
      <c r="T3189" s="14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65</v>
      </c>
      <c r="P3190">
        <f t="shared" si="247"/>
        <v>14</v>
      </c>
      <c r="Q3190" t="s">
        <v>8316</v>
      </c>
      <c r="R3190" t="s">
        <v>8358</v>
      </c>
      <c r="S3190" s="14">
        <f t="shared" si="248"/>
        <v>42144.415532407409</v>
      </c>
      <c r="T3190" s="14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12</v>
      </c>
      <c r="P3191">
        <f t="shared" si="247"/>
        <v>357</v>
      </c>
      <c r="Q3191" t="s">
        <v>8316</v>
      </c>
      <c r="R3191" t="s">
        <v>8358</v>
      </c>
      <c r="S3191" s="14">
        <f t="shared" si="248"/>
        <v>42118.346435185187</v>
      </c>
      <c r="T3191" s="14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0</v>
      </c>
      <c r="P3192" t="str">
        <f t="shared" si="247"/>
        <v>No Backers</v>
      </c>
      <c r="Q3192" t="s">
        <v>8316</v>
      </c>
      <c r="R3192" t="s">
        <v>8358</v>
      </c>
      <c r="S3192" s="14">
        <f t="shared" si="248"/>
        <v>42683.151331018518</v>
      </c>
      <c r="T3192" s="14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</v>
      </c>
      <c r="P3193">
        <f t="shared" si="247"/>
        <v>38</v>
      </c>
      <c r="Q3193" t="s">
        <v>8316</v>
      </c>
      <c r="R3193" t="s">
        <v>8358</v>
      </c>
      <c r="S3193" s="14">
        <f t="shared" si="248"/>
        <v>42538.755428240736</v>
      </c>
      <c r="T3193" s="14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1</v>
      </c>
      <c r="P3194">
        <f t="shared" si="247"/>
        <v>13</v>
      </c>
      <c r="Q3194" t="s">
        <v>8316</v>
      </c>
      <c r="R3194" t="s">
        <v>8358</v>
      </c>
      <c r="S3194" s="14">
        <f t="shared" si="248"/>
        <v>42018.94049768518</v>
      </c>
      <c r="T3194" s="14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12</v>
      </c>
      <c r="P3195">
        <f t="shared" si="247"/>
        <v>24</v>
      </c>
      <c r="Q3195" t="s">
        <v>8316</v>
      </c>
      <c r="R3195" t="s">
        <v>8358</v>
      </c>
      <c r="S3195" s="14">
        <f t="shared" si="248"/>
        <v>42010.968240740738</v>
      </c>
      <c r="T3195" s="14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0</v>
      </c>
      <c r="P3196" t="str">
        <f t="shared" si="247"/>
        <v>No Backers</v>
      </c>
      <c r="Q3196" t="s">
        <v>8316</v>
      </c>
      <c r="R3196" t="s">
        <v>8358</v>
      </c>
      <c r="S3196" s="14">
        <f t="shared" si="248"/>
        <v>42182.062476851846</v>
      </c>
      <c r="T3196" s="14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59</v>
      </c>
      <c r="P3197">
        <f t="shared" si="247"/>
        <v>53</v>
      </c>
      <c r="Q3197" t="s">
        <v>8316</v>
      </c>
      <c r="R3197" t="s">
        <v>8358</v>
      </c>
      <c r="S3197" s="14">
        <f t="shared" si="248"/>
        <v>42017.594236111108</v>
      </c>
      <c r="T3197" s="14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0</v>
      </c>
      <c r="P3198">
        <f t="shared" si="247"/>
        <v>300</v>
      </c>
      <c r="Q3198" t="s">
        <v>8316</v>
      </c>
      <c r="R3198" t="s">
        <v>8358</v>
      </c>
      <c r="S3198" s="14">
        <f t="shared" si="248"/>
        <v>42157.598090277781</v>
      </c>
      <c r="T3198" s="14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11</v>
      </c>
      <c r="P3199">
        <f t="shared" si="247"/>
        <v>286</v>
      </c>
      <c r="Q3199" t="s">
        <v>8316</v>
      </c>
      <c r="R3199" t="s">
        <v>8358</v>
      </c>
      <c r="S3199" s="14">
        <f t="shared" si="248"/>
        <v>42009.493263888886</v>
      </c>
      <c r="T3199" s="14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0</v>
      </c>
      <c r="P3200">
        <f t="shared" si="247"/>
        <v>37</v>
      </c>
      <c r="Q3200" t="s">
        <v>8316</v>
      </c>
      <c r="R3200" t="s">
        <v>8358</v>
      </c>
      <c r="S3200" s="14">
        <f t="shared" si="248"/>
        <v>42013.424502314811</v>
      </c>
      <c r="T3200" s="14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52</v>
      </c>
      <c r="P3201">
        <f t="shared" si="247"/>
        <v>49</v>
      </c>
      <c r="Q3201" t="s">
        <v>8316</v>
      </c>
      <c r="R3201" t="s">
        <v>8358</v>
      </c>
      <c r="S3201" s="14">
        <f t="shared" si="248"/>
        <v>41858.761782407404</v>
      </c>
      <c r="T3201" s="14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6"/>
        <v>0</v>
      </c>
      <c r="P3202">
        <f t="shared" si="247"/>
        <v>1</v>
      </c>
      <c r="Q3202" t="s">
        <v>8316</v>
      </c>
      <c r="R3202" t="s">
        <v>8358</v>
      </c>
      <c r="S3202" s="14">
        <f t="shared" si="248"/>
        <v>42460.320613425924</v>
      </c>
      <c r="T3202" s="14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1">ROUND(E3203/D3203*100,0)</f>
        <v>1</v>
      </c>
      <c r="P3203">
        <f t="shared" ref="P3203:P3266" si="252">IFERROR(ROUND(E3203/L3203,0),"No Backers")</f>
        <v>13</v>
      </c>
      <c r="Q3203" t="s">
        <v>8316</v>
      </c>
      <c r="R3203" t="s">
        <v>8358</v>
      </c>
      <c r="S3203" s="14">
        <f t="shared" ref="S3203:S3266" si="253">(((J3203/60)/60)/24)+DATE(1970,1,1)</f>
        <v>41861.767094907409</v>
      </c>
      <c r="T3203" s="14">
        <f t="shared" ref="T3203:T3266" si="254">(((I3203/60)/60)/24)+DATE(1970,1,1)</f>
        <v>41882.767094907409</v>
      </c>
      <c r="U3203">
        <f t="shared" si="250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55</v>
      </c>
      <c r="P3204">
        <f t="shared" si="252"/>
        <v>109</v>
      </c>
      <c r="Q3204" t="s">
        <v>8316</v>
      </c>
      <c r="R3204" t="s">
        <v>8358</v>
      </c>
      <c r="S3204" s="14">
        <f t="shared" si="253"/>
        <v>42293.853541666671</v>
      </c>
      <c r="T3204" s="14">
        <f t="shared" si="254"/>
        <v>42352.249305555553</v>
      </c>
      <c r="U3204">
        <f t="shared" si="250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25</v>
      </c>
      <c r="P3205">
        <f t="shared" si="252"/>
        <v>42</v>
      </c>
      <c r="Q3205" t="s">
        <v>8316</v>
      </c>
      <c r="R3205" t="s">
        <v>8358</v>
      </c>
      <c r="S3205" s="14">
        <f t="shared" si="253"/>
        <v>42242.988680555558</v>
      </c>
      <c r="T3205" s="14">
        <f t="shared" si="254"/>
        <v>42272.988680555558</v>
      </c>
      <c r="U3205">
        <f t="shared" si="250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0</v>
      </c>
      <c r="P3206" t="str">
        <f t="shared" si="252"/>
        <v>No Backers</v>
      </c>
      <c r="Q3206" t="s">
        <v>8316</v>
      </c>
      <c r="R3206" t="s">
        <v>8358</v>
      </c>
      <c r="S3206" s="14">
        <f t="shared" si="253"/>
        <v>42172.686099537037</v>
      </c>
      <c r="T3206" s="14">
        <f t="shared" si="254"/>
        <v>42202.676388888889</v>
      </c>
      <c r="U3206">
        <f t="shared" si="250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3</v>
      </c>
      <c r="P3207">
        <f t="shared" si="252"/>
        <v>23</v>
      </c>
      <c r="Q3207" t="s">
        <v>8316</v>
      </c>
      <c r="R3207" t="s">
        <v>8358</v>
      </c>
      <c r="S3207" s="14">
        <f t="shared" si="253"/>
        <v>42095.374675925923</v>
      </c>
      <c r="T3207" s="14">
        <f t="shared" si="254"/>
        <v>42125.374675925923</v>
      </c>
      <c r="U3207">
        <f t="shared" si="250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0</v>
      </c>
      <c r="P3208" t="str">
        <f t="shared" si="252"/>
        <v>No Backers</v>
      </c>
      <c r="Q3208" t="s">
        <v>8316</v>
      </c>
      <c r="R3208" t="s">
        <v>8358</v>
      </c>
      <c r="S3208" s="14">
        <f t="shared" si="253"/>
        <v>42236.276053240741</v>
      </c>
      <c r="T3208" s="14">
        <f t="shared" si="254"/>
        <v>42266.276053240741</v>
      </c>
      <c r="U3208">
        <f t="shared" si="250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46</v>
      </c>
      <c r="P3209">
        <f t="shared" si="252"/>
        <v>71</v>
      </c>
      <c r="Q3209" t="s">
        <v>8316</v>
      </c>
      <c r="R3209" t="s">
        <v>8358</v>
      </c>
      <c r="S3209" s="14">
        <f t="shared" si="253"/>
        <v>42057.277858796297</v>
      </c>
      <c r="T3209" s="14">
        <f t="shared" si="254"/>
        <v>42117.236192129625</v>
      </c>
      <c r="U3209">
        <f t="shared" si="250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104</v>
      </c>
      <c r="P3210">
        <f t="shared" si="252"/>
        <v>63</v>
      </c>
      <c r="Q3210" t="s">
        <v>8316</v>
      </c>
      <c r="R3210" t="s">
        <v>8317</v>
      </c>
      <c r="S3210" s="14">
        <f t="shared" si="253"/>
        <v>41827.605057870373</v>
      </c>
      <c r="T3210" s="14">
        <f t="shared" si="254"/>
        <v>41848.605057870373</v>
      </c>
      <c r="U3210">
        <f t="shared" si="250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119</v>
      </c>
      <c r="P3211">
        <f t="shared" si="252"/>
        <v>50</v>
      </c>
      <c r="Q3211" t="s">
        <v>8316</v>
      </c>
      <c r="R3211" t="s">
        <v>8317</v>
      </c>
      <c r="S3211" s="14">
        <f t="shared" si="253"/>
        <v>41778.637245370373</v>
      </c>
      <c r="T3211" s="14">
        <f t="shared" si="254"/>
        <v>41810.958333333336</v>
      </c>
      <c r="U3211">
        <f t="shared" si="250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126</v>
      </c>
      <c r="P3212">
        <f t="shared" si="252"/>
        <v>63</v>
      </c>
      <c r="Q3212" t="s">
        <v>8316</v>
      </c>
      <c r="R3212" t="s">
        <v>8317</v>
      </c>
      <c r="S3212" s="14">
        <f t="shared" si="253"/>
        <v>41013.936562499999</v>
      </c>
      <c r="T3212" s="14">
        <f t="shared" si="254"/>
        <v>41061.165972222225</v>
      </c>
      <c r="U3212">
        <f t="shared" si="250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120</v>
      </c>
      <c r="P3213">
        <f t="shared" si="252"/>
        <v>86</v>
      </c>
      <c r="Q3213" t="s">
        <v>8316</v>
      </c>
      <c r="R3213" t="s">
        <v>8317</v>
      </c>
      <c r="S3213" s="14">
        <f t="shared" si="253"/>
        <v>41834.586574074077</v>
      </c>
      <c r="T3213" s="14">
        <f t="shared" si="254"/>
        <v>41866.083333333336</v>
      </c>
      <c r="U3213">
        <f t="shared" si="250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126</v>
      </c>
      <c r="P3214">
        <f t="shared" si="252"/>
        <v>54</v>
      </c>
      <c r="Q3214" t="s">
        <v>8316</v>
      </c>
      <c r="R3214" t="s">
        <v>8317</v>
      </c>
      <c r="S3214" s="14">
        <f t="shared" si="253"/>
        <v>41829.795729166668</v>
      </c>
      <c r="T3214" s="14">
        <f t="shared" si="254"/>
        <v>41859.795729166668</v>
      </c>
      <c r="U3214">
        <f t="shared" si="250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100</v>
      </c>
      <c r="P3215">
        <f t="shared" si="252"/>
        <v>128</v>
      </c>
      <c r="Q3215" t="s">
        <v>8316</v>
      </c>
      <c r="R3215" t="s">
        <v>8317</v>
      </c>
      <c r="S3215" s="14">
        <f t="shared" si="253"/>
        <v>42171.763414351852</v>
      </c>
      <c r="T3215" s="14">
        <f t="shared" si="254"/>
        <v>42211.763414351852</v>
      </c>
      <c r="U3215">
        <f t="shared" si="250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102</v>
      </c>
      <c r="P3216">
        <f t="shared" si="252"/>
        <v>107</v>
      </c>
      <c r="Q3216" t="s">
        <v>8316</v>
      </c>
      <c r="R3216" t="s">
        <v>8317</v>
      </c>
      <c r="S3216" s="14">
        <f t="shared" si="253"/>
        <v>42337.792511574073</v>
      </c>
      <c r="T3216" s="14">
        <f t="shared" si="254"/>
        <v>42374.996527777781</v>
      </c>
      <c r="U3216">
        <f t="shared" si="250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100</v>
      </c>
      <c r="P3217">
        <f t="shared" si="252"/>
        <v>262</v>
      </c>
      <c r="Q3217" t="s">
        <v>8316</v>
      </c>
      <c r="R3217" t="s">
        <v>8317</v>
      </c>
      <c r="S3217" s="14">
        <f t="shared" si="253"/>
        <v>42219.665173611109</v>
      </c>
      <c r="T3217" s="14">
        <f t="shared" si="254"/>
        <v>42257.165972222225</v>
      </c>
      <c r="U3217">
        <f t="shared" si="250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100</v>
      </c>
      <c r="P3218">
        <f t="shared" si="252"/>
        <v>57</v>
      </c>
      <c r="Q3218" t="s">
        <v>8316</v>
      </c>
      <c r="R3218" t="s">
        <v>8317</v>
      </c>
      <c r="S3218" s="14">
        <f t="shared" si="253"/>
        <v>42165.462627314817</v>
      </c>
      <c r="T3218" s="14">
        <f t="shared" si="254"/>
        <v>42196.604166666672</v>
      </c>
      <c r="U3218">
        <f t="shared" si="250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116</v>
      </c>
      <c r="P3219">
        <f t="shared" si="252"/>
        <v>50</v>
      </c>
      <c r="Q3219" t="s">
        <v>8316</v>
      </c>
      <c r="R3219" t="s">
        <v>8317</v>
      </c>
      <c r="S3219" s="14">
        <f t="shared" si="253"/>
        <v>42648.546111111107</v>
      </c>
      <c r="T3219" s="14">
        <f t="shared" si="254"/>
        <v>42678.546111111107</v>
      </c>
      <c r="U3219">
        <f t="shared" si="250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102</v>
      </c>
      <c r="P3220">
        <f t="shared" si="252"/>
        <v>67</v>
      </c>
      <c r="Q3220" t="s">
        <v>8316</v>
      </c>
      <c r="R3220" t="s">
        <v>8317</v>
      </c>
      <c r="S3220" s="14">
        <f t="shared" si="253"/>
        <v>41971.002152777779</v>
      </c>
      <c r="T3220" s="14">
        <f t="shared" si="254"/>
        <v>42004</v>
      </c>
      <c r="U3220">
        <f t="shared" si="250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100</v>
      </c>
      <c r="P3221">
        <f t="shared" si="252"/>
        <v>168</v>
      </c>
      <c r="Q3221" t="s">
        <v>8316</v>
      </c>
      <c r="R3221" t="s">
        <v>8317</v>
      </c>
      <c r="S3221" s="14">
        <f t="shared" si="253"/>
        <v>42050.983182870375</v>
      </c>
      <c r="T3221" s="14">
        <f t="shared" si="254"/>
        <v>42085.941516203704</v>
      </c>
      <c r="U3221">
        <f t="shared" si="250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101</v>
      </c>
      <c r="P3222">
        <f t="shared" si="252"/>
        <v>256</v>
      </c>
      <c r="Q3222" t="s">
        <v>8316</v>
      </c>
      <c r="R3222" t="s">
        <v>8317</v>
      </c>
      <c r="S3222" s="14">
        <f t="shared" si="253"/>
        <v>42772.833379629628</v>
      </c>
      <c r="T3222" s="14">
        <f t="shared" si="254"/>
        <v>42806.875</v>
      </c>
      <c r="U3222">
        <f t="shared" si="250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103</v>
      </c>
      <c r="P3223">
        <f t="shared" si="252"/>
        <v>37</v>
      </c>
      <c r="Q3223" t="s">
        <v>8316</v>
      </c>
      <c r="R3223" t="s">
        <v>8317</v>
      </c>
      <c r="S3223" s="14">
        <f t="shared" si="253"/>
        <v>42155.696793981479</v>
      </c>
      <c r="T3223" s="14">
        <f t="shared" si="254"/>
        <v>42190.696793981479</v>
      </c>
      <c r="U3223">
        <f t="shared" si="250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125</v>
      </c>
      <c r="P3224">
        <f t="shared" si="252"/>
        <v>37</v>
      </c>
      <c r="Q3224" t="s">
        <v>8316</v>
      </c>
      <c r="R3224" t="s">
        <v>8317</v>
      </c>
      <c r="S3224" s="14">
        <f t="shared" si="253"/>
        <v>42270.582141203704</v>
      </c>
      <c r="T3224" s="14">
        <f t="shared" si="254"/>
        <v>42301.895138888889</v>
      </c>
      <c r="U3224">
        <f t="shared" si="250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110</v>
      </c>
      <c r="P3225">
        <f t="shared" si="252"/>
        <v>46</v>
      </c>
      <c r="Q3225" t="s">
        <v>8316</v>
      </c>
      <c r="R3225" t="s">
        <v>8317</v>
      </c>
      <c r="S3225" s="14">
        <f t="shared" si="253"/>
        <v>42206.835370370376</v>
      </c>
      <c r="T3225" s="14">
        <f t="shared" si="254"/>
        <v>42236.835370370376</v>
      </c>
      <c r="U3225">
        <f t="shared" si="250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102</v>
      </c>
      <c r="P3226">
        <f t="shared" si="252"/>
        <v>142</v>
      </c>
      <c r="Q3226" t="s">
        <v>8316</v>
      </c>
      <c r="R3226" t="s">
        <v>8317</v>
      </c>
      <c r="S3226" s="14">
        <f t="shared" si="253"/>
        <v>42697.850844907407</v>
      </c>
      <c r="T3226" s="14">
        <f t="shared" si="254"/>
        <v>42745.208333333328</v>
      </c>
      <c r="U3226">
        <f t="shared" si="250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102</v>
      </c>
      <c r="P3227">
        <f t="shared" si="252"/>
        <v>52</v>
      </c>
      <c r="Q3227" t="s">
        <v>8316</v>
      </c>
      <c r="R3227" t="s">
        <v>8317</v>
      </c>
      <c r="S3227" s="14">
        <f t="shared" si="253"/>
        <v>42503.559467592597</v>
      </c>
      <c r="T3227" s="14">
        <f t="shared" si="254"/>
        <v>42524.875</v>
      </c>
      <c r="U3227">
        <f t="shared" si="250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104</v>
      </c>
      <c r="P3228">
        <f t="shared" si="252"/>
        <v>60</v>
      </c>
      <c r="Q3228" t="s">
        <v>8316</v>
      </c>
      <c r="R3228" t="s">
        <v>8317</v>
      </c>
      <c r="S3228" s="14">
        <f t="shared" si="253"/>
        <v>42277.583472222221</v>
      </c>
      <c r="T3228" s="14">
        <f t="shared" si="254"/>
        <v>42307.583472222221</v>
      </c>
      <c r="U3228">
        <f t="shared" si="250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125</v>
      </c>
      <c r="P3229">
        <f t="shared" si="252"/>
        <v>50</v>
      </c>
      <c r="Q3229" t="s">
        <v>8316</v>
      </c>
      <c r="R3229" t="s">
        <v>8317</v>
      </c>
      <c r="S3229" s="14">
        <f t="shared" si="253"/>
        <v>42722.882361111115</v>
      </c>
      <c r="T3229" s="14">
        <f t="shared" si="254"/>
        <v>42752.882361111115</v>
      </c>
      <c r="U3229">
        <f t="shared" si="250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102</v>
      </c>
      <c r="P3230">
        <f t="shared" si="252"/>
        <v>194</v>
      </c>
      <c r="Q3230" t="s">
        <v>8316</v>
      </c>
      <c r="R3230" t="s">
        <v>8317</v>
      </c>
      <c r="S3230" s="14">
        <f t="shared" si="253"/>
        <v>42323.70930555556</v>
      </c>
      <c r="T3230" s="14">
        <f t="shared" si="254"/>
        <v>42355.207638888889</v>
      </c>
      <c r="U3230">
        <f t="shared" si="250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108</v>
      </c>
      <c r="P3231">
        <f t="shared" si="252"/>
        <v>107</v>
      </c>
      <c r="Q3231" t="s">
        <v>8316</v>
      </c>
      <c r="R3231" t="s">
        <v>8317</v>
      </c>
      <c r="S3231" s="14">
        <f t="shared" si="253"/>
        <v>41933.291643518518</v>
      </c>
      <c r="T3231" s="14">
        <f t="shared" si="254"/>
        <v>41963.333310185189</v>
      </c>
      <c r="U3231">
        <f t="shared" si="250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110</v>
      </c>
      <c r="P3232">
        <f t="shared" si="252"/>
        <v>77</v>
      </c>
      <c r="Q3232" t="s">
        <v>8316</v>
      </c>
      <c r="R3232" t="s">
        <v>8317</v>
      </c>
      <c r="S3232" s="14">
        <f t="shared" si="253"/>
        <v>41898.168125000004</v>
      </c>
      <c r="T3232" s="14">
        <f t="shared" si="254"/>
        <v>41913.165972222225</v>
      </c>
      <c r="U3232">
        <f t="shared" si="250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161</v>
      </c>
      <c r="P3233">
        <f t="shared" si="252"/>
        <v>58</v>
      </c>
      <c r="Q3233" t="s">
        <v>8316</v>
      </c>
      <c r="R3233" t="s">
        <v>8317</v>
      </c>
      <c r="S3233" s="14">
        <f t="shared" si="253"/>
        <v>42446.943831018521</v>
      </c>
      <c r="T3233" s="14">
        <f t="shared" si="254"/>
        <v>42476.943831018521</v>
      </c>
      <c r="U3233">
        <f t="shared" si="250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131</v>
      </c>
      <c r="P3234">
        <f t="shared" si="252"/>
        <v>50</v>
      </c>
      <c r="Q3234" t="s">
        <v>8316</v>
      </c>
      <c r="R3234" t="s">
        <v>8317</v>
      </c>
      <c r="S3234" s="14">
        <f t="shared" si="253"/>
        <v>42463.81385416667</v>
      </c>
      <c r="T3234" s="14">
        <f t="shared" si="254"/>
        <v>42494.165972222225</v>
      </c>
      <c r="U3234">
        <f t="shared" si="250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119</v>
      </c>
      <c r="P3235">
        <f t="shared" si="252"/>
        <v>97</v>
      </c>
      <c r="Q3235" t="s">
        <v>8316</v>
      </c>
      <c r="R3235" t="s">
        <v>8317</v>
      </c>
      <c r="S3235" s="14">
        <f t="shared" si="253"/>
        <v>42766.805034722223</v>
      </c>
      <c r="T3235" s="14">
        <f t="shared" si="254"/>
        <v>42796.805034722223</v>
      </c>
      <c r="U3235">
        <f t="shared" si="250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100</v>
      </c>
      <c r="P3236">
        <f t="shared" si="252"/>
        <v>35</v>
      </c>
      <c r="Q3236" t="s">
        <v>8316</v>
      </c>
      <c r="R3236" t="s">
        <v>8317</v>
      </c>
      <c r="S3236" s="14">
        <f t="shared" si="253"/>
        <v>42734.789444444439</v>
      </c>
      <c r="T3236" s="14">
        <f t="shared" si="254"/>
        <v>42767.979861111111</v>
      </c>
      <c r="U3236">
        <f t="shared" si="250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103</v>
      </c>
      <c r="P3237">
        <f t="shared" si="252"/>
        <v>86</v>
      </c>
      <c r="Q3237" t="s">
        <v>8316</v>
      </c>
      <c r="R3237" t="s">
        <v>8317</v>
      </c>
      <c r="S3237" s="14">
        <f t="shared" si="253"/>
        <v>42522.347812499997</v>
      </c>
      <c r="T3237" s="14">
        <f t="shared" si="254"/>
        <v>42552.347812499997</v>
      </c>
      <c r="U3237">
        <f t="shared" si="250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101</v>
      </c>
      <c r="P3238">
        <f t="shared" si="252"/>
        <v>183</v>
      </c>
      <c r="Q3238" t="s">
        <v>8316</v>
      </c>
      <c r="R3238" t="s">
        <v>8317</v>
      </c>
      <c r="S3238" s="14">
        <f t="shared" si="253"/>
        <v>42702.917048611111</v>
      </c>
      <c r="T3238" s="14">
        <f t="shared" si="254"/>
        <v>42732.917048611111</v>
      </c>
      <c r="U3238">
        <f t="shared" si="250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101</v>
      </c>
      <c r="P3239">
        <f t="shared" si="252"/>
        <v>131</v>
      </c>
      <c r="Q3239" t="s">
        <v>8316</v>
      </c>
      <c r="R3239" t="s">
        <v>8317</v>
      </c>
      <c r="S3239" s="14">
        <f t="shared" si="253"/>
        <v>42252.474351851852</v>
      </c>
      <c r="T3239" s="14">
        <f t="shared" si="254"/>
        <v>42276.165972222225</v>
      </c>
      <c r="U3239">
        <f t="shared" si="250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112</v>
      </c>
      <c r="P3240">
        <f t="shared" si="252"/>
        <v>40</v>
      </c>
      <c r="Q3240" t="s">
        <v>8316</v>
      </c>
      <c r="R3240" t="s">
        <v>8317</v>
      </c>
      <c r="S3240" s="14">
        <f t="shared" si="253"/>
        <v>42156.510393518518</v>
      </c>
      <c r="T3240" s="14">
        <f t="shared" si="254"/>
        <v>42186.510393518518</v>
      </c>
      <c r="U3240">
        <f t="shared" si="250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106</v>
      </c>
      <c r="P3241">
        <f t="shared" si="252"/>
        <v>60</v>
      </c>
      <c r="Q3241" t="s">
        <v>8316</v>
      </c>
      <c r="R3241" t="s">
        <v>8317</v>
      </c>
      <c r="S3241" s="14">
        <f t="shared" si="253"/>
        <v>42278.089039351849</v>
      </c>
      <c r="T3241" s="14">
        <f t="shared" si="254"/>
        <v>42302.999305555553</v>
      </c>
      <c r="U3241">
        <f t="shared" si="250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101</v>
      </c>
      <c r="P3242">
        <f t="shared" si="252"/>
        <v>89</v>
      </c>
      <c r="Q3242" t="s">
        <v>8316</v>
      </c>
      <c r="R3242" t="s">
        <v>8317</v>
      </c>
      <c r="S3242" s="14">
        <f t="shared" si="253"/>
        <v>42754.693842592591</v>
      </c>
      <c r="T3242" s="14">
        <f t="shared" si="254"/>
        <v>42782.958333333328</v>
      </c>
      <c r="U3242">
        <f t="shared" si="250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115</v>
      </c>
      <c r="P3243">
        <f t="shared" si="252"/>
        <v>59</v>
      </c>
      <c r="Q3243" t="s">
        <v>8316</v>
      </c>
      <c r="R3243" t="s">
        <v>8317</v>
      </c>
      <c r="S3243" s="14">
        <f t="shared" si="253"/>
        <v>41893.324884259258</v>
      </c>
      <c r="T3243" s="14">
        <f t="shared" si="254"/>
        <v>41926.290972222225</v>
      </c>
      <c r="U3243">
        <f t="shared" ref="U3243:U3306" si="255">YEAR(S3243)</f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127</v>
      </c>
      <c r="P3244">
        <f t="shared" si="252"/>
        <v>70</v>
      </c>
      <c r="Q3244" t="s">
        <v>8316</v>
      </c>
      <c r="R3244" t="s">
        <v>8317</v>
      </c>
      <c r="S3244" s="14">
        <f t="shared" si="253"/>
        <v>41871.755694444444</v>
      </c>
      <c r="T3244" s="14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103</v>
      </c>
      <c r="P3245">
        <f t="shared" si="252"/>
        <v>116</v>
      </c>
      <c r="Q3245" t="s">
        <v>8316</v>
      </c>
      <c r="R3245" t="s">
        <v>8317</v>
      </c>
      <c r="S3245" s="14">
        <f t="shared" si="253"/>
        <v>42262.096782407403</v>
      </c>
      <c r="T3245" s="14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103</v>
      </c>
      <c r="P3246">
        <f t="shared" si="252"/>
        <v>24</v>
      </c>
      <c r="Q3246" t="s">
        <v>8316</v>
      </c>
      <c r="R3246" t="s">
        <v>8317</v>
      </c>
      <c r="S3246" s="14">
        <f t="shared" si="253"/>
        <v>42675.694236111114</v>
      </c>
      <c r="T3246" s="14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104</v>
      </c>
      <c r="P3247">
        <f t="shared" si="252"/>
        <v>81</v>
      </c>
      <c r="Q3247" t="s">
        <v>8316</v>
      </c>
      <c r="R3247" t="s">
        <v>8317</v>
      </c>
      <c r="S3247" s="14">
        <f t="shared" si="253"/>
        <v>42135.60020833333</v>
      </c>
      <c r="T3247" s="14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111</v>
      </c>
      <c r="P3248">
        <f t="shared" si="252"/>
        <v>58</v>
      </c>
      <c r="Q3248" t="s">
        <v>8316</v>
      </c>
      <c r="R3248" t="s">
        <v>8317</v>
      </c>
      <c r="S3248" s="14">
        <f t="shared" si="253"/>
        <v>42230.472222222219</v>
      </c>
      <c r="T3248" s="14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106</v>
      </c>
      <c r="P3249">
        <f t="shared" si="252"/>
        <v>46</v>
      </c>
      <c r="Q3249" t="s">
        <v>8316</v>
      </c>
      <c r="R3249" t="s">
        <v>8317</v>
      </c>
      <c r="S3249" s="14">
        <f t="shared" si="253"/>
        <v>42167.434166666666</v>
      </c>
      <c r="T3249" s="14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101</v>
      </c>
      <c r="P3250">
        <f t="shared" si="252"/>
        <v>60</v>
      </c>
      <c r="Q3250" t="s">
        <v>8316</v>
      </c>
      <c r="R3250" t="s">
        <v>8317</v>
      </c>
      <c r="S3250" s="14">
        <f t="shared" si="253"/>
        <v>42068.888391203705</v>
      </c>
      <c r="T3250" s="14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105</v>
      </c>
      <c r="P3251">
        <f t="shared" si="252"/>
        <v>66</v>
      </c>
      <c r="Q3251" t="s">
        <v>8316</v>
      </c>
      <c r="R3251" t="s">
        <v>8317</v>
      </c>
      <c r="S3251" s="14">
        <f t="shared" si="253"/>
        <v>42145.746689814812</v>
      </c>
      <c r="T3251" s="14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102</v>
      </c>
      <c r="P3252">
        <f t="shared" si="252"/>
        <v>119</v>
      </c>
      <c r="Q3252" t="s">
        <v>8316</v>
      </c>
      <c r="R3252" t="s">
        <v>8317</v>
      </c>
      <c r="S3252" s="14">
        <f t="shared" si="253"/>
        <v>41918.742175925923</v>
      </c>
      <c r="T3252" s="14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111</v>
      </c>
      <c r="P3253">
        <f t="shared" si="252"/>
        <v>83</v>
      </c>
      <c r="Q3253" t="s">
        <v>8316</v>
      </c>
      <c r="R3253" t="s">
        <v>8317</v>
      </c>
      <c r="S3253" s="14">
        <f t="shared" si="253"/>
        <v>42146.731087962966</v>
      </c>
      <c r="T3253" s="14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128</v>
      </c>
      <c r="P3254">
        <f t="shared" si="252"/>
        <v>58</v>
      </c>
      <c r="Q3254" t="s">
        <v>8316</v>
      </c>
      <c r="R3254" t="s">
        <v>8317</v>
      </c>
      <c r="S3254" s="14">
        <f t="shared" si="253"/>
        <v>42590.472685185188</v>
      </c>
      <c r="T3254" s="14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102</v>
      </c>
      <c r="P3255">
        <f t="shared" si="252"/>
        <v>177</v>
      </c>
      <c r="Q3255" t="s">
        <v>8316</v>
      </c>
      <c r="R3255" t="s">
        <v>8317</v>
      </c>
      <c r="S3255" s="14">
        <f t="shared" si="253"/>
        <v>42602.576712962968</v>
      </c>
      <c r="T3255" s="14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101</v>
      </c>
      <c r="P3256">
        <f t="shared" si="252"/>
        <v>71</v>
      </c>
      <c r="Q3256" t="s">
        <v>8316</v>
      </c>
      <c r="R3256" t="s">
        <v>8317</v>
      </c>
      <c r="S3256" s="14">
        <f t="shared" si="253"/>
        <v>42059.085752314815</v>
      </c>
      <c r="T3256" s="14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175</v>
      </c>
      <c r="P3257">
        <f t="shared" si="252"/>
        <v>29</v>
      </c>
      <c r="Q3257" t="s">
        <v>8316</v>
      </c>
      <c r="R3257" t="s">
        <v>8317</v>
      </c>
      <c r="S3257" s="14">
        <f t="shared" si="253"/>
        <v>41889.768229166664</v>
      </c>
      <c r="T3257" s="14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128</v>
      </c>
      <c r="P3258">
        <f t="shared" si="252"/>
        <v>73</v>
      </c>
      <c r="Q3258" t="s">
        <v>8316</v>
      </c>
      <c r="R3258" t="s">
        <v>8317</v>
      </c>
      <c r="S3258" s="14">
        <f t="shared" si="253"/>
        <v>42144.573807870373</v>
      </c>
      <c r="T3258" s="14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106</v>
      </c>
      <c r="P3259">
        <f t="shared" si="252"/>
        <v>52</v>
      </c>
      <c r="Q3259" t="s">
        <v>8316</v>
      </c>
      <c r="R3259" t="s">
        <v>8317</v>
      </c>
      <c r="S3259" s="14">
        <f t="shared" si="253"/>
        <v>42758.559629629628</v>
      </c>
      <c r="T3259" s="14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105</v>
      </c>
      <c r="P3260">
        <f t="shared" si="252"/>
        <v>98</v>
      </c>
      <c r="Q3260" t="s">
        <v>8316</v>
      </c>
      <c r="R3260" t="s">
        <v>8317</v>
      </c>
      <c r="S3260" s="14">
        <f t="shared" si="253"/>
        <v>41982.887280092589</v>
      </c>
      <c r="T3260" s="14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106</v>
      </c>
      <c r="P3261">
        <f t="shared" si="252"/>
        <v>252</v>
      </c>
      <c r="Q3261" t="s">
        <v>8316</v>
      </c>
      <c r="R3261" t="s">
        <v>8317</v>
      </c>
      <c r="S3261" s="14">
        <f t="shared" si="253"/>
        <v>42614.760937500003</v>
      </c>
      <c r="T3261" s="14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109</v>
      </c>
      <c r="P3262">
        <f t="shared" si="252"/>
        <v>75</v>
      </c>
      <c r="Q3262" t="s">
        <v>8316</v>
      </c>
      <c r="R3262" t="s">
        <v>8317</v>
      </c>
      <c r="S3262" s="14">
        <f t="shared" si="253"/>
        <v>42303.672662037032</v>
      </c>
      <c r="T3262" s="14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100</v>
      </c>
      <c r="P3263">
        <f t="shared" si="252"/>
        <v>68</v>
      </c>
      <c r="Q3263" t="s">
        <v>8316</v>
      </c>
      <c r="R3263" t="s">
        <v>8317</v>
      </c>
      <c r="S3263" s="14">
        <f t="shared" si="253"/>
        <v>42171.725416666668</v>
      </c>
      <c r="T3263" s="14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103</v>
      </c>
      <c r="P3264">
        <f t="shared" si="252"/>
        <v>94</v>
      </c>
      <c r="Q3264" t="s">
        <v>8316</v>
      </c>
      <c r="R3264" t="s">
        <v>8317</v>
      </c>
      <c r="S3264" s="14">
        <f t="shared" si="253"/>
        <v>41964.315532407403</v>
      </c>
      <c r="T3264" s="14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112</v>
      </c>
      <c r="P3265">
        <f t="shared" si="252"/>
        <v>41</v>
      </c>
      <c r="Q3265" t="s">
        <v>8316</v>
      </c>
      <c r="R3265" t="s">
        <v>8317</v>
      </c>
      <c r="S3265" s="14">
        <f t="shared" si="253"/>
        <v>42284.516064814816</v>
      </c>
      <c r="T3265" s="14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1"/>
        <v>103</v>
      </c>
      <c r="P3266">
        <f t="shared" si="252"/>
        <v>53</v>
      </c>
      <c r="Q3266" t="s">
        <v>8316</v>
      </c>
      <c r="R3266" t="s">
        <v>8317</v>
      </c>
      <c r="S3266" s="14">
        <f t="shared" si="253"/>
        <v>42016.800208333334</v>
      </c>
      <c r="T3266" s="14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6">ROUND(E3267/D3267*100,0)</f>
        <v>164</v>
      </c>
      <c r="P3267">
        <f t="shared" ref="P3267:P3330" si="257">IFERROR(ROUND(E3267/L3267,0),"No Backers")</f>
        <v>70</v>
      </c>
      <c r="Q3267" t="s">
        <v>8316</v>
      </c>
      <c r="R3267" t="s">
        <v>8317</v>
      </c>
      <c r="S3267" s="14">
        <f t="shared" ref="S3267:S3330" si="258">(((J3267/60)/60)/24)+DATE(1970,1,1)</f>
        <v>42311.711979166663</v>
      </c>
      <c r="T3267" s="14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131</v>
      </c>
      <c r="P3268">
        <f t="shared" si="257"/>
        <v>48</v>
      </c>
      <c r="Q3268" t="s">
        <v>8316</v>
      </c>
      <c r="R3268" t="s">
        <v>8317</v>
      </c>
      <c r="S3268" s="14">
        <f t="shared" si="258"/>
        <v>42136.536134259266</v>
      </c>
      <c r="T3268" s="14">
        <f t="shared" si="259"/>
        <v>42167.875</v>
      </c>
      <c r="U3268">
        <f t="shared" si="25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102</v>
      </c>
      <c r="P3269">
        <f t="shared" si="257"/>
        <v>53</v>
      </c>
      <c r="Q3269" t="s">
        <v>8316</v>
      </c>
      <c r="R3269" t="s">
        <v>8317</v>
      </c>
      <c r="S3269" s="14">
        <f t="shared" si="258"/>
        <v>42172.757638888885</v>
      </c>
      <c r="T3269" s="14">
        <f t="shared" si="259"/>
        <v>42202.757638888885</v>
      </c>
      <c r="U3269">
        <f t="shared" si="25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128</v>
      </c>
      <c r="P3270">
        <f t="shared" si="257"/>
        <v>61</v>
      </c>
      <c r="Q3270" t="s">
        <v>8316</v>
      </c>
      <c r="R3270" t="s">
        <v>8317</v>
      </c>
      <c r="S3270" s="14">
        <f t="shared" si="258"/>
        <v>42590.90425925926</v>
      </c>
      <c r="T3270" s="14">
        <f t="shared" si="259"/>
        <v>42606.90425925926</v>
      </c>
      <c r="U3270">
        <f t="shared" si="25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102</v>
      </c>
      <c r="P3271">
        <f t="shared" si="257"/>
        <v>116</v>
      </c>
      <c r="Q3271" t="s">
        <v>8316</v>
      </c>
      <c r="R3271" t="s">
        <v>8317</v>
      </c>
      <c r="S3271" s="14">
        <f t="shared" si="258"/>
        <v>42137.395798611105</v>
      </c>
      <c r="T3271" s="14">
        <f t="shared" si="259"/>
        <v>42171.458333333328</v>
      </c>
      <c r="U3271">
        <f t="shared" si="25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102</v>
      </c>
      <c r="P3272">
        <f t="shared" si="257"/>
        <v>61</v>
      </c>
      <c r="Q3272" t="s">
        <v>8316</v>
      </c>
      <c r="R3272" t="s">
        <v>8317</v>
      </c>
      <c r="S3272" s="14">
        <f t="shared" si="258"/>
        <v>42167.533159722225</v>
      </c>
      <c r="T3272" s="14">
        <f t="shared" si="259"/>
        <v>42197.533159722225</v>
      </c>
      <c r="U3272">
        <f t="shared" si="25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130</v>
      </c>
      <c r="P3273">
        <f t="shared" si="257"/>
        <v>38</v>
      </c>
      <c r="Q3273" t="s">
        <v>8316</v>
      </c>
      <c r="R3273" t="s">
        <v>8317</v>
      </c>
      <c r="S3273" s="14">
        <f t="shared" si="258"/>
        <v>41915.437210648146</v>
      </c>
      <c r="T3273" s="14">
        <f t="shared" si="259"/>
        <v>41945.478877314818</v>
      </c>
      <c r="U3273">
        <f t="shared" si="25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154</v>
      </c>
      <c r="P3274">
        <f t="shared" si="257"/>
        <v>107</v>
      </c>
      <c r="Q3274" t="s">
        <v>8316</v>
      </c>
      <c r="R3274" t="s">
        <v>8317</v>
      </c>
      <c r="S3274" s="14">
        <f t="shared" si="258"/>
        <v>42284.500104166669</v>
      </c>
      <c r="T3274" s="14">
        <f t="shared" si="259"/>
        <v>42314.541770833333</v>
      </c>
      <c r="U3274">
        <f t="shared" si="255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107</v>
      </c>
      <c r="P3275">
        <f t="shared" si="257"/>
        <v>205</v>
      </c>
      <c r="Q3275" t="s">
        <v>8316</v>
      </c>
      <c r="R3275" t="s">
        <v>8317</v>
      </c>
      <c r="S3275" s="14">
        <f t="shared" si="258"/>
        <v>42611.801412037035</v>
      </c>
      <c r="T3275" s="14">
        <f t="shared" si="259"/>
        <v>42627.791666666672</v>
      </c>
      <c r="U3275">
        <f t="shared" si="25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101</v>
      </c>
      <c r="P3276">
        <f t="shared" si="257"/>
        <v>55</v>
      </c>
      <c r="Q3276" t="s">
        <v>8316</v>
      </c>
      <c r="R3276" t="s">
        <v>8317</v>
      </c>
      <c r="S3276" s="14">
        <f t="shared" si="258"/>
        <v>42400.704537037032</v>
      </c>
      <c r="T3276" s="14">
        <f t="shared" si="259"/>
        <v>42444.875</v>
      </c>
      <c r="U3276">
        <f t="shared" si="255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100</v>
      </c>
      <c r="P3277">
        <f t="shared" si="257"/>
        <v>150</v>
      </c>
      <c r="Q3277" t="s">
        <v>8316</v>
      </c>
      <c r="R3277" t="s">
        <v>8317</v>
      </c>
      <c r="S3277" s="14">
        <f t="shared" si="258"/>
        <v>42017.88045138889</v>
      </c>
      <c r="T3277" s="14">
        <f t="shared" si="259"/>
        <v>42044.1875</v>
      </c>
      <c r="U3277">
        <f t="shared" si="25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117</v>
      </c>
      <c r="P3278">
        <f t="shared" si="257"/>
        <v>53</v>
      </c>
      <c r="Q3278" t="s">
        <v>8316</v>
      </c>
      <c r="R3278" t="s">
        <v>8317</v>
      </c>
      <c r="S3278" s="14">
        <f t="shared" si="258"/>
        <v>42426.949988425928</v>
      </c>
      <c r="T3278" s="14">
        <f t="shared" si="259"/>
        <v>42461.165972222225</v>
      </c>
      <c r="U3278">
        <f t="shared" si="25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109</v>
      </c>
      <c r="P3279">
        <f t="shared" si="257"/>
        <v>54</v>
      </c>
      <c r="Q3279" t="s">
        <v>8316</v>
      </c>
      <c r="R3279" t="s">
        <v>8317</v>
      </c>
      <c r="S3279" s="14">
        <f t="shared" si="258"/>
        <v>41931.682939814818</v>
      </c>
      <c r="T3279" s="14">
        <f t="shared" si="259"/>
        <v>41961.724606481483</v>
      </c>
      <c r="U3279">
        <f t="shared" si="25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103</v>
      </c>
      <c r="P3280">
        <f t="shared" si="257"/>
        <v>76</v>
      </c>
      <c r="Q3280" t="s">
        <v>8316</v>
      </c>
      <c r="R3280" t="s">
        <v>8317</v>
      </c>
      <c r="S3280" s="14">
        <f t="shared" si="258"/>
        <v>42124.848414351851</v>
      </c>
      <c r="T3280" s="14">
        <f t="shared" si="259"/>
        <v>42154.848414351851</v>
      </c>
      <c r="U3280">
        <f t="shared" si="255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114</v>
      </c>
      <c r="P3281">
        <f t="shared" si="257"/>
        <v>105</v>
      </c>
      <c r="Q3281" t="s">
        <v>8316</v>
      </c>
      <c r="R3281" t="s">
        <v>8317</v>
      </c>
      <c r="S3281" s="14">
        <f t="shared" si="258"/>
        <v>42431.102534722217</v>
      </c>
      <c r="T3281" s="14">
        <f t="shared" si="259"/>
        <v>42461.06086805556</v>
      </c>
      <c r="U3281">
        <f t="shared" si="255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103</v>
      </c>
      <c r="P3282">
        <f t="shared" si="257"/>
        <v>69</v>
      </c>
      <c r="Q3282" t="s">
        <v>8316</v>
      </c>
      <c r="R3282" t="s">
        <v>8317</v>
      </c>
      <c r="S3282" s="14">
        <f t="shared" si="258"/>
        <v>42121.756921296299</v>
      </c>
      <c r="T3282" s="14">
        <f t="shared" si="259"/>
        <v>42156.208333333328</v>
      </c>
      <c r="U3282">
        <f t="shared" si="25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122</v>
      </c>
      <c r="P3283">
        <f t="shared" si="257"/>
        <v>129</v>
      </c>
      <c r="Q3283" t="s">
        <v>8316</v>
      </c>
      <c r="R3283" t="s">
        <v>8317</v>
      </c>
      <c r="S3283" s="14">
        <f t="shared" si="258"/>
        <v>42219.019733796296</v>
      </c>
      <c r="T3283" s="14">
        <f t="shared" si="259"/>
        <v>42249.019733796296</v>
      </c>
      <c r="U3283">
        <f t="shared" si="255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103</v>
      </c>
      <c r="P3284">
        <f t="shared" si="257"/>
        <v>134</v>
      </c>
      <c r="Q3284" t="s">
        <v>8316</v>
      </c>
      <c r="R3284" t="s">
        <v>8317</v>
      </c>
      <c r="S3284" s="14">
        <f t="shared" si="258"/>
        <v>42445.19430555556</v>
      </c>
      <c r="T3284" s="14">
        <f t="shared" si="259"/>
        <v>42489.19430555556</v>
      </c>
      <c r="U3284">
        <f t="shared" si="25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105</v>
      </c>
      <c r="P3285">
        <f t="shared" si="257"/>
        <v>18</v>
      </c>
      <c r="Q3285" t="s">
        <v>8316</v>
      </c>
      <c r="R3285" t="s">
        <v>8317</v>
      </c>
      <c r="S3285" s="14">
        <f t="shared" si="258"/>
        <v>42379.74418981481</v>
      </c>
      <c r="T3285" s="14">
        <f t="shared" si="259"/>
        <v>42410.875</v>
      </c>
      <c r="U3285">
        <f t="shared" si="255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102</v>
      </c>
      <c r="P3286">
        <f t="shared" si="257"/>
        <v>203</v>
      </c>
      <c r="Q3286" t="s">
        <v>8316</v>
      </c>
      <c r="R3286" t="s">
        <v>8317</v>
      </c>
      <c r="S3286" s="14">
        <f t="shared" si="258"/>
        <v>42380.884872685187</v>
      </c>
      <c r="T3286" s="14">
        <f t="shared" si="259"/>
        <v>42398.249305555553</v>
      </c>
      <c r="U3286">
        <f t="shared" si="25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112</v>
      </c>
      <c r="P3287">
        <f t="shared" si="257"/>
        <v>69</v>
      </c>
      <c r="Q3287" t="s">
        <v>8316</v>
      </c>
      <c r="R3287" t="s">
        <v>8317</v>
      </c>
      <c r="S3287" s="14">
        <f t="shared" si="258"/>
        <v>42762.942430555559</v>
      </c>
      <c r="T3287" s="14">
        <f t="shared" si="259"/>
        <v>42794.208333333328</v>
      </c>
      <c r="U3287">
        <f t="shared" si="255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102</v>
      </c>
      <c r="P3288">
        <f t="shared" si="257"/>
        <v>125</v>
      </c>
      <c r="Q3288" t="s">
        <v>8316</v>
      </c>
      <c r="R3288" t="s">
        <v>8317</v>
      </c>
      <c r="S3288" s="14">
        <f t="shared" si="258"/>
        <v>42567.840069444443</v>
      </c>
      <c r="T3288" s="14">
        <f t="shared" si="259"/>
        <v>42597.840069444443</v>
      </c>
      <c r="U3288">
        <f t="shared" si="255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100</v>
      </c>
      <c r="P3289">
        <f t="shared" si="257"/>
        <v>74</v>
      </c>
      <c r="Q3289" t="s">
        <v>8316</v>
      </c>
      <c r="R3289" t="s">
        <v>8317</v>
      </c>
      <c r="S3289" s="14">
        <f t="shared" si="258"/>
        <v>42311.750324074077</v>
      </c>
      <c r="T3289" s="14">
        <f t="shared" si="259"/>
        <v>42336.750324074077</v>
      </c>
      <c r="U3289">
        <f t="shared" si="25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100</v>
      </c>
      <c r="P3290">
        <f t="shared" si="257"/>
        <v>48</v>
      </c>
      <c r="Q3290" t="s">
        <v>8316</v>
      </c>
      <c r="R3290" t="s">
        <v>8317</v>
      </c>
      <c r="S3290" s="14">
        <f t="shared" si="258"/>
        <v>42505.774479166663</v>
      </c>
      <c r="T3290" s="14">
        <f t="shared" si="259"/>
        <v>42541.958333333328</v>
      </c>
      <c r="U3290">
        <f t="shared" si="255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133</v>
      </c>
      <c r="P3291">
        <f t="shared" si="257"/>
        <v>27</v>
      </c>
      <c r="Q3291" t="s">
        <v>8316</v>
      </c>
      <c r="R3291" t="s">
        <v>8317</v>
      </c>
      <c r="S3291" s="14">
        <f t="shared" si="258"/>
        <v>42758.368078703701</v>
      </c>
      <c r="T3291" s="14">
        <f t="shared" si="259"/>
        <v>42786.368078703701</v>
      </c>
      <c r="U3291">
        <f t="shared" si="255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121</v>
      </c>
      <c r="P3292">
        <f t="shared" si="257"/>
        <v>34</v>
      </c>
      <c r="Q3292" t="s">
        <v>8316</v>
      </c>
      <c r="R3292" t="s">
        <v>8317</v>
      </c>
      <c r="S3292" s="14">
        <f t="shared" si="258"/>
        <v>42775.51494212963</v>
      </c>
      <c r="T3292" s="14">
        <f t="shared" si="259"/>
        <v>42805.51494212963</v>
      </c>
      <c r="U3292">
        <f t="shared" si="255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114</v>
      </c>
      <c r="P3293">
        <f t="shared" si="257"/>
        <v>41</v>
      </c>
      <c r="Q3293" t="s">
        <v>8316</v>
      </c>
      <c r="R3293" t="s">
        <v>8317</v>
      </c>
      <c r="S3293" s="14">
        <f t="shared" si="258"/>
        <v>42232.702546296292</v>
      </c>
      <c r="T3293" s="14">
        <f t="shared" si="259"/>
        <v>42264.165972222225</v>
      </c>
      <c r="U3293">
        <f t="shared" si="25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286</v>
      </c>
      <c r="P3294">
        <f t="shared" si="257"/>
        <v>19</v>
      </c>
      <c r="Q3294" t="s">
        <v>8316</v>
      </c>
      <c r="R3294" t="s">
        <v>8317</v>
      </c>
      <c r="S3294" s="14">
        <f t="shared" si="258"/>
        <v>42282.770231481481</v>
      </c>
      <c r="T3294" s="14">
        <f t="shared" si="259"/>
        <v>42342.811898148153</v>
      </c>
      <c r="U3294">
        <f t="shared" si="255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170</v>
      </c>
      <c r="P3295">
        <f t="shared" si="257"/>
        <v>84</v>
      </c>
      <c r="Q3295" t="s">
        <v>8316</v>
      </c>
      <c r="R3295" t="s">
        <v>8317</v>
      </c>
      <c r="S3295" s="14">
        <f t="shared" si="258"/>
        <v>42768.425370370373</v>
      </c>
      <c r="T3295" s="14">
        <f t="shared" si="259"/>
        <v>42798.425370370373</v>
      </c>
      <c r="U3295">
        <f t="shared" si="255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118</v>
      </c>
      <c r="P3296">
        <f t="shared" si="257"/>
        <v>30</v>
      </c>
      <c r="Q3296" t="s">
        <v>8316</v>
      </c>
      <c r="R3296" t="s">
        <v>8317</v>
      </c>
      <c r="S3296" s="14">
        <f t="shared" si="258"/>
        <v>42141.541134259256</v>
      </c>
      <c r="T3296" s="14">
        <f t="shared" si="259"/>
        <v>42171.541134259256</v>
      </c>
      <c r="U3296">
        <f t="shared" si="25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103</v>
      </c>
      <c r="P3297">
        <f t="shared" si="257"/>
        <v>27</v>
      </c>
      <c r="Q3297" t="s">
        <v>8316</v>
      </c>
      <c r="R3297" t="s">
        <v>8317</v>
      </c>
      <c r="S3297" s="14">
        <f t="shared" si="258"/>
        <v>42609.442465277782</v>
      </c>
      <c r="T3297" s="14">
        <f t="shared" si="259"/>
        <v>42639.442465277782</v>
      </c>
      <c r="U3297">
        <f t="shared" si="255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144</v>
      </c>
      <c r="P3298">
        <f t="shared" si="257"/>
        <v>46</v>
      </c>
      <c r="Q3298" t="s">
        <v>8316</v>
      </c>
      <c r="R3298" t="s">
        <v>8317</v>
      </c>
      <c r="S3298" s="14">
        <f t="shared" si="258"/>
        <v>42309.756620370375</v>
      </c>
      <c r="T3298" s="14">
        <f t="shared" si="259"/>
        <v>42330.916666666672</v>
      </c>
      <c r="U3298">
        <f t="shared" si="255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100</v>
      </c>
      <c r="P3299">
        <f t="shared" si="257"/>
        <v>125</v>
      </c>
      <c r="Q3299" t="s">
        <v>8316</v>
      </c>
      <c r="R3299" t="s">
        <v>8317</v>
      </c>
      <c r="S3299" s="14">
        <f t="shared" si="258"/>
        <v>42193.771481481483</v>
      </c>
      <c r="T3299" s="14">
        <f t="shared" si="259"/>
        <v>42212.957638888889</v>
      </c>
      <c r="U3299">
        <f t="shared" si="25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102</v>
      </c>
      <c r="P3300">
        <f t="shared" si="257"/>
        <v>141</v>
      </c>
      <c r="Q3300" t="s">
        <v>8316</v>
      </c>
      <c r="R3300" t="s">
        <v>8317</v>
      </c>
      <c r="S3300" s="14">
        <f t="shared" si="258"/>
        <v>42239.957962962959</v>
      </c>
      <c r="T3300" s="14">
        <f t="shared" si="259"/>
        <v>42260</v>
      </c>
      <c r="U3300">
        <f t="shared" si="255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116</v>
      </c>
      <c r="P3301">
        <f t="shared" si="257"/>
        <v>55</v>
      </c>
      <c r="Q3301" t="s">
        <v>8316</v>
      </c>
      <c r="R3301" t="s">
        <v>8317</v>
      </c>
      <c r="S3301" s="14">
        <f t="shared" si="258"/>
        <v>42261.917395833334</v>
      </c>
      <c r="T3301" s="14">
        <f t="shared" si="259"/>
        <v>42291.917395833334</v>
      </c>
      <c r="U3301">
        <f t="shared" si="25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136</v>
      </c>
      <c r="P3302">
        <f t="shared" si="257"/>
        <v>46</v>
      </c>
      <c r="Q3302" t="s">
        <v>8316</v>
      </c>
      <c r="R3302" t="s">
        <v>8317</v>
      </c>
      <c r="S3302" s="14">
        <f t="shared" si="258"/>
        <v>42102.743773148148</v>
      </c>
      <c r="T3302" s="14">
        <f t="shared" si="259"/>
        <v>42123.743773148148</v>
      </c>
      <c r="U3302">
        <f t="shared" si="25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133</v>
      </c>
      <c r="P3303">
        <f t="shared" si="257"/>
        <v>57</v>
      </c>
      <c r="Q3303" t="s">
        <v>8316</v>
      </c>
      <c r="R3303" t="s">
        <v>8317</v>
      </c>
      <c r="S3303" s="14">
        <f t="shared" si="258"/>
        <v>42538.73583333334</v>
      </c>
      <c r="T3303" s="14">
        <f t="shared" si="259"/>
        <v>42583.290972222225</v>
      </c>
      <c r="U3303">
        <f t="shared" si="255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103</v>
      </c>
      <c r="P3304">
        <f t="shared" si="257"/>
        <v>174</v>
      </c>
      <c r="Q3304" t="s">
        <v>8316</v>
      </c>
      <c r="R3304" t="s">
        <v>8317</v>
      </c>
      <c r="S3304" s="14">
        <f t="shared" si="258"/>
        <v>42681.35157407407</v>
      </c>
      <c r="T3304" s="14">
        <f t="shared" si="259"/>
        <v>42711.35157407407</v>
      </c>
      <c r="U3304">
        <f t="shared" si="255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116</v>
      </c>
      <c r="P3305">
        <f t="shared" si="257"/>
        <v>60</v>
      </c>
      <c r="Q3305" t="s">
        <v>8316</v>
      </c>
      <c r="R3305" t="s">
        <v>8317</v>
      </c>
      <c r="S3305" s="14">
        <f t="shared" si="258"/>
        <v>42056.65143518518</v>
      </c>
      <c r="T3305" s="14">
        <f t="shared" si="259"/>
        <v>42091.609768518523</v>
      </c>
      <c r="U3305">
        <f t="shared" si="25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105</v>
      </c>
      <c r="P3306">
        <f t="shared" si="257"/>
        <v>90</v>
      </c>
      <c r="Q3306" t="s">
        <v>8316</v>
      </c>
      <c r="R3306" t="s">
        <v>8317</v>
      </c>
      <c r="S3306" s="14">
        <f t="shared" si="258"/>
        <v>42696.624444444446</v>
      </c>
      <c r="T3306" s="14">
        <f t="shared" si="259"/>
        <v>42726.624444444446</v>
      </c>
      <c r="U3306">
        <f t="shared" si="255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102</v>
      </c>
      <c r="P3307">
        <f t="shared" si="257"/>
        <v>204</v>
      </c>
      <c r="Q3307" t="s">
        <v>8316</v>
      </c>
      <c r="R3307" t="s">
        <v>8317</v>
      </c>
      <c r="S3307" s="14">
        <f t="shared" si="258"/>
        <v>42186.855879629627</v>
      </c>
      <c r="T3307" s="14">
        <f t="shared" si="259"/>
        <v>42216.855879629627</v>
      </c>
      <c r="U3307">
        <f t="shared" ref="U3307:U3370" si="260">YEAR(S3307)</f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175</v>
      </c>
      <c r="P3308">
        <f t="shared" si="257"/>
        <v>49</v>
      </c>
      <c r="Q3308" t="s">
        <v>8316</v>
      </c>
      <c r="R3308" t="s">
        <v>8317</v>
      </c>
      <c r="S3308" s="14">
        <f t="shared" si="258"/>
        <v>42493.219236111108</v>
      </c>
      <c r="T3308" s="14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107</v>
      </c>
      <c r="P3309">
        <f t="shared" si="257"/>
        <v>53</v>
      </c>
      <c r="Q3309" t="s">
        <v>8316</v>
      </c>
      <c r="R3309" t="s">
        <v>8317</v>
      </c>
      <c r="S3309" s="14">
        <f t="shared" si="258"/>
        <v>42475.057164351849</v>
      </c>
      <c r="T3309" s="14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122</v>
      </c>
      <c r="P3310">
        <f t="shared" si="257"/>
        <v>75</v>
      </c>
      <c r="Q3310" t="s">
        <v>8316</v>
      </c>
      <c r="R3310" t="s">
        <v>8317</v>
      </c>
      <c r="S3310" s="14">
        <f t="shared" si="258"/>
        <v>42452.876909722225</v>
      </c>
      <c r="T3310" s="14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159</v>
      </c>
      <c r="P3311">
        <f t="shared" si="257"/>
        <v>18</v>
      </c>
      <c r="Q3311" t="s">
        <v>8316</v>
      </c>
      <c r="R3311" t="s">
        <v>8317</v>
      </c>
      <c r="S3311" s="14">
        <f t="shared" si="258"/>
        <v>42628.650208333333</v>
      </c>
      <c r="T3311" s="14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100</v>
      </c>
      <c r="P3312">
        <f t="shared" si="257"/>
        <v>210</v>
      </c>
      <c r="Q3312" t="s">
        <v>8316</v>
      </c>
      <c r="R3312" t="s">
        <v>8317</v>
      </c>
      <c r="S3312" s="14">
        <f t="shared" si="258"/>
        <v>42253.928530092591</v>
      </c>
      <c r="T3312" s="14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110</v>
      </c>
      <c r="P3313">
        <f t="shared" si="257"/>
        <v>61</v>
      </c>
      <c r="Q3313" t="s">
        <v>8316</v>
      </c>
      <c r="R3313" t="s">
        <v>8317</v>
      </c>
      <c r="S3313" s="14">
        <f t="shared" si="258"/>
        <v>42264.29178240741</v>
      </c>
      <c r="T3313" s="14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100</v>
      </c>
      <c r="P3314">
        <f t="shared" si="257"/>
        <v>61</v>
      </c>
      <c r="Q3314" t="s">
        <v>8316</v>
      </c>
      <c r="R3314" t="s">
        <v>8317</v>
      </c>
      <c r="S3314" s="14">
        <f t="shared" si="258"/>
        <v>42664.809560185182</v>
      </c>
      <c r="T3314" s="14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116</v>
      </c>
      <c r="P3315">
        <f t="shared" si="257"/>
        <v>80</v>
      </c>
      <c r="Q3315" t="s">
        <v>8316</v>
      </c>
      <c r="R3315" t="s">
        <v>8317</v>
      </c>
      <c r="S3315" s="14">
        <f t="shared" si="258"/>
        <v>42382.244409722218</v>
      </c>
      <c r="T3315" s="14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211</v>
      </c>
      <c r="P3316">
        <f t="shared" si="257"/>
        <v>29</v>
      </c>
      <c r="Q3316" t="s">
        <v>8316</v>
      </c>
      <c r="R3316" t="s">
        <v>8317</v>
      </c>
      <c r="S3316" s="14">
        <f t="shared" si="258"/>
        <v>42105.267488425925</v>
      </c>
      <c r="T3316" s="14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110</v>
      </c>
      <c r="P3317">
        <f t="shared" si="257"/>
        <v>49</v>
      </c>
      <c r="Q3317" t="s">
        <v>8316</v>
      </c>
      <c r="R3317" t="s">
        <v>8317</v>
      </c>
      <c r="S3317" s="14">
        <f t="shared" si="258"/>
        <v>42466.303715277783</v>
      </c>
      <c r="T3317" s="14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100</v>
      </c>
      <c r="P3318">
        <f t="shared" si="257"/>
        <v>94</v>
      </c>
      <c r="Q3318" t="s">
        <v>8316</v>
      </c>
      <c r="R3318" t="s">
        <v>8317</v>
      </c>
      <c r="S3318" s="14">
        <f t="shared" si="258"/>
        <v>41826.871238425927</v>
      </c>
      <c r="T3318" s="14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106</v>
      </c>
      <c r="P3319">
        <f t="shared" si="257"/>
        <v>62</v>
      </c>
      <c r="Q3319" t="s">
        <v>8316</v>
      </c>
      <c r="R3319" t="s">
        <v>8317</v>
      </c>
      <c r="S3319" s="14">
        <f t="shared" si="258"/>
        <v>42499.039629629624</v>
      </c>
      <c r="T3319" s="14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126</v>
      </c>
      <c r="P3320">
        <f t="shared" si="257"/>
        <v>79</v>
      </c>
      <c r="Q3320" t="s">
        <v>8316</v>
      </c>
      <c r="R3320" t="s">
        <v>8317</v>
      </c>
      <c r="S3320" s="14">
        <f t="shared" si="258"/>
        <v>42431.302002314813</v>
      </c>
      <c r="T3320" s="14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108</v>
      </c>
      <c r="P3321">
        <f t="shared" si="257"/>
        <v>34</v>
      </c>
      <c r="Q3321" t="s">
        <v>8316</v>
      </c>
      <c r="R3321" t="s">
        <v>8317</v>
      </c>
      <c r="S3321" s="14">
        <f t="shared" si="258"/>
        <v>41990.585486111115</v>
      </c>
      <c r="T3321" s="14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101</v>
      </c>
      <c r="P3322">
        <f t="shared" si="257"/>
        <v>66</v>
      </c>
      <c r="Q3322" t="s">
        <v>8316</v>
      </c>
      <c r="R3322" t="s">
        <v>8317</v>
      </c>
      <c r="S3322" s="14">
        <f t="shared" si="258"/>
        <v>42513.045798611114</v>
      </c>
      <c r="T3322" s="14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107</v>
      </c>
      <c r="P3323">
        <f t="shared" si="257"/>
        <v>36</v>
      </c>
      <c r="Q3323" t="s">
        <v>8316</v>
      </c>
      <c r="R3323" t="s">
        <v>8317</v>
      </c>
      <c r="S3323" s="14">
        <f t="shared" si="258"/>
        <v>41914.100289351853</v>
      </c>
      <c r="T3323" s="14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102</v>
      </c>
      <c r="P3324">
        <f t="shared" si="257"/>
        <v>146</v>
      </c>
      <c r="Q3324" t="s">
        <v>8316</v>
      </c>
      <c r="R3324" t="s">
        <v>8317</v>
      </c>
      <c r="S3324" s="14">
        <f t="shared" si="258"/>
        <v>42521.010370370372</v>
      </c>
      <c r="T3324" s="14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126</v>
      </c>
      <c r="P3325">
        <f t="shared" si="257"/>
        <v>26</v>
      </c>
      <c r="Q3325" t="s">
        <v>8316</v>
      </c>
      <c r="R3325" t="s">
        <v>8317</v>
      </c>
      <c r="S3325" s="14">
        <f t="shared" si="258"/>
        <v>42608.36583333333</v>
      </c>
      <c r="T3325" s="14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102</v>
      </c>
      <c r="P3326">
        <f t="shared" si="257"/>
        <v>153</v>
      </c>
      <c r="Q3326" t="s">
        <v>8316</v>
      </c>
      <c r="R3326" t="s">
        <v>8317</v>
      </c>
      <c r="S3326" s="14">
        <f t="shared" si="258"/>
        <v>42512.58321759259</v>
      </c>
      <c r="T3326" s="14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113</v>
      </c>
      <c r="P3327">
        <f t="shared" si="257"/>
        <v>30</v>
      </c>
      <c r="Q3327" t="s">
        <v>8316</v>
      </c>
      <c r="R3327" t="s">
        <v>8317</v>
      </c>
      <c r="S3327" s="14">
        <f t="shared" si="258"/>
        <v>42064.785613425927</v>
      </c>
      <c r="T3327" s="14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101</v>
      </c>
      <c r="P3328">
        <f t="shared" si="257"/>
        <v>142</v>
      </c>
      <c r="Q3328" t="s">
        <v>8316</v>
      </c>
      <c r="R3328" t="s">
        <v>8317</v>
      </c>
      <c r="S3328" s="14">
        <f t="shared" si="258"/>
        <v>42041.714178240742</v>
      </c>
      <c r="T3328" s="14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101</v>
      </c>
      <c r="P3329">
        <f t="shared" si="257"/>
        <v>25</v>
      </c>
      <c r="Q3329" t="s">
        <v>8316</v>
      </c>
      <c r="R3329" t="s">
        <v>8317</v>
      </c>
      <c r="S3329" s="14">
        <f t="shared" si="258"/>
        <v>42468.374606481477</v>
      </c>
      <c r="T3329" s="14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6"/>
        <v>146</v>
      </c>
      <c r="P3330">
        <f t="shared" si="257"/>
        <v>293</v>
      </c>
      <c r="Q3330" t="s">
        <v>8316</v>
      </c>
      <c r="R3330" t="s">
        <v>8317</v>
      </c>
      <c r="S3330" s="14">
        <f t="shared" si="258"/>
        <v>41822.57503472222</v>
      </c>
      <c r="T3330" s="14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1">ROUND(E3331/D3331*100,0)</f>
        <v>117</v>
      </c>
      <c r="P3331">
        <f t="shared" ref="P3331:P3394" si="262">IFERROR(ROUND(E3331/L3331,0),"No Backers")</f>
        <v>45</v>
      </c>
      <c r="Q3331" t="s">
        <v>8316</v>
      </c>
      <c r="R3331" t="s">
        <v>8317</v>
      </c>
      <c r="S3331" s="14">
        <f t="shared" ref="S3331:S3394" si="263">(((J3331/60)/60)/24)+DATE(1970,1,1)</f>
        <v>41837.323009259257</v>
      </c>
      <c r="T3331" s="14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106</v>
      </c>
      <c r="P3332">
        <f t="shared" si="262"/>
        <v>23</v>
      </c>
      <c r="Q3332" t="s">
        <v>8316</v>
      </c>
      <c r="R3332" t="s">
        <v>8317</v>
      </c>
      <c r="S3332" s="14">
        <f t="shared" si="263"/>
        <v>42065.887361111112</v>
      </c>
      <c r="T3332" s="14">
        <f t="shared" si="264"/>
        <v>42095.845694444448</v>
      </c>
      <c r="U3332">
        <f t="shared" si="26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105</v>
      </c>
      <c r="P3333">
        <f t="shared" si="262"/>
        <v>80</v>
      </c>
      <c r="Q3333" t="s">
        <v>8316</v>
      </c>
      <c r="R3333" t="s">
        <v>8317</v>
      </c>
      <c r="S3333" s="14">
        <f t="shared" si="263"/>
        <v>42248.697754629626</v>
      </c>
      <c r="T3333" s="14">
        <f t="shared" si="264"/>
        <v>42283.697754629626</v>
      </c>
      <c r="U3333">
        <f t="shared" si="26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100</v>
      </c>
      <c r="P3334">
        <f t="shared" si="262"/>
        <v>72</v>
      </c>
      <c r="Q3334" t="s">
        <v>8316</v>
      </c>
      <c r="R3334" t="s">
        <v>8317</v>
      </c>
      <c r="S3334" s="14">
        <f t="shared" si="263"/>
        <v>41809.860300925924</v>
      </c>
      <c r="T3334" s="14">
        <f t="shared" si="264"/>
        <v>41839.860300925924</v>
      </c>
      <c r="U3334">
        <f t="shared" si="26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105</v>
      </c>
      <c r="P3335">
        <f t="shared" si="262"/>
        <v>33</v>
      </c>
      <c r="Q3335" t="s">
        <v>8316</v>
      </c>
      <c r="R3335" t="s">
        <v>8317</v>
      </c>
      <c r="S3335" s="14">
        <f t="shared" si="263"/>
        <v>42148.676851851851</v>
      </c>
      <c r="T3335" s="14">
        <f t="shared" si="264"/>
        <v>42170.676851851851</v>
      </c>
      <c r="U3335">
        <f t="shared" si="26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139</v>
      </c>
      <c r="P3336">
        <f t="shared" si="262"/>
        <v>117</v>
      </c>
      <c r="Q3336" t="s">
        <v>8316</v>
      </c>
      <c r="R3336" t="s">
        <v>8317</v>
      </c>
      <c r="S3336" s="14">
        <f t="shared" si="263"/>
        <v>42185.521087962959</v>
      </c>
      <c r="T3336" s="14">
        <f t="shared" si="264"/>
        <v>42215.521087962959</v>
      </c>
      <c r="U3336">
        <f t="shared" si="26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100</v>
      </c>
      <c r="P3337">
        <f t="shared" si="262"/>
        <v>80</v>
      </c>
      <c r="Q3337" t="s">
        <v>8316</v>
      </c>
      <c r="R3337" t="s">
        <v>8317</v>
      </c>
      <c r="S3337" s="14">
        <f t="shared" si="263"/>
        <v>41827.674143518518</v>
      </c>
      <c r="T3337" s="14">
        <f t="shared" si="264"/>
        <v>41854.958333333336</v>
      </c>
      <c r="U3337">
        <f t="shared" si="26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100</v>
      </c>
      <c r="P3338">
        <f t="shared" si="262"/>
        <v>28</v>
      </c>
      <c r="Q3338" t="s">
        <v>8316</v>
      </c>
      <c r="R3338" t="s">
        <v>8317</v>
      </c>
      <c r="S3338" s="14">
        <f t="shared" si="263"/>
        <v>42437.398680555561</v>
      </c>
      <c r="T3338" s="14">
        <f t="shared" si="264"/>
        <v>42465.35701388889</v>
      </c>
      <c r="U3338">
        <f t="shared" si="26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110</v>
      </c>
      <c r="P3339">
        <f t="shared" si="262"/>
        <v>81</v>
      </c>
      <c r="Q3339" t="s">
        <v>8316</v>
      </c>
      <c r="R3339" t="s">
        <v>8317</v>
      </c>
      <c r="S3339" s="14">
        <f t="shared" si="263"/>
        <v>41901.282025462962</v>
      </c>
      <c r="T3339" s="14">
        <f t="shared" si="264"/>
        <v>41922.875</v>
      </c>
      <c r="U3339">
        <f t="shared" si="26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102</v>
      </c>
      <c r="P3340">
        <f t="shared" si="262"/>
        <v>137</v>
      </c>
      <c r="Q3340" t="s">
        <v>8316</v>
      </c>
      <c r="R3340" t="s">
        <v>8317</v>
      </c>
      <c r="S3340" s="14">
        <f t="shared" si="263"/>
        <v>42769.574999999997</v>
      </c>
      <c r="T3340" s="14">
        <f t="shared" si="264"/>
        <v>42790.574999999997</v>
      </c>
      <c r="U3340">
        <f t="shared" si="26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104</v>
      </c>
      <c r="P3341">
        <f t="shared" si="262"/>
        <v>178</v>
      </c>
      <c r="Q3341" t="s">
        <v>8316</v>
      </c>
      <c r="R3341" t="s">
        <v>8317</v>
      </c>
      <c r="S3341" s="14">
        <f t="shared" si="263"/>
        <v>42549.665717592594</v>
      </c>
      <c r="T3341" s="14">
        <f t="shared" si="264"/>
        <v>42579.665717592594</v>
      </c>
      <c r="U3341">
        <f t="shared" si="26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138</v>
      </c>
      <c r="P3342">
        <f t="shared" si="262"/>
        <v>109</v>
      </c>
      <c r="Q3342" t="s">
        <v>8316</v>
      </c>
      <c r="R3342" t="s">
        <v>8317</v>
      </c>
      <c r="S3342" s="14">
        <f t="shared" si="263"/>
        <v>42685.974004629628</v>
      </c>
      <c r="T3342" s="14">
        <f t="shared" si="264"/>
        <v>42710.974004629628</v>
      </c>
      <c r="U3342">
        <f t="shared" si="26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100</v>
      </c>
      <c r="P3343">
        <f t="shared" si="262"/>
        <v>120</v>
      </c>
      <c r="Q3343" t="s">
        <v>8316</v>
      </c>
      <c r="R3343" t="s">
        <v>8317</v>
      </c>
      <c r="S3343" s="14">
        <f t="shared" si="263"/>
        <v>42510.798854166671</v>
      </c>
      <c r="T3343" s="14">
        <f t="shared" si="264"/>
        <v>42533.708333333328</v>
      </c>
      <c r="U3343">
        <f t="shared" si="26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102</v>
      </c>
      <c r="P3344">
        <f t="shared" si="262"/>
        <v>78</v>
      </c>
      <c r="Q3344" t="s">
        <v>8316</v>
      </c>
      <c r="R3344" t="s">
        <v>8317</v>
      </c>
      <c r="S3344" s="14">
        <f t="shared" si="263"/>
        <v>42062.296412037031</v>
      </c>
      <c r="T3344" s="14">
        <f t="shared" si="264"/>
        <v>42095.207638888889</v>
      </c>
      <c r="U3344">
        <f t="shared" si="26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171</v>
      </c>
      <c r="P3345">
        <f t="shared" si="262"/>
        <v>52</v>
      </c>
      <c r="Q3345" t="s">
        <v>8316</v>
      </c>
      <c r="R3345" t="s">
        <v>8317</v>
      </c>
      <c r="S3345" s="14">
        <f t="shared" si="263"/>
        <v>42452.916481481487</v>
      </c>
      <c r="T3345" s="14">
        <f t="shared" si="264"/>
        <v>42473.554166666669</v>
      </c>
      <c r="U3345">
        <f t="shared" si="26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101</v>
      </c>
      <c r="P3346">
        <f t="shared" si="262"/>
        <v>114</v>
      </c>
      <c r="Q3346" t="s">
        <v>8316</v>
      </c>
      <c r="R3346" t="s">
        <v>8317</v>
      </c>
      <c r="S3346" s="14">
        <f t="shared" si="263"/>
        <v>41851.200150462959</v>
      </c>
      <c r="T3346" s="14">
        <f t="shared" si="264"/>
        <v>41881.200150462959</v>
      </c>
      <c r="U3346">
        <f t="shared" si="26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130</v>
      </c>
      <c r="P3347">
        <f t="shared" si="262"/>
        <v>50</v>
      </c>
      <c r="Q3347" t="s">
        <v>8316</v>
      </c>
      <c r="R3347" t="s">
        <v>8317</v>
      </c>
      <c r="S3347" s="14">
        <f t="shared" si="263"/>
        <v>42053.106111111112</v>
      </c>
      <c r="T3347" s="14">
        <f t="shared" si="264"/>
        <v>42112.025694444441</v>
      </c>
      <c r="U3347">
        <f t="shared" si="26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110</v>
      </c>
      <c r="P3348">
        <f t="shared" si="262"/>
        <v>92</v>
      </c>
      <c r="Q3348" t="s">
        <v>8316</v>
      </c>
      <c r="R3348" t="s">
        <v>8317</v>
      </c>
      <c r="S3348" s="14">
        <f t="shared" si="263"/>
        <v>42054.024421296301</v>
      </c>
      <c r="T3348" s="14">
        <f t="shared" si="264"/>
        <v>42061.024421296301</v>
      </c>
      <c r="U3348">
        <f t="shared" si="26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119</v>
      </c>
      <c r="P3349">
        <f t="shared" si="262"/>
        <v>109</v>
      </c>
      <c r="Q3349" t="s">
        <v>8316</v>
      </c>
      <c r="R3349" t="s">
        <v>8317</v>
      </c>
      <c r="S3349" s="14">
        <f t="shared" si="263"/>
        <v>42484.551550925928</v>
      </c>
      <c r="T3349" s="14">
        <f t="shared" si="264"/>
        <v>42498.875</v>
      </c>
      <c r="U3349">
        <f t="shared" si="26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100</v>
      </c>
      <c r="P3350">
        <f t="shared" si="262"/>
        <v>70</v>
      </c>
      <c r="Q3350" t="s">
        <v>8316</v>
      </c>
      <c r="R3350" t="s">
        <v>8317</v>
      </c>
      <c r="S3350" s="14">
        <f t="shared" si="263"/>
        <v>42466.558796296296</v>
      </c>
      <c r="T3350" s="14">
        <f t="shared" si="264"/>
        <v>42490.165972222225</v>
      </c>
      <c r="U3350">
        <f t="shared" si="26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153</v>
      </c>
      <c r="P3351">
        <f t="shared" si="262"/>
        <v>110</v>
      </c>
      <c r="Q3351" t="s">
        <v>8316</v>
      </c>
      <c r="R3351" t="s">
        <v>8317</v>
      </c>
      <c r="S3351" s="14">
        <f t="shared" si="263"/>
        <v>42513.110787037032</v>
      </c>
      <c r="T3351" s="14">
        <f t="shared" si="264"/>
        <v>42534.708333333328</v>
      </c>
      <c r="U3351">
        <f t="shared" si="26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104</v>
      </c>
      <c r="P3352">
        <f t="shared" si="262"/>
        <v>72</v>
      </c>
      <c r="Q3352" t="s">
        <v>8316</v>
      </c>
      <c r="R3352" t="s">
        <v>8317</v>
      </c>
      <c r="S3352" s="14">
        <f t="shared" si="263"/>
        <v>42302.701516203699</v>
      </c>
      <c r="T3352" s="14">
        <f t="shared" si="264"/>
        <v>42337.958333333328</v>
      </c>
      <c r="U3352">
        <f t="shared" si="26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101</v>
      </c>
      <c r="P3353">
        <f t="shared" si="262"/>
        <v>94</v>
      </c>
      <c r="Q3353" t="s">
        <v>8316</v>
      </c>
      <c r="R3353" t="s">
        <v>8317</v>
      </c>
      <c r="S3353" s="14">
        <f t="shared" si="263"/>
        <v>41806.395428240743</v>
      </c>
      <c r="T3353" s="14">
        <f t="shared" si="264"/>
        <v>41843.458333333336</v>
      </c>
      <c r="U3353">
        <f t="shared" si="26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108</v>
      </c>
      <c r="P3354">
        <f t="shared" si="262"/>
        <v>77</v>
      </c>
      <c r="Q3354" t="s">
        <v>8316</v>
      </c>
      <c r="R3354" t="s">
        <v>8317</v>
      </c>
      <c r="S3354" s="14">
        <f t="shared" si="263"/>
        <v>42495.992800925931</v>
      </c>
      <c r="T3354" s="14">
        <f t="shared" si="264"/>
        <v>42552.958333333328</v>
      </c>
      <c r="U3354">
        <f t="shared" si="26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315</v>
      </c>
      <c r="P3355">
        <f t="shared" si="262"/>
        <v>36</v>
      </c>
      <c r="Q3355" t="s">
        <v>8316</v>
      </c>
      <c r="R3355" t="s">
        <v>8317</v>
      </c>
      <c r="S3355" s="14">
        <f t="shared" si="263"/>
        <v>42479.432291666672</v>
      </c>
      <c r="T3355" s="14">
        <f t="shared" si="264"/>
        <v>42492.958333333328</v>
      </c>
      <c r="U3355">
        <f t="shared" si="26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102</v>
      </c>
      <c r="P3356">
        <f t="shared" si="262"/>
        <v>56</v>
      </c>
      <c r="Q3356" t="s">
        <v>8316</v>
      </c>
      <c r="R3356" t="s">
        <v>8317</v>
      </c>
      <c r="S3356" s="14">
        <f t="shared" si="263"/>
        <v>42270.7269212963</v>
      </c>
      <c r="T3356" s="14">
        <f t="shared" si="264"/>
        <v>42306.167361111111</v>
      </c>
      <c r="U3356">
        <f t="shared" si="26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126</v>
      </c>
      <c r="P3357">
        <f t="shared" si="262"/>
        <v>147</v>
      </c>
      <c r="Q3357" t="s">
        <v>8316</v>
      </c>
      <c r="R3357" t="s">
        <v>8317</v>
      </c>
      <c r="S3357" s="14">
        <f t="shared" si="263"/>
        <v>42489.619525462964</v>
      </c>
      <c r="T3357" s="14">
        <f t="shared" si="264"/>
        <v>42500.470138888893</v>
      </c>
      <c r="U3357">
        <f t="shared" si="26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101</v>
      </c>
      <c r="P3358">
        <f t="shared" si="262"/>
        <v>56</v>
      </c>
      <c r="Q3358" t="s">
        <v>8316</v>
      </c>
      <c r="R3358" t="s">
        <v>8317</v>
      </c>
      <c r="S3358" s="14">
        <f t="shared" si="263"/>
        <v>42536.815648148149</v>
      </c>
      <c r="T3358" s="14">
        <f t="shared" si="264"/>
        <v>42566.815648148149</v>
      </c>
      <c r="U3358">
        <f t="shared" si="26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101</v>
      </c>
      <c r="P3359">
        <f t="shared" si="262"/>
        <v>96</v>
      </c>
      <c r="Q3359" t="s">
        <v>8316</v>
      </c>
      <c r="R3359" t="s">
        <v>8317</v>
      </c>
      <c r="S3359" s="14">
        <f t="shared" si="263"/>
        <v>41822.417939814812</v>
      </c>
      <c r="T3359" s="14">
        <f t="shared" si="264"/>
        <v>41852.417939814812</v>
      </c>
      <c r="U3359">
        <f t="shared" si="26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103</v>
      </c>
      <c r="P3360">
        <f t="shared" si="262"/>
        <v>64</v>
      </c>
      <c r="Q3360" t="s">
        <v>8316</v>
      </c>
      <c r="R3360" t="s">
        <v>8317</v>
      </c>
      <c r="S3360" s="14">
        <f t="shared" si="263"/>
        <v>41932.311099537037</v>
      </c>
      <c r="T3360" s="14">
        <f t="shared" si="264"/>
        <v>41962.352766203709</v>
      </c>
      <c r="U3360">
        <f t="shared" si="26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106</v>
      </c>
      <c r="P3361">
        <f t="shared" si="262"/>
        <v>185</v>
      </c>
      <c r="Q3361" t="s">
        <v>8316</v>
      </c>
      <c r="R3361" t="s">
        <v>8317</v>
      </c>
      <c r="S3361" s="14">
        <f t="shared" si="263"/>
        <v>42746.057106481487</v>
      </c>
      <c r="T3361" s="14">
        <f t="shared" si="264"/>
        <v>42791.057106481487</v>
      </c>
      <c r="U3361">
        <f t="shared" si="26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101</v>
      </c>
      <c r="P3362">
        <f t="shared" si="262"/>
        <v>127</v>
      </c>
      <c r="Q3362" t="s">
        <v>8316</v>
      </c>
      <c r="R3362" t="s">
        <v>8317</v>
      </c>
      <c r="S3362" s="14">
        <f t="shared" si="263"/>
        <v>42697.082673611112</v>
      </c>
      <c r="T3362" s="14">
        <f t="shared" si="264"/>
        <v>42718.665972222225</v>
      </c>
      <c r="U3362">
        <f t="shared" si="26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113</v>
      </c>
      <c r="P3363">
        <f t="shared" si="262"/>
        <v>83</v>
      </c>
      <c r="Q3363" t="s">
        <v>8316</v>
      </c>
      <c r="R3363" t="s">
        <v>8317</v>
      </c>
      <c r="S3363" s="14">
        <f t="shared" si="263"/>
        <v>41866.025347222225</v>
      </c>
      <c r="T3363" s="14">
        <f t="shared" si="264"/>
        <v>41883.665972222225</v>
      </c>
      <c r="U3363">
        <f t="shared" si="26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218</v>
      </c>
      <c r="P3364">
        <f t="shared" si="262"/>
        <v>55</v>
      </c>
      <c r="Q3364" t="s">
        <v>8316</v>
      </c>
      <c r="R3364" t="s">
        <v>8317</v>
      </c>
      <c r="S3364" s="14">
        <f t="shared" si="263"/>
        <v>42056.091631944444</v>
      </c>
      <c r="T3364" s="14">
        <f t="shared" si="264"/>
        <v>42070.204861111109</v>
      </c>
      <c r="U3364">
        <f t="shared" si="26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101</v>
      </c>
      <c r="P3365">
        <f t="shared" si="262"/>
        <v>302</v>
      </c>
      <c r="Q3365" t="s">
        <v>8316</v>
      </c>
      <c r="R3365" t="s">
        <v>8317</v>
      </c>
      <c r="S3365" s="14">
        <f t="shared" si="263"/>
        <v>41851.771354166667</v>
      </c>
      <c r="T3365" s="14">
        <f t="shared" si="264"/>
        <v>41870.666666666664</v>
      </c>
      <c r="U3365">
        <f t="shared" si="26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106</v>
      </c>
      <c r="P3366">
        <f t="shared" si="262"/>
        <v>44</v>
      </c>
      <c r="Q3366" t="s">
        <v>8316</v>
      </c>
      <c r="R3366" t="s">
        <v>8317</v>
      </c>
      <c r="S3366" s="14">
        <f t="shared" si="263"/>
        <v>42422.977418981478</v>
      </c>
      <c r="T3366" s="14">
        <f t="shared" si="264"/>
        <v>42444.875</v>
      </c>
      <c r="U3366">
        <f t="shared" si="26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104</v>
      </c>
      <c r="P3367">
        <f t="shared" si="262"/>
        <v>867</v>
      </c>
      <c r="Q3367" t="s">
        <v>8316</v>
      </c>
      <c r="R3367" t="s">
        <v>8317</v>
      </c>
      <c r="S3367" s="14">
        <f t="shared" si="263"/>
        <v>42321.101759259262</v>
      </c>
      <c r="T3367" s="14">
        <f t="shared" si="264"/>
        <v>42351.101759259262</v>
      </c>
      <c r="U3367">
        <f t="shared" si="26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221</v>
      </c>
      <c r="P3368">
        <f t="shared" si="262"/>
        <v>61</v>
      </c>
      <c r="Q3368" t="s">
        <v>8316</v>
      </c>
      <c r="R3368" t="s">
        <v>8317</v>
      </c>
      <c r="S3368" s="14">
        <f t="shared" si="263"/>
        <v>42107.067557870367</v>
      </c>
      <c r="T3368" s="14">
        <f t="shared" si="264"/>
        <v>42137.067557870367</v>
      </c>
      <c r="U3368">
        <f t="shared" si="26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119</v>
      </c>
      <c r="P3369">
        <f t="shared" si="262"/>
        <v>30</v>
      </c>
      <c r="Q3369" t="s">
        <v>8316</v>
      </c>
      <c r="R3369" t="s">
        <v>8317</v>
      </c>
      <c r="S3369" s="14">
        <f t="shared" si="263"/>
        <v>42192.933958333335</v>
      </c>
      <c r="T3369" s="14">
        <f t="shared" si="264"/>
        <v>42217.933958333335</v>
      </c>
      <c r="U3369">
        <f t="shared" si="26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105</v>
      </c>
      <c r="P3370">
        <f t="shared" si="262"/>
        <v>45</v>
      </c>
      <c r="Q3370" t="s">
        <v>8316</v>
      </c>
      <c r="R3370" t="s">
        <v>8317</v>
      </c>
      <c r="S3370" s="14">
        <f t="shared" si="263"/>
        <v>41969.199756944443</v>
      </c>
      <c r="T3370" s="14">
        <f t="shared" si="264"/>
        <v>42005.208333333328</v>
      </c>
      <c r="U3370">
        <f t="shared" si="26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104</v>
      </c>
      <c r="P3371">
        <f t="shared" si="262"/>
        <v>96</v>
      </c>
      <c r="Q3371" t="s">
        <v>8316</v>
      </c>
      <c r="R3371" t="s">
        <v>8317</v>
      </c>
      <c r="S3371" s="14">
        <f t="shared" si="263"/>
        <v>42690.041435185187</v>
      </c>
      <c r="T3371" s="14">
        <f t="shared" si="264"/>
        <v>42750.041435185187</v>
      </c>
      <c r="U3371">
        <f t="shared" ref="U3371:U3434" si="265">YEAR(S3371)</f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118</v>
      </c>
      <c r="P3372">
        <f t="shared" si="262"/>
        <v>68</v>
      </c>
      <c r="Q3372" t="s">
        <v>8316</v>
      </c>
      <c r="R3372" t="s">
        <v>8317</v>
      </c>
      <c r="S3372" s="14">
        <f t="shared" si="263"/>
        <v>42690.334317129629</v>
      </c>
      <c r="T3372" s="14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139</v>
      </c>
      <c r="P3373">
        <f t="shared" si="262"/>
        <v>31</v>
      </c>
      <c r="Q3373" t="s">
        <v>8316</v>
      </c>
      <c r="R3373" t="s">
        <v>8317</v>
      </c>
      <c r="S3373" s="14">
        <f t="shared" si="263"/>
        <v>42312.874594907407</v>
      </c>
      <c r="T3373" s="14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104</v>
      </c>
      <c r="P3374">
        <f t="shared" si="262"/>
        <v>38</v>
      </c>
      <c r="Q3374" t="s">
        <v>8316</v>
      </c>
      <c r="R3374" t="s">
        <v>8317</v>
      </c>
      <c r="S3374" s="14">
        <f t="shared" si="263"/>
        <v>41855.548101851848</v>
      </c>
      <c r="T3374" s="14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100</v>
      </c>
      <c r="P3375">
        <f t="shared" si="262"/>
        <v>67</v>
      </c>
      <c r="Q3375" t="s">
        <v>8316</v>
      </c>
      <c r="R3375" t="s">
        <v>8317</v>
      </c>
      <c r="S3375" s="14">
        <f t="shared" si="263"/>
        <v>42179.854629629626</v>
      </c>
      <c r="T3375" s="14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107</v>
      </c>
      <c r="P3376">
        <f t="shared" si="262"/>
        <v>72</v>
      </c>
      <c r="Q3376" t="s">
        <v>8316</v>
      </c>
      <c r="R3376" t="s">
        <v>8317</v>
      </c>
      <c r="S3376" s="14">
        <f t="shared" si="263"/>
        <v>42275.731666666667</v>
      </c>
      <c r="T3376" s="14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100</v>
      </c>
      <c r="P3377">
        <f t="shared" si="262"/>
        <v>176</v>
      </c>
      <c r="Q3377" t="s">
        <v>8316</v>
      </c>
      <c r="R3377" t="s">
        <v>8317</v>
      </c>
      <c r="S3377" s="14">
        <f t="shared" si="263"/>
        <v>41765.610798611109</v>
      </c>
      <c r="T3377" s="14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100</v>
      </c>
      <c r="P3378">
        <f t="shared" si="262"/>
        <v>421</v>
      </c>
      <c r="Q3378" t="s">
        <v>8316</v>
      </c>
      <c r="R3378" t="s">
        <v>8317</v>
      </c>
      <c r="S3378" s="14">
        <f t="shared" si="263"/>
        <v>42059.701319444444</v>
      </c>
      <c r="T3378" s="14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101</v>
      </c>
      <c r="P3379">
        <f t="shared" si="262"/>
        <v>105</v>
      </c>
      <c r="Q3379" t="s">
        <v>8316</v>
      </c>
      <c r="R3379" t="s">
        <v>8317</v>
      </c>
      <c r="S3379" s="14">
        <f t="shared" si="263"/>
        <v>42053.732627314821</v>
      </c>
      <c r="T3379" s="14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108</v>
      </c>
      <c r="P3380">
        <f t="shared" si="262"/>
        <v>28</v>
      </c>
      <c r="Q3380" t="s">
        <v>8316</v>
      </c>
      <c r="R3380" t="s">
        <v>8317</v>
      </c>
      <c r="S3380" s="14">
        <f t="shared" si="263"/>
        <v>41858.355393518519</v>
      </c>
      <c r="T3380" s="14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104</v>
      </c>
      <c r="P3381">
        <f t="shared" si="262"/>
        <v>55</v>
      </c>
      <c r="Q3381" t="s">
        <v>8316</v>
      </c>
      <c r="R3381" t="s">
        <v>8317</v>
      </c>
      <c r="S3381" s="14">
        <f t="shared" si="263"/>
        <v>42225.513888888891</v>
      </c>
      <c r="T3381" s="14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104</v>
      </c>
      <c r="P3382">
        <f t="shared" si="262"/>
        <v>112</v>
      </c>
      <c r="Q3382" t="s">
        <v>8316</v>
      </c>
      <c r="R3382" t="s">
        <v>8317</v>
      </c>
      <c r="S3382" s="14">
        <f t="shared" si="263"/>
        <v>41937.95344907407</v>
      </c>
      <c r="T3382" s="14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102</v>
      </c>
      <c r="P3383">
        <f t="shared" si="262"/>
        <v>85</v>
      </c>
      <c r="Q3383" t="s">
        <v>8316</v>
      </c>
      <c r="R3383" t="s">
        <v>8317</v>
      </c>
      <c r="S3383" s="14">
        <f t="shared" si="263"/>
        <v>42044.184988425928</v>
      </c>
      <c r="T3383" s="14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101</v>
      </c>
      <c r="P3384">
        <f t="shared" si="262"/>
        <v>77</v>
      </c>
      <c r="Q3384" t="s">
        <v>8316</v>
      </c>
      <c r="R3384" t="s">
        <v>8317</v>
      </c>
      <c r="S3384" s="14">
        <f t="shared" si="263"/>
        <v>42559.431203703702</v>
      </c>
      <c r="T3384" s="14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112</v>
      </c>
      <c r="P3385">
        <f t="shared" si="262"/>
        <v>65</v>
      </c>
      <c r="Q3385" t="s">
        <v>8316</v>
      </c>
      <c r="R3385" t="s">
        <v>8317</v>
      </c>
      <c r="S3385" s="14">
        <f t="shared" si="263"/>
        <v>42524.782638888893</v>
      </c>
      <c r="T3385" s="14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100</v>
      </c>
      <c r="P3386">
        <f t="shared" si="262"/>
        <v>94</v>
      </c>
      <c r="Q3386" t="s">
        <v>8316</v>
      </c>
      <c r="R3386" t="s">
        <v>8317</v>
      </c>
      <c r="S3386" s="14">
        <f t="shared" si="263"/>
        <v>42292.087592592594</v>
      </c>
      <c r="T3386" s="14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100</v>
      </c>
      <c r="P3387">
        <f t="shared" si="262"/>
        <v>133</v>
      </c>
      <c r="Q3387" t="s">
        <v>8316</v>
      </c>
      <c r="R3387" t="s">
        <v>8317</v>
      </c>
      <c r="S3387" s="14">
        <f t="shared" si="263"/>
        <v>41953.8675</v>
      </c>
      <c r="T3387" s="14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105</v>
      </c>
      <c r="P3388">
        <f t="shared" si="262"/>
        <v>51</v>
      </c>
      <c r="Q3388" t="s">
        <v>8316</v>
      </c>
      <c r="R3388" t="s">
        <v>8317</v>
      </c>
      <c r="S3388" s="14">
        <f t="shared" si="263"/>
        <v>41946.644745370373</v>
      </c>
      <c r="T3388" s="14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117</v>
      </c>
      <c r="P3389">
        <f t="shared" si="262"/>
        <v>100</v>
      </c>
      <c r="Q3389" t="s">
        <v>8316</v>
      </c>
      <c r="R3389" t="s">
        <v>8317</v>
      </c>
      <c r="S3389" s="14">
        <f t="shared" si="263"/>
        <v>41947.762592592589</v>
      </c>
      <c r="T3389" s="14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104</v>
      </c>
      <c r="P3390">
        <f t="shared" si="262"/>
        <v>35</v>
      </c>
      <c r="Q3390" t="s">
        <v>8316</v>
      </c>
      <c r="R3390" t="s">
        <v>8317</v>
      </c>
      <c r="S3390" s="14">
        <f t="shared" si="263"/>
        <v>42143.461122685185</v>
      </c>
      <c r="T3390" s="14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115</v>
      </c>
      <c r="P3391">
        <f t="shared" si="262"/>
        <v>185</v>
      </c>
      <c r="Q3391" t="s">
        <v>8316</v>
      </c>
      <c r="R3391" t="s">
        <v>8317</v>
      </c>
      <c r="S3391" s="14">
        <f t="shared" si="263"/>
        <v>42494.563449074078</v>
      </c>
      <c r="T3391" s="14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102</v>
      </c>
      <c r="P3392">
        <f t="shared" si="262"/>
        <v>70</v>
      </c>
      <c r="Q3392" t="s">
        <v>8316</v>
      </c>
      <c r="R3392" t="s">
        <v>8317</v>
      </c>
      <c r="S3392" s="14">
        <f t="shared" si="263"/>
        <v>41815.774826388886</v>
      </c>
      <c r="T3392" s="14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223</v>
      </c>
      <c r="P3393">
        <f t="shared" si="262"/>
        <v>62</v>
      </c>
      <c r="Q3393" t="s">
        <v>8316</v>
      </c>
      <c r="R3393" t="s">
        <v>8317</v>
      </c>
      <c r="S3393" s="14">
        <f t="shared" si="263"/>
        <v>41830.545694444445</v>
      </c>
      <c r="T3393" s="14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1"/>
        <v>100</v>
      </c>
      <c r="P3394">
        <f t="shared" si="262"/>
        <v>42</v>
      </c>
      <c r="Q3394" t="s">
        <v>8316</v>
      </c>
      <c r="R3394" t="s">
        <v>8317</v>
      </c>
      <c r="S3394" s="14">
        <f t="shared" si="263"/>
        <v>42446.845543981486</v>
      </c>
      <c r="T3394" s="14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6">ROUND(E3395/D3395*100,0)</f>
        <v>106</v>
      </c>
      <c r="P3395">
        <f t="shared" ref="P3395:P3458" si="267">IFERROR(ROUND(E3395/L3395,0),"No Backers")</f>
        <v>36</v>
      </c>
      <c r="Q3395" t="s">
        <v>8316</v>
      </c>
      <c r="R3395" t="s">
        <v>8317</v>
      </c>
      <c r="S3395" s="14">
        <f t="shared" ref="S3395:S3458" si="268">(((J3395/60)/60)/24)+DATE(1970,1,1)</f>
        <v>41923.921643518523</v>
      </c>
      <c r="T3395" s="14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142</v>
      </c>
      <c r="P3396">
        <f t="shared" si="267"/>
        <v>29</v>
      </c>
      <c r="Q3396" t="s">
        <v>8316</v>
      </c>
      <c r="R3396" t="s">
        <v>8317</v>
      </c>
      <c r="S3396" s="14">
        <f t="shared" si="268"/>
        <v>41817.59542824074</v>
      </c>
      <c r="T3396" s="14">
        <f t="shared" si="269"/>
        <v>41847.59542824074</v>
      </c>
      <c r="U3396">
        <f t="shared" si="26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184</v>
      </c>
      <c r="P3397">
        <f t="shared" si="267"/>
        <v>24</v>
      </c>
      <c r="Q3397" t="s">
        <v>8316</v>
      </c>
      <c r="R3397" t="s">
        <v>8317</v>
      </c>
      <c r="S3397" s="14">
        <f t="shared" si="268"/>
        <v>42140.712314814817</v>
      </c>
      <c r="T3397" s="14">
        <f t="shared" si="269"/>
        <v>42154.756944444445</v>
      </c>
      <c r="U3397">
        <f t="shared" si="26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104</v>
      </c>
      <c r="P3398">
        <f t="shared" si="267"/>
        <v>56</v>
      </c>
      <c r="Q3398" t="s">
        <v>8316</v>
      </c>
      <c r="R3398" t="s">
        <v>8317</v>
      </c>
      <c r="S3398" s="14">
        <f t="shared" si="268"/>
        <v>41764.44663194444</v>
      </c>
      <c r="T3398" s="14">
        <f t="shared" si="269"/>
        <v>41791.165972222225</v>
      </c>
      <c r="U3398">
        <f t="shared" si="26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112</v>
      </c>
      <c r="P3399">
        <f t="shared" si="267"/>
        <v>12</v>
      </c>
      <c r="Q3399" t="s">
        <v>8316</v>
      </c>
      <c r="R3399" t="s">
        <v>8317</v>
      </c>
      <c r="S3399" s="14">
        <f t="shared" si="268"/>
        <v>42378.478344907402</v>
      </c>
      <c r="T3399" s="14">
        <f t="shared" si="269"/>
        <v>42418.916666666672</v>
      </c>
      <c r="U3399">
        <f t="shared" si="26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111</v>
      </c>
      <c r="P3400">
        <f t="shared" si="267"/>
        <v>68</v>
      </c>
      <c r="Q3400" t="s">
        <v>8316</v>
      </c>
      <c r="R3400" t="s">
        <v>8317</v>
      </c>
      <c r="S3400" s="14">
        <f t="shared" si="268"/>
        <v>41941.75203703704</v>
      </c>
      <c r="T3400" s="14">
        <f t="shared" si="269"/>
        <v>41964.708333333328</v>
      </c>
      <c r="U3400">
        <f t="shared" si="26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104</v>
      </c>
      <c r="P3401">
        <f t="shared" si="267"/>
        <v>27</v>
      </c>
      <c r="Q3401" t="s">
        <v>8316</v>
      </c>
      <c r="R3401" t="s">
        <v>8317</v>
      </c>
      <c r="S3401" s="14">
        <f t="shared" si="268"/>
        <v>42026.920428240745</v>
      </c>
      <c r="T3401" s="14">
        <f t="shared" si="269"/>
        <v>42056.920428240745</v>
      </c>
      <c r="U3401">
        <f t="shared" si="26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100</v>
      </c>
      <c r="P3402">
        <f t="shared" si="267"/>
        <v>118</v>
      </c>
      <c r="Q3402" t="s">
        <v>8316</v>
      </c>
      <c r="R3402" t="s">
        <v>8317</v>
      </c>
      <c r="S3402" s="14">
        <f t="shared" si="268"/>
        <v>41834.953865740739</v>
      </c>
      <c r="T3402" s="14">
        <f t="shared" si="269"/>
        <v>41879.953865740739</v>
      </c>
      <c r="U3402">
        <f t="shared" si="26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102</v>
      </c>
      <c r="P3403">
        <f t="shared" si="267"/>
        <v>45</v>
      </c>
      <c r="Q3403" t="s">
        <v>8316</v>
      </c>
      <c r="R3403" t="s">
        <v>8317</v>
      </c>
      <c r="S3403" s="14">
        <f t="shared" si="268"/>
        <v>42193.723912037036</v>
      </c>
      <c r="T3403" s="14">
        <f t="shared" si="269"/>
        <v>42223.723912037036</v>
      </c>
      <c r="U3403">
        <f t="shared" si="26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110</v>
      </c>
      <c r="P3404">
        <f t="shared" si="267"/>
        <v>100</v>
      </c>
      <c r="Q3404" t="s">
        <v>8316</v>
      </c>
      <c r="R3404" t="s">
        <v>8317</v>
      </c>
      <c r="S3404" s="14">
        <f t="shared" si="268"/>
        <v>42290.61855324074</v>
      </c>
      <c r="T3404" s="14">
        <f t="shared" si="269"/>
        <v>42320.104861111111</v>
      </c>
      <c r="U3404">
        <f t="shared" si="26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100</v>
      </c>
      <c r="P3405">
        <f t="shared" si="267"/>
        <v>118</v>
      </c>
      <c r="Q3405" t="s">
        <v>8316</v>
      </c>
      <c r="R3405" t="s">
        <v>8317</v>
      </c>
      <c r="S3405" s="14">
        <f t="shared" si="268"/>
        <v>42150.462083333332</v>
      </c>
      <c r="T3405" s="14">
        <f t="shared" si="269"/>
        <v>42180.462083333332</v>
      </c>
      <c r="U3405">
        <f t="shared" si="26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122</v>
      </c>
      <c r="P3406">
        <f t="shared" si="267"/>
        <v>203</v>
      </c>
      <c r="Q3406" t="s">
        <v>8316</v>
      </c>
      <c r="R3406" t="s">
        <v>8317</v>
      </c>
      <c r="S3406" s="14">
        <f t="shared" si="268"/>
        <v>42152.503495370373</v>
      </c>
      <c r="T3406" s="14">
        <f t="shared" si="269"/>
        <v>42172.503495370373</v>
      </c>
      <c r="U3406">
        <f t="shared" si="26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138</v>
      </c>
      <c r="P3407">
        <f t="shared" si="267"/>
        <v>28</v>
      </c>
      <c r="Q3407" t="s">
        <v>8316</v>
      </c>
      <c r="R3407" t="s">
        <v>8317</v>
      </c>
      <c r="S3407" s="14">
        <f t="shared" si="268"/>
        <v>42410.017199074078</v>
      </c>
      <c r="T3407" s="14">
        <f t="shared" si="269"/>
        <v>42430.999305555553</v>
      </c>
      <c r="U3407">
        <f t="shared" si="26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100</v>
      </c>
      <c r="P3408">
        <f t="shared" si="267"/>
        <v>110</v>
      </c>
      <c r="Q3408" t="s">
        <v>8316</v>
      </c>
      <c r="R3408" t="s">
        <v>8317</v>
      </c>
      <c r="S3408" s="14">
        <f t="shared" si="268"/>
        <v>41791.492777777778</v>
      </c>
      <c r="T3408" s="14">
        <f t="shared" si="269"/>
        <v>41836.492777777778</v>
      </c>
      <c r="U3408">
        <f t="shared" si="26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107</v>
      </c>
      <c r="P3409">
        <f t="shared" si="267"/>
        <v>32</v>
      </c>
      <c r="Q3409" t="s">
        <v>8316</v>
      </c>
      <c r="R3409" t="s">
        <v>8317</v>
      </c>
      <c r="S3409" s="14">
        <f t="shared" si="268"/>
        <v>41796.422326388885</v>
      </c>
      <c r="T3409" s="14">
        <f t="shared" si="269"/>
        <v>41826.422326388885</v>
      </c>
      <c r="U3409">
        <f t="shared" si="26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211</v>
      </c>
      <c r="P3410">
        <f t="shared" si="267"/>
        <v>59</v>
      </c>
      <c r="Q3410" t="s">
        <v>8316</v>
      </c>
      <c r="R3410" t="s">
        <v>8317</v>
      </c>
      <c r="S3410" s="14">
        <f t="shared" si="268"/>
        <v>41808.991944444446</v>
      </c>
      <c r="T3410" s="14">
        <f t="shared" si="269"/>
        <v>41838.991944444446</v>
      </c>
      <c r="U3410">
        <f t="shared" si="26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124</v>
      </c>
      <c r="P3411">
        <f t="shared" si="267"/>
        <v>29</v>
      </c>
      <c r="Q3411" t="s">
        <v>8316</v>
      </c>
      <c r="R3411" t="s">
        <v>8317</v>
      </c>
      <c r="S3411" s="14">
        <f t="shared" si="268"/>
        <v>42544.814328703709</v>
      </c>
      <c r="T3411" s="14">
        <f t="shared" si="269"/>
        <v>42582.873611111107</v>
      </c>
      <c r="U3411">
        <f t="shared" si="26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109</v>
      </c>
      <c r="P3412">
        <f t="shared" si="267"/>
        <v>81</v>
      </c>
      <c r="Q3412" t="s">
        <v>8316</v>
      </c>
      <c r="R3412" t="s">
        <v>8317</v>
      </c>
      <c r="S3412" s="14">
        <f t="shared" si="268"/>
        <v>42500.041550925926</v>
      </c>
      <c r="T3412" s="14">
        <f t="shared" si="269"/>
        <v>42527.291666666672</v>
      </c>
      <c r="U3412">
        <f t="shared" si="26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104</v>
      </c>
      <c r="P3413">
        <f t="shared" si="267"/>
        <v>199</v>
      </c>
      <c r="Q3413" t="s">
        <v>8316</v>
      </c>
      <c r="R3413" t="s">
        <v>8317</v>
      </c>
      <c r="S3413" s="14">
        <f t="shared" si="268"/>
        <v>42265.022824074069</v>
      </c>
      <c r="T3413" s="14">
        <f t="shared" si="269"/>
        <v>42285.022824074069</v>
      </c>
      <c r="U3413">
        <f t="shared" si="26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100</v>
      </c>
      <c r="P3414">
        <f t="shared" si="267"/>
        <v>115</v>
      </c>
      <c r="Q3414" t="s">
        <v>8316</v>
      </c>
      <c r="R3414" t="s">
        <v>8317</v>
      </c>
      <c r="S3414" s="14">
        <f t="shared" si="268"/>
        <v>41879.959050925929</v>
      </c>
      <c r="T3414" s="14">
        <f t="shared" si="269"/>
        <v>41909.959050925929</v>
      </c>
      <c r="U3414">
        <f t="shared" si="26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130</v>
      </c>
      <c r="P3415">
        <f t="shared" si="267"/>
        <v>46</v>
      </c>
      <c r="Q3415" t="s">
        <v>8316</v>
      </c>
      <c r="R3415" t="s">
        <v>8317</v>
      </c>
      <c r="S3415" s="14">
        <f t="shared" si="268"/>
        <v>42053.733078703706</v>
      </c>
      <c r="T3415" s="14">
        <f t="shared" si="269"/>
        <v>42063.207638888889</v>
      </c>
      <c r="U3415">
        <f t="shared" si="26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104</v>
      </c>
      <c r="P3416">
        <f t="shared" si="267"/>
        <v>71</v>
      </c>
      <c r="Q3416" t="s">
        <v>8316</v>
      </c>
      <c r="R3416" t="s">
        <v>8317</v>
      </c>
      <c r="S3416" s="14">
        <f t="shared" si="268"/>
        <v>42675.832465277781</v>
      </c>
      <c r="T3416" s="14">
        <f t="shared" si="269"/>
        <v>42705.332638888889</v>
      </c>
      <c r="U3416">
        <f t="shared" si="26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100</v>
      </c>
      <c r="P3417">
        <f t="shared" si="267"/>
        <v>22</v>
      </c>
      <c r="Q3417" t="s">
        <v>8316</v>
      </c>
      <c r="R3417" t="s">
        <v>8317</v>
      </c>
      <c r="S3417" s="14">
        <f t="shared" si="268"/>
        <v>42467.144166666665</v>
      </c>
      <c r="T3417" s="14">
        <f t="shared" si="269"/>
        <v>42477.979166666672</v>
      </c>
      <c r="U3417">
        <f t="shared" si="26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120</v>
      </c>
      <c r="P3418">
        <f t="shared" si="267"/>
        <v>159</v>
      </c>
      <c r="Q3418" t="s">
        <v>8316</v>
      </c>
      <c r="R3418" t="s">
        <v>8317</v>
      </c>
      <c r="S3418" s="14">
        <f t="shared" si="268"/>
        <v>42089.412557870368</v>
      </c>
      <c r="T3418" s="14">
        <f t="shared" si="269"/>
        <v>42117.770833333328</v>
      </c>
      <c r="U3418">
        <f t="shared" si="26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100</v>
      </c>
      <c r="P3419">
        <f t="shared" si="267"/>
        <v>38</v>
      </c>
      <c r="Q3419" t="s">
        <v>8316</v>
      </c>
      <c r="R3419" t="s">
        <v>8317</v>
      </c>
      <c r="S3419" s="14">
        <f t="shared" si="268"/>
        <v>41894.91375</v>
      </c>
      <c r="T3419" s="14">
        <f t="shared" si="269"/>
        <v>41938.029861111114</v>
      </c>
      <c r="U3419">
        <f t="shared" si="26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101</v>
      </c>
      <c r="P3420">
        <f t="shared" si="267"/>
        <v>72</v>
      </c>
      <c r="Q3420" t="s">
        <v>8316</v>
      </c>
      <c r="R3420" t="s">
        <v>8317</v>
      </c>
      <c r="S3420" s="14">
        <f t="shared" si="268"/>
        <v>41752.83457175926</v>
      </c>
      <c r="T3420" s="14">
        <f t="shared" si="269"/>
        <v>41782.83457175926</v>
      </c>
      <c r="U3420">
        <f t="shared" si="26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107</v>
      </c>
      <c r="P3421">
        <f t="shared" si="267"/>
        <v>64</v>
      </c>
      <c r="Q3421" t="s">
        <v>8316</v>
      </c>
      <c r="R3421" t="s">
        <v>8317</v>
      </c>
      <c r="S3421" s="14">
        <f t="shared" si="268"/>
        <v>42448.821585648147</v>
      </c>
      <c r="T3421" s="14">
        <f t="shared" si="269"/>
        <v>42466.895833333328</v>
      </c>
      <c r="U3421">
        <f t="shared" si="26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138</v>
      </c>
      <c r="P3422">
        <f t="shared" si="267"/>
        <v>28</v>
      </c>
      <c r="Q3422" t="s">
        <v>8316</v>
      </c>
      <c r="R3422" t="s">
        <v>8317</v>
      </c>
      <c r="S3422" s="14">
        <f t="shared" si="268"/>
        <v>42405.090300925927</v>
      </c>
      <c r="T3422" s="14">
        <f t="shared" si="269"/>
        <v>42414</v>
      </c>
      <c r="U3422">
        <f t="shared" si="26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101</v>
      </c>
      <c r="P3423">
        <f t="shared" si="267"/>
        <v>103</v>
      </c>
      <c r="Q3423" t="s">
        <v>8316</v>
      </c>
      <c r="R3423" t="s">
        <v>8317</v>
      </c>
      <c r="S3423" s="14">
        <f t="shared" si="268"/>
        <v>42037.791238425925</v>
      </c>
      <c r="T3423" s="14">
        <f t="shared" si="269"/>
        <v>42067.791238425925</v>
      </c>
      <c r="U3423">
        <f t="shared" si="26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109</v>
      </c>
      <c r="P3424">
        <f t="shared" si="267"/>
        <v>71</v>
      </c>
      <c r="Q3424" t="s">
        <v>8316</v>
      </c>
      <c r="R3424" t="s">
        <v>8317</v>
      </c>
      <c r="S3424" s="14">
        <f t="shared" si="268"/>
        <v>42323.562222222223</v>
      </c>
      <c r="T3424" s="14">
        <f t="shared" si="269"/>
        <v>42352</v>
      </c>
      <c r="U3424">
        <f t="shared" si="26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140</v>
      </c>
      <c r="P3425">
        <f t="shared" si="267"/>
        <v>35</v>
      </c>
      <c r="Q3425" t="s">
        <v>8316</v>
      </c>
      <c r="R3425" t="s">
        <v>8317</v>
      </c>
      <c r="S3425" s="14">
        <f t="shared" si="268"/>
        <v>42088.911354166667</v>
      </c>
      <c r="T3425" s="14">
        <f t="shared" si="269"/>
        <v>42118.911354166667</v>
      </c>
      <c r="U3425">
        <f t="shared" si="26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104</v>
      </c>
      <c r="P3426">
        <f t="shared" si="267"/>
        <v>82</v>
      </c>
      <c r="Q3426" t="s">
        <v>8316</v>
      </c>
      <c r="R3426" t="s">
        <v>8317</v>
      </c>
      <c r="S3426" s="14">
        <f t="shared" si="268"/>
        <v>42018.676898148144</v>
      </c>
      <c r="T3426" s="14">
        <f t="shared" si="269"/>
        <v>42040.290972222225</v>
      </c>
      <c r="U3426">
        <f t="shared" si="26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103</v>
      </c>
      <c r="P3427">
        <f t="shared" si="267"/>
        <v>297</v>
      </c>
      <c r="Q3427" t="s">
        <v>8316</v>
      </c>
      <c r="R3427" t="s">
        <v>8317</v>
      </c>
      <c r="S3427" s="14">
        <f t="shared" si="268"/>
        <v>41884.617314814815</v>
      </c>
      <c r="T3427" s="14">
        <f t="shared" si="269"/>
        <v>41916.617314814815</v>
      </c>
      <c r="U3427">
        <f t="shared" si="26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108</v>
      </c>
      <c r="P3428">
        <f t="shared" si="267"/>
        <v>47</v>
      </c>
      <c r="Q3428" t="s">
        <v>8316</v>
      </c>
      <c r="R3428" t="s">
        <v>8317</v>
      </c>
      <c r="S3428" s="14">
        <f t="shared" si="268"/>
        <v>41884.056747685187</v>
      </c>
      <c r="T3428" s="14">
        <f t="shared" si="269"/>
        <v>41903.083333333336</v>
      </c>
      <c r="U3428">
        <f t="shared" si="26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100</v>
      </c>
      <c r="P3429">
        <f t="shared" si="267"/>
        <v>52</v>
      </c>
      <c r="Q3429" t="s">
        <v>8316</v>
      </c>
      <c r="R3429" t="s">
        <v>8317</v>
      </c>
      <c r="S3429" s="14">
        <f t="shared" si="268"/>
        <v>41792.645277777774</v>
      </c>
      <c r="T3429" s="14">
        <f t="shared" si="269"/>
        <v>41822.645277777774</v>
      </c>
      <c r="U3429">
        <f t="shared" si="26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103</v>
      </c>
      <c r="P3430">
        <f t="shared" si="267"/>
        <v>40</v>
      </c>
      <c r="Q3430" t="s">
        <v>8316</v>
      </c>
      <c r="R3430" t="s">
        <v>8317</v>
      </c>
      <c r="S3430" s="14">
        <f t="shared" si="268"/>
        <v>42038.720451388886</v>
      </c>
      <c r="T3430" s="14">
        <f t="shared" si="269"/>
        <v>42063.708333333328</v>
      </c>
      <c r="U3430">
        <f t="shared" si="26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130</v>
      </c>
      <c r="P3431">
        <f t="shared" si="267"/>
        <v>16</v>
      </c>
      <c r="Q3431" t="s">
        <v>8316</v>
      </c>
      <c r="R3431" t="s">
        <v>8317</v>
      </c>
      <c r="S3431" s="14">
        <f t="shared" si="268"/>
        <v>42662.021539351852</v>
      </c>
      <c r="T3431" s="14">
        <f t="shared" si="269"/>
        <v>42676.021539351852</v>
      </c>
      <c r="U3431">
        <f t="shared" si="26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109</v>
      </c>
      <c r="P3432">
        <f t="shared" si="267"/>
        <v>30</v>
      </c>
      <c r="Q3432" t="s">
        <v>8316</v>
      </c>
      <c r="R3432" t="s">
        <v>8317</v>
      </c>
      <c r="S3432" s="14">
        <f t="shared" si="268"/>
        <v>41820.945613425924</v>
      </c>
      <c r="T3432" s="14">
        <f t="shared" si="269"/>
        <v>41850.945613425924</v>
      </c>
      <c r="U3432">
        <f t="shared" si="26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100</v>
      </c>
      <c r="P3433">
        <f t="shared" si="267"/>
        <v>95</v>
      </c>
      <c r="Q3433" t="s">
        <v>8316</v>
      </c>
      <c r="R3433" t="s">
        <v>8317</v>
      </c>
      <c r="S3433" s="14">
        <f t="shared" si="268"/>
        <v>41839.730937500004</v>
      </c>
      <c r="T3433" s="14">
        <f t="shared" si="269"/>
        <v>41869.730937500004</v>
      </c>
      <c r="U3433">
        <f t="shared" si="26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110</v>
      </c>
      <c r="P3434">
        <f t="shared" si="267"/>
        <v>52</v>
      </c>
      <c r="Q3434" t="s">
        <v>8316</v>
      </c>
      <c r="R3434" t="s">
        <v>8317</v>
      </c>
      <c r="S3434" s="14">
        <f t="shared" si="268"/>
        <v>42380.581180555557</v>
      </c>
      <c r="T3434" s="14">
        <f t="shared" si="269"/>
        <v>42405.916666666672</v>
      </c>
      <c r="U3434">
        <f t="shared" si="26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100</v>
      </c>
      <c r="P3435">
        <f t="shared" si="267"/>
        <v>134</v>
      </c>
      <c r="Q3435" t="s">
        <v>8316</v>
      </c>
      <c r="R3435" t="s">
        <v>8317</v>
      </c>
      <c r="S3435" s="14">
        <f t="shared" si="268"/>
        <v>41776.063136574077</v>
      </c>
      <c r="T3435" s="14">
        <f t="shared" si="269"/>
        <v>41807.125</v>
      </c>
      <c r="U3435">
        <f t="shared" ref="U3435:U3498" si="270">YEAR(S3435)</f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106</v>
      </c>
      <c r="P3436">
        <f t="shared" si="267"/>
        <v>63</v>
      </c>
      <c r="Q3436" t="s">
        <v>8316</v>
      </c>
      <c r="R3436" t="s">
        <v>8317</v>
      </c>
      <c r="S3436" s="14">
        <f t="shared" si="268"/>
        <v>41800.380428240744</v>
      </c>
      <c r="T3436" s="14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112</v>
      </c>
      <c r="P3437">
        <f t="shared" si="267"/>
        <v>59</v>
      </c>
      <c r="Q3437" t="s">
        <v>8316</v>
      </c>
      <c r="R3437" t="s">
        <v>8317</v>
      </c>
      <c r="S3437" s="14">
        <f t="shared" si="268"/>
        <v>42572.61681712963</v>
      </c>
      <c r="T3437" s="14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106</v>
      </c>
      <c r="P3438">
        <f t="shared" si="267"/>
        <v>143</v>
      </c>
      <c r="Q3438" t="s">
        <v>8316</v>
      </c>
      <c r="R3438" t="s">
        <v>8317</v>
      </c>
      <c r="S3438" s="14">
        <f t="shared" si="268"/>
        <v>41851.541585648149</v>
      </c>
      <c r="T3438" s="14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101</v>
      </c>
      <c r="P3439">
        <f t="shared" si="267"/>
        <v>84</v>
      </c>
      <c r="Q3439" t="s">
        <v>8316</v>
      </c>
      <c r="R3439" t="s">
        <v>8317</v>
      </c>
      <c r="S3439" s="14">
        <f t="shared" si="268"/>
        <v>42205.710879629631</v>
      </c>
      <c r="T3439" s="14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104</v>
      </c>
      <c r="P3440">
        <f t="shared" si="267"/>
        <v>186</v>
      </c>
      <c r="Q3440" t="s">
        <v>8316</v>
      </c>
      <c r="R3440" t="s">
        <v>8317</v>
      </c>
      <c r="S3440" s="14">
        <f t="shared" si="268"/>
        <v>42100.927858796291</v>
      </c>
      <c r="T3440" s="14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135</v>
      </c>
      <c r="P3441">
        <f t="shared" si="267"/>
        <v>90</v>
      </c>
      <c r="Q3441" t="s">
        <v>8316</v>
      </c>
      <c r="R3441" t="s">
        <v>8317</v>
      </c>
      <c r="S3441" s="14">
        <f t="shared" si="268"/>
        <v>42374.911226851851</v>
      </c>
      <c r="T3441" s="14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105</v>
      </c>
      <c r="P3442">
        <f t="shared" si="267"/>
        <v>64</v>
      </c>
      <c r="Q3442" t="s">
        <v>8316</v>
      </c>
      <c r="R3442" t="s">
        <v>8317</v>
      </c>
      <c r="S3442" s="14">
        <f t="shared" si="268"/>
        <v>41809.12300925926</v>
      </c>
      <c r="T3442" s="14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103</v>
      </c>
      <c r="P3443">
        <f t="shared" si="267"/>
        <v>60</v>
      </c>
      <c r="Q3443" t="s">
        <v>8316</v>
      </c>
      <c r="R3443" t="s">
        <v>8317</v>
      </c>
      <c r="S3443" s="14">
        <f t="shared" si="268"/>
        <v>42294.429641203707</v>
      </c>
      <c r="T3443" s="14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100</v>
      </c>
      <c r="P3444">
        <f t="shared" si="267"/>
        <v>31</v>
      </c>
      <c r="Q3444" t="s">
        <v>8316</v>
      </c>
      <c r="R3444" t="s">
        <v>8317</v>
      </c>
      <c r="S3444" s="14">
        <f t="shared" si="268"/>
        <v>42124.841111111105</v>
      </c>
      <c r="T3444" s="14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186</v>
      </c>
      <c r="P3445">
        <f t="shared" si="267"/>
        <v>41</v>
      </c>
      <c r="Q3445" t="s">
        <v>8316</v>
      </c>
      <c r="R3445" t="s">
        <v>8317</v>
      </c>
      <c r="S3445" s="14">
        <f t="shared" si="268"/>
        <v>41861.524837962963</v>
      </c>
      <c r="T3445" s="14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289</v>
      </c>
      <c r="P3446">
        <f t="shared" si="267"/>
        <v>43</v>
      </c>
      <c r="Q3446" t="s">
        <v>8316</v>
      </c>
      <c r="R3446" t="s">
        <v>8317</v>
      </c>
      <c r="S3446" s="14">
        <f t="shared" si="268"/>
        <v>42521.291504629626</v>
      </c>
      <c r="T3446" s="14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100</v>
      </c>
      <c r="P3447">
        <f t="shared" si="267"/>
        <v>65</v>
      </c>
      <c r="Q3447" t="s">
        <v>8316</v>
      </c>
      <c r="R3447" t="s">
        <v>8317</v>
      </c>
      <c r="S3447" s="14">
        <f t="shared" si="268"/>
        <v>42272.530509259261</v>
      </c>
      <c r="T3447" s="14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108</v>
      </c>
      <c r="P3448">
        <f t="shared" si="267"/>
        <v>43</v>
      </c>
      <c r="Q3448" t="s">
        <v>8316</v>
      </c>
      <c r="R3448" t="s">
        <v>8317</v>
      </c>
      <c r="S3448" s="14">
        <f t="shared" si="268"/>
        <v>42016.832465277781</v>
      </c>
      <c r="T3448" s="14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108</v>
      </c>
      <c r="P3449">
        <f t="shared" si="267"/>
        <v>77</v>
      </c>
      <c r="Q3449" t="s">
        <v>8316</v>
      </c>
      <c r="R3449" t="s">
        <v>8317</v>
      </c>
      <c r="S3449" s="14">
        <f t="shared" si="268"/>
        <v>42402.889027777783</v>
      </c>
      <c r="T3449" s="14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110</v>
      </c>
      <c r="P3450">
        <f t="shared" si="267"/>
        <v>51</v>
      </c>
      <c r="Q3450" t="s">
        <v>8316</v>
      </c>
      <c r="R3450" t="s">
        <v>8317</v>
      </c>
      <c r="S3450" s="14">
        <f t="shared" si="268"/>
        <v>41960.119085648148</v>
      </c>
      <c r="T3450" s="14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171</v>
      </c>
      <c r="P3451">
        <f t="shared" si="267"/>
        <v>68</v>
      </c>
      <c r="Q3451" t="s">
        <v>8316</v>
      </c>
      <c r="R3451" t="s">
        <v>8317</v>
      </c>
      <c r="S3451" s="14">
        <f t="shared" si="268"/>
        <v>42532.052523148144</v>
      </c>
      <c r="T3451" s="14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152</v>
      </c>
      <c r="P3452">
        <f t="shared" si="267"/>
        <v>19</v>
      </c>
      <c r="Q3452" t="s">
        <v>8316</v>
      </c>
      <c r="R3452" t="s">
        <v>8317</v>
      </c>
      <c r="S3452" s="14">
        <f t="shared" si="268"/>
        <v>42036.704525462963</v>
      </c>
      <c r="T3452" s="14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101</v>
      </c>
      <c r="P3453">
        <f t="shared" si="267"/>
        <v>41</v>
      </c>
      <c r="Q3453" t="s">
        <v>8316</v>
      </c>
      <c r="R3453" t="s">
        <v>8317</v>
      </c>
      <c r="S3453" s="14">
        <f t="shared" si="268"/>
        <v>42088.723692129628</v>
      </c>
      <c r="T3453" s="14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153</v>
      </c>
      <c r="P3454">
        <f t="shared" si="267"/>
        <v>41</v>
      </c>
      <c r="Q3454" t="s">
        <v>8316</v>
      </c>
      <c r="R3454" t="s">
        <v>8317</v>
      </c>
      <c r="S3454" s="14">
        <f t="shared" si="268"/>
        <v>41820.639189814814</v>
      </c>
      <c r="T3454" s="14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128</v>
      </c>
      <c r="P3455">
        <f t="shared" si="267"/>
        <v>28</v>
      </c>
      <c r="Q3455" t="s">
        <v>8316</v>
      </c>
      <c r="R3455" t="s">
        <v>8317</v>
      </c>
      <c r="S3455" s="14">
        <f t="shared" si="268"/>
        <v>42535.97865740741</v>
      </c>
      <c r="T3455" s="14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101</v>
      </c>
      <c r="P3456">
        <f t="shared" si="267"/>
        <v>34</v>
      </c>
      <c r="Q3456" t="s">
        <v>8316</v>
      </c>
      <c r="R3456" t="s">
        <v>8317</v>
      </c>
      <c r="S3456" s="14">
        <f t="shared" si="268"/>
        <v>41821.698599537034</v>
      </c>
      <c r="T3456" s="14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101</v>
      </c>
      <c r="P3457">
        <f t="shared" si="267"/>
        <v>146</v>
      </c>
      <c r="Q3457" t="s">
        <v>8316</v>
      </c>
      <c r="R3457" t="s">
        <v>8317</v>
      </c>
      <c r="S3457" s="14">
        <f t="shared" si="268"/>
        <v>42626.7503125</v>
      </c>
      <c r="T3457" s="14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6"/>
        <v>191</v>
      </c>
      <c r="P3458">
        <f t="shared" si="267"/>
        <v>359</v>
      </c>
      <c r="Q3458" t="s">
        <v>8316</v>
      </c>
      <c r="R3458" t="s">
        <v>8317</v>
      </c>
      <c r="S3458" s="14">
        <f t="shared" si="268"/>
        <v>41821.205636574072</v>
      </c>
      <c r="T3458" s="14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1">ROUND(E3459/D3459*100,0)</f>
        <v>140</v>
      </c>
      <c r="P3459">
        <f t="shared" ref="P3459:P3522" si="272">IFERROR(ROUND(E3459/L3459,0),"No Backers")</f>
        <v>51</v>
      </c>
      <c r="Q3459" t="s">
        <v>8316</v>
      </c>
      <c r="R3459" t="s">
        <v>8317</v>
      </c>
      <c r="S3459" s="14">
        <f t="shared" ref="S3459:S3522" si="273">(((J3459/60)/60)/24)+DATE(1970,1,1)</f>
        <v>42016.706678240742</v>
      </c>
      <c r="T3459" s="14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124</v>
      </c>
      <c r="P3460">
        <f t="shared" si="272"/>
        <v>45</v>
      </c>
      <c r="Q3460" t="s">
        <v>8316</v>
      </c>
      <c r="R3460" t="s">
        <v>8317</v>
      </c>
      <c r="S3460" s="14">
        <f t="shared" si="273"/>
        <v>42011.202581018515</v>
      </c>
      <c r="T3460" s="14">
        <f t="shared" si="274"/>
        <v>42038.185416666667</v>
      </c>
      <c r="U3460">
        <f t="shared" si="27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126</v>
      </c>
      <c r="P3461">
        <f t="shared" si="272"/>
        <v>18</v>
      </c>
      <c r="Q3461" t="s">
        <v>8316</v>
      </c>
      <c r="R3461" t="s">
        <v>8317</v>
      </c>
      <c r="S3461" s="14">
        <f t="shared" si="273"/>
        <v>42480.479861111111</v>
      </c>
      <c r="T3461" s="14">
        <f t="shared" si="274"/>
        <v>42510.479861111111</v>
      </c>
      <c r="U3461">
        <f t="shared" si="27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190</v>
      </c>
      <c r="P3462">
        <f t="shared" si="272"/>
        <v>50</v>
      </c>
      <c r="Q3462" t="s">
        <v>8316</v>
      </c>
      <c r="R3462" t="s">
        <v>8317</v>
      </c>
      <c r="S3462" s="14">
        <f t="shared" si="273"/>
        <v>41852.527222222219</v>
      </c>
      <c r="T3462" s="14">
        <f t="shared" si="274"/>
        <v>41866.527222222219</v>
      </c>
      <c r="U3462">
        <f t="shared" si="27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139</v>
      </c>
      <c r="P3463">
        <f t="shared" si="272"/>
        <v>58</v>
      </c>
      <c r="Q3463" t="s">
        <v>8316</v>
      </c>
      <c r="R3463" t="s">
        <v>8317</v>
      </c>
      <c r="S3463" s="14">
        <f t="shared" si="273"/>
        <v>42643.632858796293</v>
      </c>
      <c r="T3463" s="14">
        <f t="shared" si="274"/>
        <v>42672.125</v>
      </c>
      <c r="U3463">
        <f t="shared" si="27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202</v>
      </c>
      <c r="P3464">
        <f t="shared" si="272"/>
        <v>30</v>
      </c>
      <c r="Q3464" t="s">
        <v>8316</v>
      </c>
      <c r="R3464" t="s">
        <v>8317</v>
      </c>
      <c r="S3464" s="14">
        <f t="shared" si="273"/>
        <v>42179.898472222223</v>
      </c>
      <c r="T3464" s="14">
        <f t="shared" si="274"/>
        <v>42195.75</v>
      </c>
      <c r="U3464">
        <f t="shared" si="27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103</v>
      </c>
      <c r="P3465">
        <f t="shared" si="272"/>
        <v>91</v>
      </c>
      <c r="Q3465" t="s">
        <v>8316</v>
      </c>
      <c r="R3465" t="s">
        <v>8317</v>
      </c>
      <c r="S3465" s="14">
        <f t="shared" si="273"/>
        <v>42612.918807870374</v>
      </c>
      <c r="T3465" s="14">
        <f t="shared" si="274"/>
        <v>42654.165972222225</v>
      </c>
      <c r="U3465">
        <f t="shared" si="27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102</v>
      </c>
      <c r="P3466">
        <f t="shared" si="272"/>
        <v>55</v>
      </c>
      <c r="Q3466" t="s">
        <v>8316</v>
      </c>
      <c r="R3466" t="s">
        <v>8317</v>
      </c>
      <c r="S3466" s="14">
        <f t="shared" si="273"/>
        <v>42575.130057870367</v>
      </c>
      <c r="T3466" s="14">
        <f t="shared" si="274"/>
        <v>42605.130057870367</v>
      </c>
      <c r="U3466">
        <f t="shared" si="27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103</v>
      </c>
      <c r="P3467">
        <f t="shared" si="272"/>
        <v>57</v>
      </c>
      <c r="Q3467" t="s">
        <v>8316</v>
      </c>
      <c r="R3467" t="s">
        <v>8317</v>
      </c>
      <c r="S3467" s="14">
        <f t="shared" si="273"/>
        <v>42200.625833333332</v>
      </c>
      <c r="T3467" s="14">
        <f t="shared" si="274"/>
        <v>42225.666666666672</v>
      </c>
      <c r="U3467">
        <f t="shared" si="270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127</v>
      </c>
      <c r="P3468">
        <f t="shared" si="272"/>
        <v>73</v>
      </c>
      <c r="Q3468" t="s">
        <v>8316</v>
      </c>
      <c r="R3468" t="s">
        <v>8317</v>
      </c>
      <c r="S3468" s="14">
        <f t="shared" si="273"/>
        <v>42420.019097222219</v>
      </c>
      <c r="T3468" s="14">
        <f t="shared" si="274"/>
        <v>42479.977430555555</v>
      </c>
      <c r="U3468">
        <f t="shared" si="27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101</v>
      </c>
      <c r="P3469">
        <f t="shared" si="272"/>
        <v>64</v>
      </c>
      <c r="Q3469" t="s">
        <v>8316</v>
      </c>
      <c r="R3469" t="s">
        <v>8317</v>
      </c>
      <c r="S3469" s="14">
        <f t="shared" si="273"/>
        <v>42053.671666666662</v>
      </c>
      <c r="T3469" s="14">
        <f t="shared" si="274"/>
        <v>42083.630000000005</v>
      </c>
      <c r="U3469">
        <f t="shared" si="27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122</v>
      </c>
      <c r="P3470">
        <f t="shared" si="272"/>
        <v>716</v>
      </c>
      <c r="Q3470" t="s">
        <v>8316</v>
      </c>
      <c r="R3470" t="s">
        <v>8317</v>
      </c>
      <c r="S3470" s="14">
        <f t="shared" si="273"/>
        <v>42605.765381944439</v>
      </c>
      <c r="T3470" s="14">
        <f t="shared" si="274"/>
        <v>42634.125</v>
      </c>
      <c r="U3470">
        <f t="shared" si="27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113</v>
      </c>
      <c r="P3471">
        <f t="shared" si="272"/>
        <v>50</v>
      </c>
      <c r="Q3471" t="s">
        <v>8316</v>
      </c>
      <c r="R3471" t="s">
        <v>8317</v>
      </c>
      <c r="S3471" s="14">
        <f t="shared" si="273"/>
        <v>42458.641724537039</v>
      </c>
      <c r="T3471" s="14">
        <f t="shared" si="274"/>
        <v>42488.641724537039</v>
      </c>
      <c r="U3471">
        <f t="shared" si="270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150</v>
      </c>
      <c r="P3472">
        <f t="shared" si="272"/>
        <v>42</v>
      </c>
      <c r="Q3472" t="s">
        <v>8316</v>
      </c>
      <c r="R3472" t="s">
        <v>8317</v>
      </c>
      <c r="S3472" s="14">
        <f t="shared" si="273"/>
        <v>42529.022013888884</v>
      </c>
      <c r="T3472" s="14">
        <f t="shared" si="274"/>
        <v>42566.901388888888</v>
      </c>
      <c r="U3472">
        <f t="shared" si="270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215</v>
      </c>
      <c r="P3473">
        <f t="shared" si="272"/>
        <v>36</v>
      </c>
      <c r="Q3473" t="s">
        <v>8316</v>
      </c>
      <c r="R3473" t="s">
        <v>8317</v>
      </c>
      <c r="S3473" s="14">
        <f t="shared" si="273"/>
        <v>41841.820486111108</v>
      </c>
      <c r="T3473" s="14">
        <f t="shared" si="274"/>
        <v>41882.833333333336</v>
      </c>
      <c r="U3473">
        <f t="shared" si="270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102</v>
      </c>
      <c r="P3474">
        <f t="shared" si="272"/>
        <v>89</v>
      </c>
      <c r="Q3474" t="s">
        <v>8316</v>
      </c>
      <c r="R3474" t="s">
        <v>8317</v>
      </c>
      <c r="S3474" s="14">
        <f t="shared" si="273"/>
        <v>41928.170497685183</v>
      </c>
      <c r="T3474" s="14">
        <f t="shared" si="274"/>
        <v>41949.249305555553</v>
      </c>
      <c r="U3474">
        <f t="shared" si="270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100</v>
      </c>
      <c r="P3475">
        <f t="shared" si="272"/>
        <v>148</v>
      </c>
      <c r="Q3475" t="s">
        <v>8316</v>
      </c>
      <c r="R3475" t="s">
        <v>8317</v>
      </c>
      <c r="S3475" s="14">
        <f t="shared" si="273"/>
        <v>42062.834444444445</v>
      </c>
      <c r="T3475" s="14">
        <f t="shared" si="274"/>
        <v>42083.852083333331</v>
      </c>
      <c r="U3475">
        <f t="shared" si="270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101</v>
      </c>
      <c r="P3476">
        <f t="shared" si="272"/>
        <v>52</v>
      </c>
      <c r="Q3476" t="s">
        <v>8316</v>
      </c>
      <c r="R3476" t="s">
        <v>8317</v>
      </c>
      <c r="S3476" s="14">
        <f t="shared" si="273"/>
        <v>42541.501516203702</v>
      </c>
      <c r="T3476" s="14">
        <f t="shared" si="274"/>
        <v>42571.501516203702</v>
      </c>
      <c r="U3476">
        <f t="shared" si="270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113</v>
      </c>
      <c r="P3477">
        <f t="shared" si="272"/>
        <v>20</v>
      </c>
      <c r="Q3477" t="s">
        <v>8316</v>
      </c>
      <c r="R3477" t="s">
        <v>8317</v>
      </c>
      <c r="S3477" s="14">
        <f t="shared" si="273"/>
        <v>41918.880833333329</v>
      </c>
      <c r="T3477" s="14">
        <f t="shared" si="274"/>
        <v>41946</v>
      </c>
      <c r="U3477">
        <f t="shared" si="270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104</v>
      </c>
      <c r="P3478">
        <f t="shared" si="272"/>
        <v>52</v>
      </c>
      <c r="Q3478" t="s">
        <v>8316</v>
      </c>
      <c r="R3478" t="s">
        <v>8317</v>
      </c>
      <c r="S3478" s="14">
        <f t="shared" si="273"/>
        <v>41921.279976851853</v>
      </c>
      <c r="T3478" s="14">
        <f t="shared" si="274"/>
        <v>41939.125</v>
      </c>
      <c r="U3478">
        <f t="shared" si="270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115</v>
      </c>
      <c r="P3479">
        <f t="shared" si="272"/>
        <v>53</v>
      </c>
      <c r="Q3479" t="s">
        <v>8316</v>
      </c>
      <c r="R3479" t="s">
        <v>8317</v>
      </c>
      <c r="S3479" s="14">
        <f t="shared" si="273"/>
        <v>42128.736608796295</v>
      </c>
      <c r="T3479" s="14">
        <f t="shared" si="274"/>
        <v>42141.125</v>
      </c>
      <c r="U3479">
        <f t="shared" si="270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113</v>
      </c>
      <c r="P3480">
        <f t="shared" si="272"/>
        <v>40</v>
      </c>
      <c r="Q3480" t="s">
        <v>8316</v>
      </c>
      <c r="R3480" t="s">
        <v>8317</v>
      </c>
      <c r="S3480" s="14">
        <f t="shared" si="273"/>
        <v>42053.916921296302</v>
      </c>
      <c r="T3480" s="14">
        <f t="shared" si="274"/>
        <v>42079.875</v>
      </c>
      <c r="U3480">
        <f t="shared" si="270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128</v>
      </c>
      <c r="P3481">
        <f t="shared" si="272"/>
        <v>34</v>
      </c>
      <c r="Q3481" t="s">
        <v>8316</v>
      </c>
      <c r="R3481" t="s">
        <v>8317</v>
      </c>
      <c r="S3481" s="14">
        <f t="shared" si="273"/>
        <v>41781.855092592588</v>
      </c>
      <c r="T3481" s="14">
        <f t="shared" si="274"/>
        <v>41811.855092592588</v>
      </c>
      <c r="U3481">
        <f t="shared" si="270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143</v>
      </c>
      <c r="P3482">
        <f t="shared" si="272"/>
        <v>165</v>
      </c>
      <c r="Q3482" t="s">
        <v>8316</v>
      </c>
      <c r="R3482" t="s">
        <v>8317</v>
      </c>
      <c r="S3482" s="14">
        <f t="shared" si="273"/>
        <v>42171.317442129628</v>
      </c>
      <c r="T3482" s="14">
        <f t="shared" si="274"/>
        <v>42195.875</v>
      </c>
      <c r="U3482">
        <f t="shared" si="270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119</v>
      </c>
      <c r="P3483">
        <f t="shared" si="272"/>
        <v>125</v>
      </c>
      <c r="Q3483" t="s">
        <v>8316</v>
      </c>
      <c r="R3483" t="s">
        <v>8317</v>
      </c>
      <c r="S3483" s="14">
        <f t="shared" si="273"/>
        <v>41989.24754629629</v>
      </c>
      <c r="T3483" s="14">
        <f t="shared" si="274"/>
        <v>42006.24754629629</v>
      </c>
      <c r="U3483">
        <f t="shared" si="270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138</v>
      </c>
      <c r="P3484">
        <f t="shared" si="272"/>
        <v>52</v>
      </c>
      <c r="Q3484" t="s">
        <v>8316</v>
      </c>
      <c r="R3484" t="s">
        <v>8317</v>
      </c>
      <c r="S3484" s="14">
        <f t="shared" si="273"/>
        <v>41796.771597222221</v>
      </c>
      <c r="T3484" s="14">
        <f t="shared" si="274"/>
        <v>41826.771597222221</v>
      </c>
      <c r="U3484">
        <f t="shared" si="270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160</v>
      </c>
      <c r="P3485">
        <f t="shared" si="272"/>
        <v>40</v>
      </c>
      <c r="Q3485" t="s">
        <v>8316</v>
      </c>
      <c r="R3485" t="s">
        <v>8317</v>
      </c>
      <c r="S3485" s="14">
        <f t="shared" si="273"/>
        <v>41793.668761574074</v>
      </c>
      <c r="T3485" s="14">
        <f t="shared" si="274"/>
        <v>41823.668761574074</v>
      </c>
      <c r="U3485">
        <f t="shared" si="270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114</v>
      </c>
      <c r="P3486">
        <f t="shared" si="272"/>
        <v>65</v>
      </c>
      <c r="Q3486" t="s">
        <v>8316</v>
      </c>
      <c r="R3486" t="s">
        <v>8317</v>
      </c>
      <c r="S3486" s="14">
        <f t="shared" si="273"/>
        <v>42506.760405092587</v>
      </c>
      <c r="T3486" s="14">
        <f t="shared" si="274"/>
        <v>42536.760405092587</v>
      </c>
      <c r="U3486">
        <f t="shared" si="270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101</v>
      </c>
      <c r="P3487">
        <f t="shared" si="272"/>
        <v>55</v>
      </c>
      <c r="Q3487" t="s">
        <v>8316</v>
      </c>
      <c r="R3487" t="s">
        <v>8317</v>
      </c>
      <c r="S3487" s="14">
        <f t="shared" si="273"/>
        <v>42372.693055555559</v>
      </c>
      <c r="T3487" s="14">
        <f t="shared" si="274"/>
        <v>42402.693055555559</v>
      </c>
      <c r="U3487">
        <f t="shared" si="270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155</v>
      </c>
      <c r="P3488">
        <f t="shared" si="272"/>
        <v>83</v>
      </c>
      <c r="Q3488" t="s">
        <v>8316</v>
      </c>
      <c r="R3488" t="s">
        <v>8317</v>
      </c>
      <c r="S3488" s="14">
        <f t="shared" si="273"/>
        <v>42126.87501157407</v>
      </c>
      <c r="T3488" s="14">
        <f t="shared" si="274"/>
        <v>42158.290972222225</v>
      </c>
      <c r="U3488">
        <f t="shared" si="270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128</v>
      </c>
      <c r="P3489">
        <f t="shared" si="272"/>
        <v>39</v>
      </c>
      <c r="Q3489" t="s">
        <v>8316</v>
      </c>
      <c r="R3489" t="s">
        <v>8317</v>
      </c>
      <c r="S3489" s="14">
        <f t="shared" si="273"/>
        <v>42149.940416666665</v>
      </c>
      <c r="T3489" s="14">
        <f t="shared" si="274"/>
        <v>42179.940416666665</v>
      </c>
      <c r="U3489">
        <f t="shared" si="270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121</v>
      </c>
      <c r="P3490">
        <f t="shared" si="272"/>
        <v>125</v>
      </c>
      <c r="Q3490" t="s">
        <v>8316</v>
      </c>
      <c r="R3490" t="s">
        <v>8317</v>
      </c>
      <c r="S3490" s="14">
        <f t="shared" si="273"/>
        <v>42087.768055555556</v>
      </c>
      <c r="T3490" s="14">
        <f t="shared" si="274"/>
        <v>42111.666666666672</v>
      </c>
      <c r="U3490">
        <f t="shared" si="270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113</v>
      </c>
      <c r="P3491">
        <f t="shared" si="272"/>
        <v>78</v>
      </c>
      <c r="Q3491" t="s">
        <v>8316</v>
      </c>
      <c r="R3491" t="s">
        <v>8317</v>
      </c>
      <c r="S3491" s="14">
        <f t="shared" si="273"/>
        <v>41753.635775462964</v>
      </c>
      <c r="T3491" s="14">
        <f t="shared" si="274"/>
        <v>41783.875</v>
      </c>
      <c r="U3491">
        <f t="shared" si="270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128</v>
      </c>
      <c r="P3492">
        <f t="shared" si="272"/>
        <v>47</v>
      </c>
      <c r="Q3492" t="s">
        <v>8316</v>
      </c>
      <c r="R3492" t="s">
        <v>8317</v>
      </c>
      <c r="S3492" s="14">
        <f t="shared" si="273"/>
        <v>42443.802361111113</v>
      </c>
      <c r="T3492" s="14">
        <f t="shared" si="274"/>
        <v>42473.802361111113</v>
      </c>
      <c r="U3492">
        <f t="shared" si="270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158</v>
      </c>
      <c r="P3493">
        <f t="shared" si="272"/>
        <v>79</v>
      </c>
      <c r="Q3493" t="s">
        <v>8316</v>
      </c>
      <c r="R3493" t="s">
        <v>8317</v>
      </c>
      <c r="S3493" s="14">
        <f t="shared" si="273"/>
        <v>42121.249814814815</v>
      </c>
      <c r="T3493" s="14">
        <f t="shared" si="274"/>
        <v>42142.249814814815</v>
      </c>
      <c r="U3493">
        <f t="shared" si="270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105</v>
      </c>
      <c r="P3494">
        <f t="shared" si="272"/>
        <v>114</v>
      </c>
      <c r="Q3494" t="s">
        <v>8316</v>
      </c>
      <c r="R3494" t="s">
        <v>8317</v>
      </c>
      <c r="S3494" s="14">
        <f t="shared" si="273"/>
        <v>42268.009224537032</v>
      </c>
      <c r="T3494" s="14">
        <f t="shared" si="274"/>
        <v>42303.009224537032</v>
      </c>
      <c r="U3494">
        <f t="shared" si="270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100</v>
      </c>
      <c r="P3495">
        <f t="shared" si="272"/>
        <v>52</v>
      </c>
      <c r="Q3495" t="s">
        <v>8316</v>
      </c>
      <c r="R3495" t="s">
        <v>8317</v>
      </c>
      <c r="S3495" s="14">
        <f t="shared" si="273"/>
        <v>41848.866157407407</v>
      </c>
      <c r="T3495" s="14">
        <f t="shared" si="274"/>
        <v>41868.21597222222</v>
      </c>
      <c r="U3495">
        <f t="shared" si="270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100</v>
      </c>
      <c r="P3496">
        <f t="shared" si="272"/>
        <v>31</v>
      </c>
      <c r="Q3496" t="s">
        <v>8316</v>
      </c>
      <c r="R3496" t="s">
        <v>8317</v>
      </c>
      <c r="S3496" s="14">
        <f t="shared" si="273"/>
        <v>42689.214988425927</v>
      </c>
      <c r="T3496" s="14">
        <f t="shared" si="274"/>
        <v>42700.25</v>
      </c>
      <c r="U3496">
        <f t="shared" si="270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107</v>
      </c>
      <c r="P3497">
        <f t="shared" si="272"/>
        <v>74</v>
      </c>
      <c r="Q3497" t="s">
        <v>8316</v>
      </c>
      <c r="R3497" t="s">
        <v>8317</v>
      </c>
      <c r="S3497" s="14">
        <f t="shared" si="273"/>
        <v>41915.762835648151</v>
      </c>
      <c r="T3497" s="14">
        <f t="shared" si="274"/>
        <v>41944.720833333333</v>
      </c>
      <c r="U3497">
        <f t="shared" si="270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124</v>
      </c>
      <c r="P3498">
        <f t="shared" si="272"/>
        <v>48</v>
      </c>
      <c r="Q3498" t="s">
        <v>8316</v>
      </c>
      <c r="R3498" t="s">
        <v>8317</v>
      </c>
      <c r="S3498" s="14">
        <f t="shared" si="273"/>
        <v>42584.846828703703</v>
      </c>
      <c r="T3498" s="14">
        <f t="shared" si="274"/>
        <v>42624.846828703703</v>
      </c>
      <c r="U3498">
        <f t="shared" si="270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109</v>
      </c>
      <c r="P3499">
        <f t="shared" si="272"/>
        <v>34</v>
      </c>
      <c r="Q3499" t="s">
        <v>8316</v>
      </c>
      <c r="R3499" t="s">
        <v>8317</v>
      </c>
      <c r="S3499" s="14">
        <f t="shared" si="273"/>
        <v>42511.741944444439</v>
      </c>
      <c r="T3499" s="14">
        <f t="shared" si="274"/>
        <v>42523.916666666672</v>
      </c>
      <c r="U3499">
        <f t="shared" ref="U3499:U3562" si="275">YEAR(S3499)</f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102</v>
      </c>
      <c r="P3500">
        <f t="shared" si="272"/>
        <v>40</v>
      </c>
      <c r="Q3500" t="s">
        <v>8316</v>
      </c>
      <c r="R3500" t="s">
        <v>8317</v>
      </c>
      <c r="S3500" s="14">
        <f t="shared" si="273"/>
        <v>42459.15861111111</v>
      </c>
      <c r="T3500" s="14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106</v>
      </c>
      <c r="P3501">
        <f t="shared" si="272"/>
        <v>60</v>
      </c>
      <c r="Q3501" t="s">
        <v>8316</v>
      </c>
      <c r="R3501" t="s">
        <v>8317</v>
      </c>
      <c r="S3501" s="14">
        <f t="shared" si="273"/>
        <v>42132.036168981482</v>
      </c>
      <c r="T3501" s="14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106</v>
      </c>
      <c r="P3502">
        <f t="shared" si="272"/>
        <v>25</v>
      </c>
      <c r="Q3502" t="s">
        <v>8316</v>
      </c>
      <c r="R3502" t="s">
        <v>8317</v>
      </c>
      <c r="S3502" s="14">
        <f t="shared" si="273"/>
        <v>42419.91942129629</v>
      </c>
      <c r="T3502" s="14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101</v>
      </c>
      <c r="P3503">
        <f t="shared" si="272"/>
        <v>36</v>
      </c>
      <c r="Q3503" t="s">
        <v>8316</v>
      </c>
      <c r="R3503" t="s">
        <v>8317</v>
      </c>
      <c r="S3503" s="14">
        <f t="shared" si="273"/>
        <v>42233.763831018514</v>
      </c>
      <c r="T3503" s="14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105</v>
      </c>
      <c r="P3504">
        <f t="shared" si="272"/>
        <v>136</v>
      </c>
      <c r="Q3504" t="s">
        <v>8316</v>
      </c>
      <c r="R3504" t="s">
        <v>8317</v>
      </c>
      <c r="S3504" s="14">
        <f t="shared" si="273"/>
        <v>42430.839398148149</v>
      </c>
      <c r="T3504" s="14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108</v>
      </c>
      <c r="P3505">
        <f t="shared" si="272"/>
        <v>71</v>
      </c>
      <c r="Q3505" t="s">
        <v>8316</v>
      </c>
      <c r="R3505" t="s">
        <v>8317</v>
      </c>
      <c r="S3505" s="14">
        <f t="shared" si="273"/>
        <v>42545.478333333333</v>
      </c>
      <c r="T3505" s="14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100</v>
      </c>
      <c r="P3506">
        <f t="shared" si="272"/>
        <v>125</v>
      </c>
      <c r="Q3506" t="s">
        <v>8316</v>
      </c>
      <c r="R3506" t="s">
        <v>8317</v>
      </c>
      <c r="S3506" s="14">
        <f t="shared" si="273"/>
        <v>42297.748738425929</v>
      </c>
      <c r="T3506" s="14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104</v>
      </c>
      <c r="P3507">
        <f t="shared" si="272"/>
        <v>67</v>
      </c>
      <c r="Q3507" t="s">
        <v>8316</v>
      </c>
      <c r="R3507" t="s">
        <v>8317</v>
      </c>
      <c r="S3507" s="14">
        <f t="shared" si="273"/>
        <v>41760.935706018521</v>
      </c>
      <c r="T3507" s="14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102</v>
      </c>
      <c r="P3508">
        <f t="shared" si="272"/>
        <v>105</v>
      </c>
      <c r="Q3508" t="s">
        <v>8316</v>
      </c>
      <c r="R3508" t="s">
        <v>8317</v>
      </c>
      <c r="S3508" s="14">
        <f t="shared" si="273"/>
        <v>41829.734259259261</v>
      </c>
      <c r="T3508" s="14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104</v>
      </c>
      <c r="P3509">
        <f t="shared" si="272"/>
        <v>145</v>
      </c>
      <c r="Q3509" t="s">
        <v>8316</v>
      </c>
      <c r="R3509" t="s">
        <v>8317</v>
      </c>
      <c r="S3509" s="14">
        <f t="shared" si="273"/>
        <v>42491.92288194444</v>
      </c>
      <c r="T3509" s="14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180</v>
      </c>
      <c r="P3510">
        <f t="shared" si="272"/>
        <v>12</v>
      </c>
      <c r="Q3510" t="s">
        <v>8316</v>
      </c>
      <c r="R3510" t="s">
        <v>8317</v>
      </c>
      <c r="S3510" s="14">
        <f t="shared" si="273"/>
        <v>42477.729780092588</v>
      </c>
      <c r="T3510" s="14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106</v>
      </c>
      <c r="P3511">
        <f t="shared" si="272"/>
        <v>97</v>
      </c>
      <c r="Q3511" t="s">
        <v>8316</v>
      </c>
      <c r="R3511" t="s">
        <v>8317</v>
      </c>
      <c r="S3511" s="14">
        <f t="shared" si="273"/>
        <v>41950.859560185185</v>
      </c>
      <c r="T3511" s="14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101</v>
      </c>
      <c r="P3512">
        <f t="shared" si="272"/>
        <v>60</v>
      </c>
      <c r="Q3512" t="s">
        <v>8316</v>
      </c>
      <c r="R3512" t="s">
        <v>8317</v>
      </c>
      <c r="S3512" s="14">
        <f t="shared" si="273"/>
        <v>41802.62090277778</v>
      </c>
      <c r="T3512" s="14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101</v>
      </c>
      <c r="P3513">
        <f t="shared" si="272"/>
        <v>80</v>
      </c>
      <c r="Q3513" t="s">
        <v>8316</v>
      </c>
      <c r="R3513" t="s">
        <v>8317</v>
      </c>
      <c r="S3513" s="14">
        <f t="shared" si="273"/>
        <v>41927.873784722222</v>
      </c>
      <c r="T3513" s="14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100</v>
      </c>
      <c r="P3514">
        <f t="shared" si="272"/>
        <v>59</v>
      </c>
      <c r="Q3514" t="s">
        <v>8316</v>
      </c>
      <c r="R3514" t="s">
        <v>8317</v>
      </c>
      <c r="S3514" s="14">
        <f t="shared" si="273"/>
        <v>42057.536944444444</v>
      </c>
      <c r="T3514" s="14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118</v>
      </c>
      <c r="P3515">
        <f t="shared" si="272"/>
        <v>75</v>
      </c>
      <c r="Q3515" t="s">
        <v>8316</v>
      </c>
      <c r="R3515" t="s">
        <v>8317</v>
      </c>
      <c r="S3515" s="14">
        <f t="shared" si="273"/>
        <v>41781.096203703702</v>
      </c>
      <c r="T3515" s="14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110</v>
      </c>
      <c r="P3516">
        <f t="shared" si="272"/>
        <v>55</v>
      </c>
      <c r="Q3516" t="s">
        <v>8316</v>
      </c>
      <c r="R3516" t="s">
        <v>8317</v>
      </c>
      <c r="S3516" s="14">
        <f t="shared" si="273"/>
        <v>42020.846666666665</v>
      </c>
      <c r="T3516" s="14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103</v>
      </c>
      <c r="P3517">
        <f t="shared" si="272"/>
        <v>67</v>
      </c>
      <c r="Q3517" t="s">
        <v>8316</v>
      </c>
      <c r="R3517" t="s">
        <v>8317</v>
      </c>
      <c r="S3517" s="14">
        <f t="shared" si="273"/>
        <v>42125.772812499999</v>
      </c>
      <c r="T3517" s="14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100</v>
      </c>
      <c r="P3518">
        <f t="shared" si="272"/>
        <v>227</v>
      </c>
      <c r="Q3518" t="s">
        <v>8316</v>
      </c>
      <c r="R3518" t="s">
        <v>8317</v>
      </c>
      <c r="S3518" s="14">
        <f t="shared" si="273"/>
        <v>41856.010069444441</v>
      </c>
      <c r="T3518" s="14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100</v>
      </c>
      <c r="P3519">
        <f t="shared" si="272"/>
        <v>308</v>
      </c>
      <c r="Q3519" t="s">
        <v>8316</v>
      </c>
      <c r="R3519" t="s">
        <v>8317</v>
      </c>
      <c r="S3519" s="14">
        <f t="shared" si="273"/>
        <v>41794.817523148151</v>
      </c>
      <c r="T3519" s="14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110</v>
      </c>
      <c r="P3520">
        <f t="shared" si="272"/>
        <v>50</v>
      </c>
      <c r="Q3520" t="s">
        <v>8316</v>
      </c>
      <c r="R3520" t="s">
        <v>8317</v>
      </c>
      <c r="S3520" s="14">
        <f t="shared" si="273"/>
        <v>41893.783553240741</v>
      </c>
      <c r="T3520" s="14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101</v>
      </c>
      <c r="P3521">
        <f t="shared" si="272"/>
        <v>72</v>
      </c>
      <c r="Q3521" t="s">
        <v>8316</v>
      </c>
      <c r="R3521" t="s">
        <v>8317</v>
      </c>
      <c r="S3521" s="14">
        <f t="shared" si="273"/>
        <v>42037.598958333328</v>
      </c>
      <c r="T3521" s="14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1"/>
        <v>101</v>
      </c>
      <c r="P3522">
        <f t="shared" si="272"/>
        <v>96</v>
      </c>
      <c r="Q3522" t="s">
        <v>8316</v>
      </c>
      <c r="R3522" t="s">
        <v>8317</v>
      </c>
      <c r="S3522" s="14">
        <f t="shared" si="273"/>
        <v>42227.824212962965</v>
      </c>
      <c r="T3522" s="14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6">ROUND(E3523/D3523*100,0)</f>
        <v>169</v>
      </c>
      <c r="P3523">
        <f t="shared" ref="P3523:P3586" si="277">IFERROR(ROUND(E3523/L3523,0),"No Backers")</f>
        <v>46</v>
      </c>
      <c r="Q3523" t="s">
        <v>8316</v>
      </c>
      <c r="R3523" t="s">
        <v>8317</v>
      </c>
      <c r="S3523" s="14">
        <f t="shared" ref="S3523:S3586" si="278">(((J3523/60)/60)/24)+DATE(1970,1,1)</f>
        <v>41881.361342592594</v>
      </c>
      <c r="T3523" s="14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100</v>
      </c>
      <c r="P3524">
        <f t="shared" si="277"/>
        <v>41</v>
      </c>
      <c r="Q3524" t="s">
        <v>8316</v>
      </c>
      <c r="R3524" t="s">
        <v>8317</v>
      </c>
      <c r="S3524" s="14">
        <f t="shared" si="278"/>
        <v>42234.789884259255</v>
      </c>
      <c r="T3524" s="14">
        <f t="shared" si="279"/>
        <v>42262.420833333337</v>
      </c>
      <c r="U3524">
        <f t="shared" si="275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114</v>
      </c>
      <c r="P3525">
        <f t="shared" si="277"/>
        <v>57</v>
      </c>
      <c r="Q3525" t="s">
        <v>8316</v>
      </c>
      <c r="R3525" t="s">
        <v>8317</v>
      </c>
      <c r="S3525" s="14">
        <f t="shared" si="278"/>
        <v>42581.397546296299</v>
      </c>
      <c r="T3525" s="14">
        <f t="shared" si="279"/>
        <v>42638.958333333328</v>
      </c>
      <c r="U3525">
        <f t="shared" si="275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102</v>
      </c>
      <c r="P3526">
        <f t="shared" si="277"/>
        <v>137</v>
      </c>
      <c r="Q3526" t="s">
        <v>8316</v>
      </c>
      <c r="R3526" t="s">
        <v>8317</v>
      </c>
      <c r="S3526" s="14">
        <f t="shared" si="278"/>
        <v>41880.76357638889</v>
      </c>
      <c r="T3526" s="14">
        <f t="shared" si="279"/>
        <v>41895.166666666664</v>
      </c>
      <c r="U3526">
        <f t="shared" si="275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106</v>
      </c>
      <c r="P3527">
        <f t="shared" si="277"/>
        <v>76</v>
      </c>
      <c r="Q3527" t="s">
        <v>8316</v>
      </c>
      <c r="R3527" t="s">
        <v>8317</v>
      </c>
      <c r="S3527" s="14">
        <f t="shared" si="278"/>
        <v>42214.6956712963</v>
      </c>
      <c r="T3527" s="14">
        <f t="shared" si="279"/>
        <v>42225.666666666672</v>
      </c>
      <c r="U3527">
        <f t="shared" si="275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102</v>
      </c>
      <c r="P3528">
        <f t="shared" si="277"/>
        <v>99</v>
      </c>
      <c r="Q3528" t="s">
        <v>8316</v>
      </c>
      <c r="R3528" t="s">
        <v>8317</v>
      </c>
      <c r="S3528" s="14">
        <f t="shared" si="278"/>
        <v>42460.335312499999</v>
      </c>
      <c r="T3528" s="14">
        <f t="shared" si="279"/>
        <v>42488.249305555553</v>
      </c>
      <c r="U3528">
        <f t="shared" si="275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117</v>
      </c>
      <c r="P3529">
        <f t="shared" si="277"/>
        <v>82</v>
      </c>
      <c r="Q3529" t="s">
        <v>8316</v>
      </c>
      <c r="R3529" t="s">
        <v>8317</v>
      </c>
      <c r="S3529" s="14">
        <f t="shared" si="278"/>
        <v>42167.023206018523</v>
      </c>
      <c r="T3529" s="14">
        <f t="shared" si="279"/>
        <v>42196.165972222225</v>
      </c>
      <c r="U3529">
        <f t="shared" si="27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101</v>
      </c>
      <c r="P3530">
        <f t="shared" si="277"/>
        <v>45</v>
      </c>
      <c r="Q3530" t="s">
        <v>8316</v>
      </c>
      <c r="R3530" t="s">
        <v>8317</v>
      </c>
      <c r="S3530" s="14">
        <f t="shared" si="278"/>
        <v>42733.50136574074</v>
      </c>
      <c r="T3530" s="14">
        <f t="shared" si="279"/>
        <v>42753.50136574074</v>
      </c>
      <c r="U3530">
        <f t="shared" si="275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132</v>
      </c>
      <c r="P3531">
        <f t="shared" si="277"/>
        <v>37</v>
      </c>
      <c r="Q3531" t="s">
        <v>8316</v>
      </c>
      <c r="R3531" t="s">
        <v>8317</v>
      </c>
      <c r="S3531" s="14">
        <f t="shared" si="278"/>
        <v>42177.761782407411</v>
      </c>
      <c r="T3531" s="14">
        <f t="shared" si="279"/>
        <v>42198.041666666672</v>
      </c>
      <c r="U3531">
        <f t="shared" si="275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100</v>
      </c>
      <c r="P3532">
        <f t="shared" si="277"/>
        <v>125</v>
      </c>
      <c r="Q3532" t="s">
        <v>8316</v>
      </c>
      <c r="R3532" t="s">
        <v>8317</v>
      </c>
      <c r="S3532" s="14">
        <f t="shared" si="278"/>
        <v>42442.623344907406</v>
      </c>
      <c r="T3532" s="14">
        <f t="shared" si="279"/>
        <v>42470.833333333328</v>
      </c>
      <c r="U3532">
        <f t="shared" si="275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128</v>
      </c>
      <c r="P3533">
        <f t="shared" si="277"/>
        <v>49</v>
      </c>
      <c r="Q3533" t="s">
        <v>8316</v>
      </c>
      <c r="R3533" t="s">
        <v>8317</v>
      </c>
      <c r="S3533" s="14">
        <f t="shared" si="278"/>
        <v>42521.654328703706</v>
      </c>
      <c r="T3533" s="14">
        <f t="shared" si="279"/>
        <v>42551.654328703706</v>
      </c>
      <c r="U3533">
        <f t="shared" si="275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119</v>
      </c>
      <c r="P3534">
        <f t="shared" si="277"/>
        <v>42</v>
      </c>
      <c r="Q3534" t="s">
        <v>8316</v>
      </c>
      <c r="R3534" t="s">
        <v>8317</v>
      </c>
      <c r="S3534" s="14">
        <f t="shared" si="278"/>
        <v>41884.599849537037</v>
      </c>
      <c r="T3534" s="14">
        <f t="shared" si="279"/>
        <v>41900.165972222225</v>
      </c>
      <c r="U3534">
        <f t="shared" si="275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126</v>
      </c>
      <c r="P3535">
        <f t="shared" si="277"/>
        <v>79</v>
      </c>
      <c r="Q3535" t="s">
        <v>8316</v>
      </c>
      <c r="R3535" t="s">
        <v>8317</v>
      </c>
      <c r="S3535" s="14">
        <f t="shared" si="278"/>
        <v>42289.761192129634</v>
      </c>
      <c r="T3535" s="14">
        <f t="shared" si="279"/>
        <v>42319.802858796291</v>
      </c>
      <c r="U3535">
        <f t="shared" si="275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156</v>
      </c>
      <c r="P3536">
        <f t="shared" si="277"/>
        <v>38</v>
      </c>
      <c r="Q3536" t="s">
        <v>8316</v>
      </c>
      <c r="R3536" t="s">
        <v>8317</v>
      </c>
      <c r="S3536" s="14">
        <f t="shared" si="278"/>
        <v>42243.6252662037</v>
      </c>
      <c r="T3536" s="14">
        <f t="shared" si="279"/>
        <v>42278.6252662037</v>
      </c>
      <c r="U3536">
        <f t="shared" si="275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103</v>
      </c>
      <c r="P3537">
        <f t="shared" si="277"/>
        <v>45</v>
      </c>
      <c r="Q3537" t="s">
        <v>8316</v>
      </c>
      <c r="R3537" t="s">
        <v>8317</v>
      </c>
      <c r="S3537" s="14">
        <f t="shared" si="278"/>
        <v>42248.640162037031</v>
      </c>
      <c r="T3537" s="14">
        <f t="shared" si="279"/>
        <v>42279.75</v>
      </c>
      <c r="U3537">
        <f t="shared" si="275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153</v>
      </c>
      <c r="P3538">
        <f t="shared" si="277"/>
        <v>14</v>
      </c>
      <c r="Q3538" t="s">
        <v>8316</v>
      </c>
      <c r="R3538" t="s">
        <v>8317</v>
      </c>
      <c r="S3538" s="14">
        <f t="shared" si="278"/>
        <v>42328.727141203708</v>
      </c>
      <c r="T3538" s="14">
        <f t="shared" si="279"/>
        <v>42358.499305555553</v>
      </c>
      <c r="U3538">
        <f t="shared" si="275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180</v>
      </c>
      <c r="P3539">
        <f t="shared" si="277"/>
        <v>44</v>
      </c>
      <c r="Q3539" t="s">
        <v>8316</v>
      </c>
      <c r="R3539" t="s">
        <v>8317</v>
      </c>
      <c r="S3539" s="14">
        <f t="shared" si="278"/>
        <v>41923.354351851849</v>
      </c>
      <c r="T3539" s="14">
        <f t="shared" si="279"/>
        <v>41960.332638888889</v>
      </c>
      <c r="U3539">
        <f t="shared" si="275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128</v>
      </c>
      <c r="P3540">
        <f t="shared" si="277"/>
        <v>31</v>
      </c>
      <c r="Q3540" t="s">
        <v>8316</v>
      </c>
      <c r="R3540" t="s">
        <v>8317</v>
      </c>
      <c r="S3540" s="14">
        <f t="shared" si="278"/>
        <v>42571.420601851853</v>
      </c>
      <c r="T3540" s="14">
        <f t="shared" si="279"/>
        <v>42599.420601851853</v>
      </c>
      <c r="U3540">
        <f t="shared" si="275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120</v>
      </c>
      <c r="P3541">
        <f t="shared" si="277"/>
        <v>55</v>
      </c>
      <c r="Q3541" t="s">
        <v>8316</v>
      </c>
      <c r="R3541" t="s">
        <v>8317</v>
      </c>
      <c r="S3541" s="14">
        <f t="shared" si="278"/>
        <v>42600.756041666667</v>
      </c>
      <c r="T3541" s="14">
        <f t="shared" si="279"/>
        <v>42621.756041666667</v>
      </c>
      <c r="U3541">
        <f t="shared" si="275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123</v>
      </c>
      <c r="P3542">
        <f t="shared" si="277"/>
        <v>46</v>
      </c>
      <c r="Q3542" t="s">
        <v>8316</v>
      </c>
      <c r="R3542" t="s">
        <v>8317</v>
      </c>
      <c r="S3542" s="14">
        <f t="shared" si="278"/>
        <v>42517.003368055557</v>
      </c>
      <c r="T3542" s="14">
        <f t="shared" si="279"/>
        <v>42547.003368055557</v>
      </c>
      <c r="U3542">
        <f t="shared" si="275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105</v>
      </c>
      <c r="P3543">
        <f t="shared" si="277"/>
        <v>39</v>
      </c>
      <c r="Q3543" t="s">
        <v>8316</v>
      </c>
      <c r="R3543" t="s">
        <v>8317</v>
      </c>
      <c r="S3543" s="14">
        <f t="shared" si="278"/>
        <v>42222.730034722219</v>
      </c>
      <c r="T3543" s="14">
        <f t="shared" si="279"/>
        <v>42247.730034722219</v>
      </c>
      <c r="U3543">
        <f t="shared" si="275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102</v>
      </c>
      <c r="P3544">
        <f t="shared" si="277"/>
        <v>66</v>
      </c>
      <c r="Q3544" t="s">
        <v>8316</v>
      </c>
      <c r="R3544" t="s">
        <v>8317</v>
      </c>
      <c r="S3544" s="14">
        <f t="shared" si="278"/>
        <v>41829.599791666667</v>
      </c>
      <c r="T3544" s="14">
        <f t="shared" si="279"/>
        <v>41889.599791666667</v>
      </c>
      <c r="U3544">
        <f t="shared" si="275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105</v>
      </c>
      <c r="P3545">
        <f t="shared" si="277"/>
        <v>54</v>
      </c>
      <c r="Q3545" t="s">
        <v>8316</v>
      </c>
      <c r="R3545" t="s">
        <v>8317</v>
      </c>
      <c r="S3545" s="14">
        <f t="shared" si="278"/>
        <v>42150.755312499998</v>
      </c>
      <c r="T3545" s="14">
        <f t="shared" si="279"/>
        <v>42180.755312499998</v>
      </c>
      <c r="U3545">
        <f t="shared" si="275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100</v>
      </c>
      <c r="P3546">
        <f t="shared" si="277"/>
        <v>104</v>
      </c>
      <c r="Q3546" t="s">
        <v>8316</v>
      </c>
      <c r="R3546" t="s">
        <v>8317</v>
      </c>
      <c r="S3546" s="14">
        <f t="shared" si="278"/>
        <v>42040.831678240742</v>
      </c>
      <c r="T3546" s="14">
        <f t="shared" si="279"/>
        <v>42070.831678240742</v>
      </c>
      <c r="U3546">
        <f t="shared" si="275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100</v>
      </c>
      <c r="P3547">
        <f t="shared" si="277"/>
        <v>31</v>
      </c>
      <c r="Q3547" t="s">
        <v>8316</v>
      </c>
      <c r="R3547" t="s">
        <v>8317</v>
      </c>
      <c r="S3547" s="14">
        <f t="shared" si="278"/>
        <v>42075.807395833333</v>
      </c>
      <c r="T3547" s="14">
        <f t="shared" si="279"/>
        <v>42105.807395833333</v>
      </c>
      <c r="U3547">
        <f t="shared" si="275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102</v>
      </c>
      <c r="P3548">
        <f t="shared" si="277"/>
        <v>59</v>
      </c>
      <c r="Q3548" t="s">
        <v>8316</v>
      </c>
      <c r="R3548" t="s">
        <v>8317</v>
      </c>
      <c r="S3548" s="14">
        <f t="shared" si="278"/>
        <v>42073.660694444443</v>
      </c>
      <c r="T3548" s="14">
        <f t="shared" si="279"/>
        <v>42095.165972222225</v>
      </c>
      <c r="U3548">
        <f t="shared" si="275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114</v>
      </c>
      <c r="P3549">
        <f t="shared" si="277"/>
        <v>119</v>
      </c>
      <c r="Q3549" t="s">
        <v>8316</v>
      </c>
      <c r="R3549" t="s">
        <v>8317</v>
      </c>
      <c r="S3549" s="14">
        <f t="shared" si="278"/>
        <v>42480.078715277778</v>
      </c>
      <c r="T3549" s="14">
        <f t="shared" si="279"/>
        <v>42504.165972222225</v>
      </c>
      <c r="U3549">
        <f t="shared" si="275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102</v>
      </c>
      <c r="P3550">
        <f t="shared" si="277"/>
        <v>165</v>
      </c>
      <c r="Q3550" t="s">
        <v>8316</v>
      </c>
      <c r="R3550" t="s">
        <v>8317</v>
      </c>
      <c r="S3550" s="14">
        <f t="shared" si="278"/>
        <v>42411.942291666666</v>
      </c>
      <c r="T3550" s="14">
        <f t="shared" si="279"/>
        <v>42434.041666666672</v>
      </c>
      <c r="U3550">
        <f t="shared" si="275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102</v>
      </c>
      <c r="P3551">
        <f t="shared" si="277"/>
        <v>24</v>
      </c>
      <c r="Q3551" t="s">
        <v>8316</v>
      </c>
      <c r="R3551" t="s">
        <v>8317</v>
      </c>
      <c r="S3551" s="14">
        <f t="shared" si="278"/>
        <v>42223.394363425927</v>
      </c>
      <c r="T3551" s="14">
        <f t="shared" si="279"/>
        <v>42251.394363425927</v>
      </c>
      <c r="U3551">
        <f t="shared" si="275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105</v>
      </c>
      <c r="P3552">
        <f t="shared" si="277"/>
        <v>41</v>
      </c>
      <c r="Q3552" t="s">
        <v>8316</v>
      </c>
      <c r="R3552" t="s">
        <v>8317</v>
      </c>
      <c r="S3552" s="14">
        <f t="shared" si="278"/>
        <v>42462.893495370372</v>
      </c>
      <c r="T3552" s="14">
        <f t="shared" si="279"/>
        <v>42492.893495370372</v>
      </c>
      <c r="U3552">
        <f t="shared" si="275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102</v>
      </c>
      <c r="P3553">
        <f t="shared" si="277"/>
        <v>61</v>
      </c>
      <c r="Q3553" t="s">
        <v>8316</v>
      </c>
      <c r="R3553" t="s">
        <v>8317</v>
      </c>
      <c r="S3553" s="14">
        <f t="shared" si="278"/>
        <v>41753.515856481477</v>
      </c>
      <c r="T3553" s="14">
        <f t="shared" si="279"/>
        <v>41781.921527777777</v>
      </c>
      <c r="U3553">
        <f t="shared" si="275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100</v>
      </c>
      <c r="P3554">
        <f t="shared" si="277"/>
        <v>39</v>
      </c>
      <c r="Q3554" t="s">
        <v>8316</v>
      </c>
      <c r="R3554" t="s">
        <v>8317</v>
      </c>
      <c r="S3554" s="14">
        <f t="shared" si="278"/>
        <v>41788.587083333332</v>
      </c>
      <c r="T3554" s="14">
        <f t="shared" si="279"/>
        <v>41818.587083333332</v>
      </c>
      <c r="U3554">
        <f t="shared" si="275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106</v>
      </c>
      <c r="P3555">
        <f t="shared" si="277"/>
        <v>56</v>
      </c>
      <c r="Q3555" t="s">
        <v>8316</v>
      </c>
      <c r="R3555" t="s">
        <v>8317</v>
      </c>
      <c r="S3555" s="14">
        <f t="shared" si="278"/>
        <v>42196.028703703705</v>
      </c>
      <c r="T3555" s="14">
        <f t="shared" si="279"/>
        <v>42228</v>
      </c>
      <c r="U3555">
        <f t="shared" si="275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113</v>
      </c>
      <c r="P3556">
        <f t="shared" si="277"/>
        <v>107</v>
      </c>
      <c r="Q3556" t="s">
        <v>8316</v>
      </c>
      <c r="R3556" t="s">
        <v>8317</v>
      </c>
      <c r="S3556" s="14">
        <f t="shared" si="278"/>
        <v>42016.050451388888</v>
      </c>
      <c r="T3556" s="14">
        <f t="shared" si="279"/>
        <v>42046.708333333328</v>
      </c>
      <c r="U3556">
        <f t="shared" si="275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100</v>
      </c>
      <c r="P3557">
        <f t="shared" si="277"/>
        <v>171</v>
      </c>
      <c r="Q3557" t="s">
        <v>8316</v>
      </c>
      <c r="R3557" t="s">
        <v>8317</v>
      </c>
      <c r="S3557" s="14">
        <f t="shared" si="278"/>
        <v>42661.442060185189</v>
      </c>
      <c r="T3557" s="14">
        <f t="shared" si="279"/>
        <v>42691.483726851846</v>
      </c>
      <c r="U3557">
        <f t="shared" si="275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100</v>
      </c>
      <c r="P3558">
        <f t="shared" si="277"/>
        <v>111</v>
      </c>
      <c r="Q3558" t="s">
        <v>8316</v>
      </c>
      <c r="R3558" t="s">
        <v>8317</v>
      </c>
      <c r="S3558" s="14">
        <f t="shared" si="278"/>
        <v>41808.649583333332</v>
      </c>
      <c r="T3558" s="14">
        <f t="shared" si="279"/>
        <v>41868.649583333332</v>
      </c>
      <c r="U3558">
        <f t="shared" si="275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100</v>
      </c>
      <c r="P3559">
        <f t="shared" si="277"/>
        <v>179</v>
      </c>
      <c r="Q3559" t="s">
        <v>8316</v>
      </c>
      <c r="R3559" t="s">
        <v>8317</v>
      </c>
      <c r="S3559" s="14">
        <f t="shared" si="278"/>
        <v>41730.276747685188</v>
      </c>
      <c r="T3559" s="14">
        <f t="shared" si="279"/>
        <v>41764.276747685188</v>
      </c>
      <c r="U3559">
        <f t="shared" si="275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144</v>
      </c>
      <c r="P3560">
        <f t="shared" si="277"/>
        <v>23</v>
      </c>
      <c r="Q3560" t="s">
        <v>8316</v>
      </c>
      <c r="R3560" t="s">
        <v>8317</v>
      </c>
      <c r="S3560" s="14">
        <f t="shared" si="278"/>
        <v>42139.816840277781</v>
      </c>
      <c r="T3560" s="14">
        <f t="shared" si="279"/>
        <v>42181.875</v>
      </c>
      <c r="U3560">
        <f t="shared" si="275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104</v>
      </c>
      <c r="P3561">
        <f t="shared" si="277"/>
        <v>43</v>
      </c>
      <c r="Q3561" t="s">
        <v>8316</v>
      </c>
      <c r="R3561" t="s">
        <v>8317</v>
      </c>
      <c r="S3561" s="14">
        <f t="shared" si="278"/>
        <v>42194.096157407403</v>
      </c>
      <c r="T3561" s="14">
        <f t="shared" si="279"/>
        <v>42216.373611111107</v>
      </c>
      <c r="U3561">
        <f t="shared" si="275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108</v>
      </c>
      <c r="P3562">
        <f t="shared" si="277"/>
        <v>47</v>
      </c>
      <c r="Q3562" t="s">
        <v>8316</v>
      </c>
      <c r="R3562" t="s">
        <v>8317</v>
      </c>
      <c r="S3562" s="14">
        <f t="shared" si="278"/>
        <v>42115.889652777783</v>
      </c>
      <c r="T3562" s="14">
        <f t="shared" si="279"/>
        <v>42151.114583333328</v>
      </c>
      <c r="U3562">
        <f t="shared" si="275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102</v>
      </c>
      <c r="P3563">
        <f t="shared" si="277"/>
        <v>47</v>
      </c>
      <c r="Q3563" t="s">
        <v>8316</v>
      </c>
      <c r="R3563" t="s">
        <v>8317</v>
      </c>
      <c r="S3563" s="14">
        <f t="shared" si="278"/>
        <v>42203.680300925931</v>
      </c>
      <c r="T3563" s="14">
        <f t="shared" si="279"/>
        <v>42221.774999999994</v>
      </c>
      <c r="U3563">
        <f t="shared" ref="U3563:U3626" si="280">YEAR(S3563)</f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149</v>
      </c>
      <c r="P3564">
        <f t="shared" si="277"/>
        <v>15</v>
      </c>
      <c r="Q3564" t="s">
        <v>8316</v>
      </c>
      <c r="R3564" t="s">
        <v>8317</v>
      </c>
      <c r="S3564" s="14">
        <f t="shared" si="278"/>
        <v>42433.761886574073</v>
      </c>
      <c r="T3564" s="14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105</v>
      </c>
      <c r="P3565">
        <f t="shared" si="277"/>
        <v>21</v>
      </c>
      <c r="Q3565" t="s">
        <v>8316</v>
      </c>
      <c r="R3565" t="s">
        <v>8317</v>
      </c>
      <c r="S3565" s="14">
        <f t="shared" si="278"/>
        <v>42555.671944444446</v>
      </c>
      <c r="T3565" s="14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101</v>
      </c>
      <c r="P3566">
        <f t="shared" si="277"/>
        <v>59</v>
      </c>
      <c r="Q3566" t="s">
        <v>8316</v>
      </c>
      <c r="R3566" t="s">
        <v>8317</v>
      </c>
      <c r="S3566" s="14">
        <f t="shared" si="278"/>
        <v>42236.623252314821</v>
      </c>
      <c r="T3566" s="14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131</v>
      </c>
      <c r="P3567">
        <f t="shared" si="277"/>
        <v>98</v>
      </c>
      <c r="Q3567" t="s">
        <v>8316</v>
      </c>
      <c r="R3567" t="s">
        <v>8317</v>
      </c>
      <c r="S3567" s="14">
        <f t="shared" si="278"/>
        <v>41974.743148148147</v>
      </c>
      <c r="T3567" s="14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105</v>
      </c>
      <c r="P3568">
        <f t="shared" si="277"/>
        <v>55</v>
      </c>
      <c r="Q3568" t="s">
        <v>8316</v>
      </c>
      <c r="R3568" t="s">
        <v>8317</v>
      </c>
      <c r="S3568" s="14">
        <f t="shared" si="278"/>
        <v>41997.507905092592</v>
      </c>
      <c r="T3568" s="14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109</v>
      </c>
      <c r="P3569">
        <f t="shared" si="277"/>
        <v>27</v>
      </c>
      <c r="Q3569" t="s">
        <v>8316</v>
      </c>
      <c r="R3569" t="s">
        <v>8317</v>
      </c>
      <c r="S3569" s="14">
        <f t="shared" si="278"/>
        <v>42135.810694444444</v>
      </c>
      <c r="T3569" s="14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111</v>
      </c>
      <c r="P3570">
        <f t="shared" si="277"/>
        <v>58</v>
      </c>
      <c r="Q3570" t="s">
        <v>8316</v>
      </c>
      <c r="R3570" t="s">
        <v>8317</v>
      </c>
      <c r="S3570" s="14">
        <f t="shared" si="278"/>
        <v>41869.740671296298</v>
      </c>
      <c r="T3570" s="14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100</v>
      </c>
      <c r="P3571">
        <f t="shared" si="277"/>
        <v>123</v>
      </c>
      <c r="Q3571" t="s">
        <v>8316</v>
      </c>
      <c r="R3571" t="s">
        <v>8317</v>
      </c>
      <c r="S3571" s="14">
        <f t="shared" si="278"/>
        <v>41982.688611111109</v>
      </c>
      <c r="T3571" s="14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114</v>
      </c>
      <c r="P3572">
        <f t="shared" si="277"/>
        <v>88</v>
      </c>
      <c r="Q3572" t="s">
        <v>8316</v>
      </c>
      <c r="R3572" t="s">
        <v>8317</v>
      </c>
      <c r="S3572" s="14">
        <f t="shared" si="278"/>
        <v>41976.331979166673</v>
      </c>
      <c r="T3572" s="14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122</v>
      </c>
      <c r="P3573">
        <f t="shared" si="277"/>
        <v>73</v>
      </c>
      <c r="Q3573" t="s">
        <v>8316</v>
      </c>
      <c r="R3573" t="s">
        <v>8317</v>
      </c>
      <c r="S3573" s="14">
        <f t="shared" si="278"/>
        <v>41912.858946759261</v>
      </c>
      <c r="T3573" s="14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100</v>
      </c>
      <c r="P3574">
        <f t="shared" si="277"/>
        <v>56</v>
      </c>
      <c r="Q3574" t="s">
        <v>8316</v>
      </c>
      <c r="R3574" t="s">
        <v>8317</v>
      </c>
      <c r="S3574" s="14">
        <f t="shared" si="278"/>
        <v>42146.570393518516</v>
      </c>
      <c r="T3574" s="14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103</v>
      </c>
      <c r="P3575">
        <f t="shared" si="277"/>
        <v>40</v>
      </c>
      <c r="Q3575" t="s">
        <v>8316</v>
      </c>
      <c r="R3575" t="s">
        <v>8317</v>
      </c>
      <c r="S3575" s="14">
        <f t="shared" si="278"/>
        <v>41921.375532407408</v>
      </c>
      <c r="T3575" s="14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106</v>
      </c>
      <c r="P3576">
        <f t="shared" si="277"/>
        <v>137</v>
      </c>
      <c r="Q3576" t="s">
        <v>8316</v>
      </c>
      <c r="R3576" t="s">
        <v>8317</v>
      </c>
      <c r="S3576" s="14">
        <f t="shared" si="278"/>
        <v>41926.942685185182</v>
      </c>
      <c r="T3576" s="14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101</v>
      </c>
      <c r="P3577">
        <f t="shared" si="277"/>
        <v>99</v>
      </c>
      <c r="Q3577" t="s">
        <v>8316</v>
      </c>
      <c r="R3577" t="s">
        <v>8317</v>
      </c>
      <c r="S3577" s="14">
        <f t="shared" si="278"/>
        <v>42561.783877314811</v>
      </c>
      <c r="T3577" s="14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100</v>
      </c>
      <c r="P3578">
        <f t="shared" si="277"/>
        <v>20</v>
      </c>
      <c r="Q3578" t="s">
        <v>8316</v>
      </c>
      <c r="R3578" t="s">
        <v>8317</v>
      </c>
      <c r="S3578" s="14">
        <f t="shared" si="278"/>
        <v>42649.54923611111</v>
      </c>
      <c r="T3578" s="14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130</v>
      </c>
      <c r="P3579">
        <f t="shared" si="277"/>
        <v>29</v>
      </c>
      <c r="Q3579" t="s">
        <v>8316</v>
      </c>
      <c r="R3579" t="s">
        <v>8317</v>
      </c>
      <c r="S3579" s="14">
        <f t="shared" si="278"/>
        <v>42093.786840277782</v>
      </c>
      <c r="T3579" s="14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100</v>
      </c>
      <c r="P3580">
        <f t="shared" si="277"/>
        <v>41</v>
      </c>
      <c r="Q3580" t="s">
        <v>8316</v>
      </c>
      <c r="R3580" t="s">
        <v>8317</v>
      </c>
      <c r="S3580" s="14">
        <f t="shared" si="278"/>
        <v>42460.733530092592</v>
      </c>
      <c r="T3580" s="14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100</v>
      </c>
      <c r="P3581">
        <f t="shared" si="277"/>
        <v>36</v>
      </c>
      <c r="Q3581" t="s">
        <v>8316</v>
      </c>
      <c r="R3581" t="s">
        <v>8317</v>
      </c>
      <c r="S3581" s="14">
        <f t="shared" si="278"/>
        <v>42430.762222222227</v>
      </c>
      <c r="T3581" s="14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114</v>
      </c>
      <c r="P3582">
        <f t="shared" si="277"/>
        <v>38</v>
      </c>
      <c r="Q3582" t="s">
        <v>8316</v>
      </c>
      <c r="R3582" t="s">
        <v>8317</v>
      </c>
      <c r="S3582" s="14">
        <f t="shared" si="278"/>
        <v>42026.176180555558</v>
      </c>
      <c r="T3582" s="14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100</v>
      </c>
      <c r="P3583">
        <f t="shared" si="277"/>
        <v>33</v>
      </c>
      <c r="Q3583" t="s">
        <v>8316</v>
      </c>
      <c r="R3583" t="s">
        <v>8317</v>
      </c>
      <c r="S3583" s="14">
        <f t="shared" si="278"/>
        <v>41836.471180555556</v>
      </c>
      <c r="T3583" s="14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287</v>
      </c>
      <c r="P3584">
        <f t="shared" si="277"/>
        <v>59</v>
      </c>
      <c r="Q3584" t="s">
        <v>8316</v>
      </c>
      <c r="R3584" t="s">
        <v>8317</v>
      </c>
      <c r="S3584" s="14">
        <f t="shared" si="278"/>
        <v>42451.095856481479</v>
      </c>
      <c r="T3584" s="14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109</v>
      </c>
      <c r="P3585">
        <f t="shared" si="277"/>
        <v>136</v>
      </c>
      <c r="Q3585" t="s">
        <v>8316</v>
      </c>
      <c r="R3585" t="s">
        <v>8317</v>
      </c>
      <c r="S3585" s="14">
        <f t="shared" si="278"/>
        <v>42418.425983796296</v>
      </c>
      <c r="T3585" s="14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6"/>
        <v>116</v>
      </c>
      <c r="P3586">
        <f t="shared" si="277"/>
        <v>31</v>
      </c>
      <c r="Q3586" t="s">
        <v>8316</v>
      </c>
      <c r="R3586" t="s">
        <v>8317</v>
      </c>
      <c r="S3586" s="14">
        <f t="shared" si="278"/>
        <v>42168.316481481481</v>
      </c>
      <c r="T3586" s="14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1">ROUND(E3587/D3587*100,0)</f>
        <v>119</v>
      </c>
      <c r="P3587">
        <f t="shared" ref="P3587:P3650" si="282">IFERROR(ROUND(E3587/L3587,0),"No Backers")</f>
        <v>176</v>
      </c>
      <c r="Q3587" t="s">
        <v>8316</v>
      </c>
      <c r="R3587" t="s">
        <v>8317</v>
      </c>
      <c r="S3587" s="14">
        <f t="shared" ref="S3587:S3650" si="283">(((J3587/60)/60)/24)+DATE(1970,1,1)</f>
        <v>41964.716319444444</v>
      </c>
      <c r="T3587" s="14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109</v>
      </c>
      <c r="P3588">
        <f t="shared" si="282"/>
        <v>152</v>
      </c>
      <c r="Q3588" t="s">
        <v>8316</v>
      </c>
      <c r="R3588" t="s">
        <v>8317</v>
      </c>
      <c r="S3588" s="14">
        <f t="shared" si="283"/>
        <v>42576.697569444441</v>
      </c>
      <c r="T3588" s="14">
        <f t="shared" si="284"/>
        <v>42636.697569444441</v>
      </c>
      <c r="U3588">
        <f t="shared" si="280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127</v>
      </c>
      <c r="P3589">
        <f t="shared" si="282"/>
        <v>23</v>
      </c>
      <c r="Q3589" t="s">
        <v>8316</v>
      </c>
      <c r="R3589" t="s">
        <v>8317</v>
      </c>
      <c r="S3589" s="14">
        <f t="shared" si="283"/>
        <v>42503.539976851855</v>
      </c>
      <c r="T3589" s="14">
        <f t="shared" si="284"/>
        <v>42548.791666666672</v>
      </c>
      <c r="U3589">
        <f t="shared" si="280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101</v>
      </c>
      <c r="P3590">
        <f t="shared" si="282"/>
        <v>18</v>
      </c>
      <c r="Q3590" t="s">
        <v>8316</v>
      </c>
      <c r="R3590" t="s">
        <v>8317</v>
      </c>
      <c r="S3590" s="14">
        <f t="shared" si="283"/>
        <v>42101.828819444447</v>
      </c>
      <c r="T3590" s="14">
        <f t="shared" si="284"/>
        <v>42123.958333333328</v>
      </c>
      <c r="U3590">
        <f t="shared" si="280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128</v>
      </c>
      <c r="P3591">
        <f t="shared" si="282"/>
        <v>82</v>
      </c>
      <c r="Q3591" t="s">
        <v>8316</v>
      </c>
      <c r="R3591" t="s">
        <v>8317</v>
      </c>
      <c r="S3591" s="14">
        <f t="shared" si="283"/>
        <v>42125.647534722222</v>
      </c>
      <c r="T3591" s="14">
        <f t="shared" si="284"/>
        <v>42150.647534722222</v>
      </c>
      <c r="U3591">
        <f t="shared" si="280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100</v>
      </c>
      <c r="P3592">
        <f t="shared" si="282"/>
        <v>69</v>
      </c>
      <c r="Q3592" t="s">
        <v>8316</v>
      </c>
      <c r="R3592" t="s">
        <v>8317</v>
      </c>
      <c r="S3592" s="14">
        <f t="shared" si="283"/>
        <v>41902.333726851852</v>
      </c>
      <c r="T3592" s="14">
        <f t="shared" si="284"/>
        <v>41932.333726851852</v>
      </c>
      <c r="U3592">
        <f t="shared" si="280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175</v>
      </c>
      <c r="P3593">
        <f t="shared" si="282"/>
        <v>68</v>
      </c>
      <c r="Q3593" t="s">
        <v>8316</v>
      </c>
      <c r="R3593" t="s">
        <v>8317</v>
      </c>
      <c r="S3593" s="14">
        <f t="shared" si="283"/>
        <v>42003.948425925926</v>
      </c>
      <c r="T3593" s="14">
        <f t="shared" si="284"/>
        <v>42028.207638888889</v>
      </c>
      <c r="U3593">
        <f t="shared" si="280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127</v>
      </c>
      <c r="P3594">
        <f t="shared" si="282"/>
        <v>73</v>
      </c>
      <c r="Q3594" t="s">
        <v>8316</v>
      </c>
      <c r="R3594" t="s">
        <v>8317</v>
      </c>
      <c r="S3594" s="14">
        <f t="shared" si="283"/>
        <v>41988.829942129625</v>
      </c>
      <c r="T3594" s="14">
        <f t="shared" si="284"/>
        <v>42046.207638888889</v>
      </c>
      <c r="U3594">
        <f t="shared" si="280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111</v>
      </c>
      <c r="P3595">
        <f t="shared" si="282"/>
        <v>77</v>
      </c>
      <c r="Q3595" t="s">
        <v>8316</v>
      </c>
      <c r="R3595" t="s">
        <v>8317</v>
      </c>
      <c r="S3595" s="14">
        <f t="shared" si="283"/>
        <v>41974.898599537039</v>
      </c>
      <c r="T3595" s="14">
        <f t="shared" si="284"/>
        <v>42009.851388888885</v>
      </c>
      <c r="U3595">
        <f t="shared" si="280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126</v>
      </c>
      <c r="P3596">
        <f t="shared" si="282"/>
        <v>56</v>
      </c>
      <c r="Q3596" t="s">
        <v>8316</v>
      </c>
      <c r="R3596" t="s">
        <v>8317</v>
      </c>
      <c r="S3596" s="14">
        <f t="shared" si="283"/>
        <v>42592.066921296297</v>
      </c>
      <c r="T3596" s="14">
        <f t="shared" si="284"/>
        <v>42617.066921296297</v>
      </c>
      <c r="U3596">
        <f t="shared" si="280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119</v>
      </c>
      <c r="P3597">
        <f t="shared" si="282"/>
        <v>50</v>
      </c>
      <c r="Q3597" t="s">
        <v>8316</v>
      </c>
      <c r="R3597" t="s">
        <v>8317</v>
      </c>
      <c r="S3597" s="14">
        <f t="shared" si="283"/>
        <v>42050.008368055554</v>
      </c>
      <c r="T3597" s="14">
        <f t="shared" si="284"/>
        <v>42076.290972222225</v>
      </c>
      <c r="U3597">
        <f t="shared" si="280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108</v>
      </c>
      <c r="P3598">
        <f t="shared" si="282"/>
        <v>79</v>
      </c>
      <c r="Q3598" t="s">
        <v>8316</v>
      </c>
      <c r="R3598" t="s">
        <v>8317</v>
      </c>
      <c r="S3598" s="14">
        <f t="shared" si="283"/>
        <v>41856.715069444443</v>
      </c>
      <c r="T3598" s="14">
        <f t="shared" si="284"/>
        <v>41877.715069444443</v>
      </c>
      <c r="U3598">
        <f t="shared" si="280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103</v>
      </c>
      <c r="P3599">
        <f t="shared" si="282"/>
        <v>78</v>
      </c>
      <c r="Q3599" t="s">
        <v>8316</v>
      </c>
      <c r="R3599" t="s">
        <v>8317</v>
      </c>
      <c r="S3599" s="14">
        <f t="shared" si="283"/>
        <v>42417.585532407407</v>
      </c>
      <c r="T3599" s="14">
        <f t="shared" si="284"/>
        <v>42432.249305555553</v>
      </c>
      <c r="U3599">
        <f t="shared" si="280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110</v>
      </c>
      <c r="P3600">
        <f t="shared" si="282"/>
        <v>41</v>
      </c>
      <c r="Q3600" t="s">
        <v>8316</v>
      </c>
      <c r="R3600" t="s">
        <v>8317</v>
      </c>
      <c r="S3600" s="14">
        <f t="shared" si="283"/>
        <v>41866.79886574074</v>
      </c>
      <c r="T3600" s="14">
        <f t="shared" si="284"/>
        <v>41885.207638888889</v>
      </c>
      <c r="U3600">
        <f t="shared" si="280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202</v>
      </c>
      <c r="P3601">
        <f t="shared" si="282"/>
        <v>59</v>
      </c>
      <c r="Q3601" t="s">
        <v>8316</v>
      </c>
      <c r="R3601" t="s">
        <v>8317</v>
      </c>
      <c r="S3601" s="14">
        <f t="shared" si="283"/>
        <v>42220.79487268519</v>
      </c>
      <c r="T3601" s="14">
        <f t="shared" si="284"/>
        <v>42246</v>
      </c>
      <c r="U3601">
        <f t="shared" si="280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130</v>
      </c>
      <c r="P3602">
        <f t="shared" si="282"/>
        <v>3</v>
      </c>
      <c r="Q3602" t="s">
        <v>8316</v>
      </c>
      <c r="R3602" t="s">
        <v>8317</v>
      </c>
      <c r="S3602" s="14">
        <f t="shared" si="283"/>
        <v>42628.849120370374</v>
      </c>
      <c r="T3602" s="14">
        <f t="shared" si="284"/>
        <v>42656.849120370374</v>
      </c>
      <c r="U3602">
        <f t="shared" si="280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104</v>
      </c>
      <c r="P3603">
        <f t="shared" si="282"/>
        <v>39</v>
      </c>
      <c r="Q3603" t="s">
        <v>8316</v>
      </c>
      <c r="R3603" t="s">
        <v>8317</v>
      </c>
      <c r="S3603" s="14">
        <f t="shared" si="283"/>
        <v>41990.99863425926</v>
      </c>
      <c r="T3603" s="14">
        <f t="shared" si="284"/>
        <v>42020.99863425926</v>
      </c>
      <c r="U3603">
        <f t="shared" si="280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100</v>
      </c>
      <c r="P3604">
        <f t="shared" si="282"/>
        <v>82</v>
      </c>
      <c r="Q3604" t="s">
        <v>8316</v>
      </c>
      <c r="R3604" t="s">
        <v>8317</v>
      </c>
      <c r="S3604" s="14">
        <f t="shared" si="283"/>
        <v>42447.894432870366</v>
      </c>
      <c r="T3604" s="14">
        <f t="shared" si="284"/>
        <v>42507.894432870366</v>
      </c>
      <c r="U3604">
        <f t="shared" si="280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171</v>
      </c>
      <c r="P3605">
        <f t="shared" si="282"/>
        <v>45</v>
      </c>
      <c r="Q3605" t="s">
        <v>8316</v>
      </c>
      <c r="R3605" t="s">
        <v>8317</v>
      </c>
      <c r="S3605" s="14">
        <f t="shared" si="283"/>
        <v>42283.864351851851</v>
      </c>
      <c r="T3605" s="14">
        <f t="shared" si="284"/>
        <v>42313.906018518523</v>
      </c>
      <c r="U3605">
        <f t="shared" si="280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113</v>
      </c>
      <c r="P3606">
        <f t="shared" si="282"/>
        <v>49</v>
      </c>
      <c r="Q3606" t="s">
        <v>8316</v>
      </c>
      <c r="R3606" t="s">
        <v>8317</v>
      </c>
      <c r="S3606" s="14">
        <f t="shared" si="283"/>
        <v>42483.015694444446</v>
      </c>
      <c r="T3606" s="14">
        <f t="shared" si="284"/>
        <v>42489.290972222225</v>
      </c>
      <c r="U3606">
        <f t="shared" si="280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184</v>
      </c>
      <c r="P3607">
        <f t="shared" si="282"/>
        <v>31</v>
      </c>
      <c r="Q3607" t="s">
        <v>8316</v>
      </c>
      <c r="R3607" t="s">
        <v>8317</v>
      </c>
      <c r="S3607" s="14">
        <f t="shared" si="283"/>
        <v>42383.793124999997</v>
      </c>
      <c r="T3607" s="14">
        <f t="shared" si="284"/>
        <v>42413.793124999997</v>
      </c>
      <c r="U3607">
        <f t="shared" si="280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130</v>
      </c>
      <c r="P3608">
        <f t="shared" si="282"/>
        <v>61</v>
      </c>
      <c r="Q3608" t="s">
        <v>8316</v>
      </c>
      <c r="R3608" t="s">
        <v>8317</v>
      </c>
      <c r="S3608" s="14">
        <f t="shared" si="283"/>
        <v>42566.604826388888</v>
      </c>
      <c r="T3608" s="14">
        <f t="shared" si="284"/>
        <v>42596.604826388888</v>
      </c>
      <c r="U3608">
        <f t="shared" si="280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105</v>
      </c>
      <c r="P3609">
        <f t="shared" si="282"/>
        <v>29</v>
      </c>
      <c r="Q3609" t="s">
        <v>8316</v>
      </c>
      <c r="R3609" t="s">
        <v>8317</v>
      </c>
      <c r="S3609" s="14">
        <f t="shared" si="283"/>
        <v>42338.963912037041</v>
      </c>
      <c r="T3609" s="14">
        <f t="shared" si="284"/>
        <v>42353</v>
      </c>
      <c r="U3609">
        <f t="shared" si="280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100</v>
      </c>
      <c r="P3610">
        <f t="shared" si="282"/>
        <v>30</v>
      </c>
      <c r="Q3610" t="s">
        <v>8316</v>
      </c>
      <c r="R3610" t="s">
        <v>8317</v>
      </c>
      <c r="S3610" s="14">
        <f t="shared" si="283"/>
        <v>42506.709375000006</v>
      </c>
      <c r="T3610" s="14">
        <f t="shared" si="284"/>
        <v>42538.583333333328</v>
      </c>
      <c r="U3610">
        <f t="shared" si="280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153</v>
      </c>
      <c r="P3611">
        <f t="shared" si="282"/>
        <v>143</v>
      </c>
      <c r="Q3611" t="s">
        <v>8316</v>
      </c>
      <c r="R3611" t="s">
        <v>8317</v>
      </c>
      <c r="S3611" s="14">
        <f t="shared" si="283"/>
        <v>42429.991724537031</v>
      </c>
      <c r="T3611" s="14">
        <f t="shared" si="284"/>
        <v>42459.950057870374</v>
      </c>
      <c r="U3611">
        <f t="shared" si="280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162</v>
      </c>
      <c r="P3612">
        <f t="shared" si="282"/>
        <v>52</v>
      </c>
      <c r="Q3612" t="s">
        <v>8316</v>
      </c>
      <c r="R3612" t="s">
        <v>8317</v>
      </c>
      <c r="S3612" s="14">
        <f t="shared" si="283"/>
        <v>42203.432129629626</v>
      </c>
      <c r="T3612" s="14">
        <f t="shared" si="284"/>
        <v>42233.432129629626</v>
      </c>
      <c r="U3612">
        <f t="shared" si="280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136</v>
      </c>
      <c r="P3613">
        <f t="shared" si="282"/>
        <v>67</v>
      </c>
      <c r="Q3613" t="s">
        <v>8316</v>
      </c>
      <c r="R3613" t="s">
        <v>8317</v>
      </c>
      <c r="S3613" s="14">
        <f t="shared" si="283"/>
        <v>42072.370381944449</v>
      </c>
      <c r="T3613" s="14">
        <f t="shared" si="284"/>
        <v>42102.370381944449</v>
      </c>
      <c r="U3613">
        <f t="shared" si="280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144</v>
      </c>
      <c r="P3614">
        <f t="shared" si="282"/>
        <v>127</v>
      </c>
      <c r="Q3614" t="s">
        <v>8316</v>
      </c>
      <c r="R3614" t="s">
        <v>8317</v>
      </c>
      <c r="S3614" s="14">
        <f t="shared" si="283"/>
        <v>41789.726979166669</v>
      </c>
      <c r="T3614" s="14">
        <f t="shared" si="284"/>
        <v>41799.726979166669</v>
      </c>
      <c r="U3614">
        <f t="shared" si="280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100</v>
      </c>
      <c r="P3615">
        <f t="shared" si="282"/>
        <v>63</v>
      </c>
      <c r="Q3615" t="s">
        <v>8316</v>
      </c>
      <c r="R3615" t="s">
        <v>8317</v>
      </c>
      <c r="S3615" s="14">
        <f t="shared" si="283"/>
        <v>41788.58997685185</v>
      </c>
      <c r="T3615" s="14">
        <f t="shared" si="284"/>
        <v>41818.58997685185</v>
      </c>
      <c r="U3615">
        <f t="shared" si="280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101</v>
      </c>
      <c r="P3616">
        <f t="shared" si="282"/>
        <v>35</v>
      </c>
      <c r="Q3616" t="s">
        <v>8316</v>
      </c>
      <c r="R3616" t="s">
        <v>8317</v>
      </c>
      <c r="S3616" s="14">
        <f t="shared" si="283"/>
        <v>42144.041851851856</v>
      </c>
      <c r="T3616" s="14">
        <f t="shared" si="284"/>
        <v>42174.041851851856</v>
      </c>
      <c r="U3616">
        <f t="shared" si="280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107</v>
      </c>
      <c r="P3617">
        <f t="shared" si="282"/>
        <v>37</v>
      </c>
      <c r="Q3617" t="s">
        <v>8316</v>
      </c>
      <c r="R3617" t="s">
        <v>8317</v>
      </c>
      <c r="S3617" s="14">
        <f t="shared" si="283"/>
        <v>42318.593703703707</v>
      </c>
      <c r="T3617" s="14">
        <f t="shared" si="284"/>
        <v>42348.593703703707</v>
      </c>
      <c r="U3617">
        <f t="shared" si="280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125</v>
      </c>
      <c r="P3618">
        <f t="shared" si="282"/>
        <v>69</v>
      </c>
      <c r="Q3618" t="s">
        <v>8316</v>
      </c>
      <c r="R3618" t="s">
        <v>8317</v>
      </c>
      <c r="S3618" s="14">
        <f t="shared" si="283"/>
        <v>42052.949814814812</v>
      </c>
      <c r="T3618" s="14">
        <f t="shared" si="284"/>
        <v>42082.908148148148</v>
      </c>
      <c r="U3618">
        <f t="shared" si="280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119</v>
      </c>
      <c r="P3619">
        <f t="shared" si="282"/>
        <v>17</v>
      </c>
      <c r="Q3619" t="s">
        <v>8316</v>
      </c>
      <c r="R3619" t="s">
        <v>8317</v>
      </c>
      <c r="S3619" s="14">
        <f t="shared" si="283"/>
        <v>42779.610289351855</v>
      </c>
      <c r="T3619" s="14">
        <f t="shared" si="284"/>
        <v>42794</v>
      </c>
      <c r="U3619">
        <f t="shared" si="280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101</v>
      </c>
      <c r="P3620">
        <f t="shared" si="282"/>
        <v>36</v>
      </c>
      <c r="Q3620" t="s">
        <v>8316</v>
      </c>
      <c r="R3620" t="s">
        <v>8317</v>
      </c>
      <c r="S3620" s="14">
        <f t="shared" si="283"/>
        <v>42128.627893518518</v>
      </c>
      <c r="T3620" s="14">
        <f t="shared" si="284"/>
        <v>42158.627893518518</v>
      </c>
      <c r="U3620">
        <f t="shared" si="280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113</v>
      </c>
      <c r="P3621">
        <f t="shared" si="282"/>
        <v>66</v>
      </c>
      <c r="Q3621" t="s">
        <v>8316</v>
      </c>
      <c r="R3621" t="s">
        <v>8317</v>
      </c>
      <c r="S3621" s="14">
        <f t="shared" si="283"/>
        <v>42661.132245370376</v>
      </c>
      <c r="T3621" s="14">
        <f t="shared" si="284"/>
        <v>42693.916666666672</v>
      </c>
      <c r="U3621">
        <f t="shared" si="280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105</v>
      </c>
      <c r="P3622">
        <f t="shared" si="282"/>
        <v>56</v>
      </c>
      <c r="Q3622" t="s">
        <v>8316</v>
      </c>
      <c r="R3622" t="s">
        <v>8317</v>
      </c>
      <c r="S3622" s="14">
        <f t="shared" si="283"/>
        <v>42037.938206018516</v>
      </c>
      <c r="T3622" s="14">
        <f t="shared" si="284"/>
        <v>42068.166666666672</v>
      </c>
      <c r="U3622">
        <f t="shared" si="280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110</v>
      </c>
      <c r="P3623">
        <f t="shared" si="282"/>
        <v>47</v>
      </c>
      <c r="Q3623" t="s">
        <v>8316</v>
      </c>
      <c r="R3623" t="s">
        <v>8317</v>
      </c>
      <c r="S3623" s="14">
        <f t="shared" si="283"/>
        <v>42619.935694444444</v>
      </c>
      <c r="T3623" s="14">
        <f t="shared" si="284"/>
        <v>42643.875</v>
      </c>
      <c r="U3623">
        <f t="shared" si="280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100</v>
      </c>
      <c r="P3624">
        <f t="shared" si="282"/>
        <v>48</v>
      </c>
      <c r="Q3624" t="s">
        <v>8316</v>
      </c>
      <c r="R3624" t="s">
        <v>8317</v>
      </c>
      <c r="S3624" s="14">
        <f t="shared" si="283"/>
        <v>41877.221886574072</v>
      </c>
      <c r="T3624" s="14">
        <f t="shared" si="284"/>
        <v>41910.140972222223</v>
      </c>
      <c r="U3624">
        <f t="shared" si="280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120</v>
      </c>
      <c r="P3625">
        <f t="shared" si="282"/>
        <v>88</v>
      </c>
      <c r="Q3625" t="s">
        <v>8316</v>
      </c>
      <c r="R3625" t="s">
        <v>8317</v>
      </c>
      <c r="S3625" s="14">
        <f t="shared" si="283"/>
        <v>41828.736921296295</v>
      </c>
      <c r="T3625" s="14">
        <f t="shared" si="284"/>
        <v>41846.291666666664</v>
      </c>
      <c r="U3625">
        <f t="shared" si="280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105</v>
      </c>
      <c r="P3626">
        <f t="shared" si="282"/>
        <v>81</v>
      </c>
      <c r="Q3626" t="s">
        <v>8316</v>
      </c>
      <c r="R3626" t="s">
        <v>8317</v>
      </c>
      <c r="S3626" s="14">
        <f t="shared" si="283"/>
        <v>42545.774189814809</v>
      </c>
      <c r="T3626" s="14">
        <f t="shared" si="284"/>
        <v>42605.774189814809</v>
      </c>
      <c r="U3626">
        <f t="shared" si="280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103</v>
      </c>
      <c r="P3627">
        <f t="shared" si="282"/>
        <v>39</v>
      </c>
      <c r="Q3627" t="s">
        <v>8316</v>
      </c>
      <c r="R3627" t="s">
        <v>8317</v>
      </c>
      <c r="S3627" s="14">
        <f t="shared" si="283"/>
        <v>42157.652511574073</v>
      </c>
      <c r="T3627" s="14">
        <f t="shared" si="284"/>
        <v>42187.652511574073</v>
      </c>
      <c r="U3627">
        <f t="shared" ref="U3627:U3690" si="285">YEAR(S3627)</f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102</v>
      </c>
      <c r="P3628">
        <f t="shared" si="282"/>
        <v>85</v>
      </c>
      <c r="Q3628" t="s">
        <v>8316</v>
      </c>
      <c r="R3628" t="s">
        <v>8317</v>
      </c>
      <c r="S3628" s="14">
        <f t="shared" si="283"/>
        <v>41846.667326388888</v>
      </c>
      <c r="T3628" s="14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100</v>
      </c>
      <c r="P3629">
        <f t="shared" si="282"/>
        <v>69</v>
      </c>
      <c r="Q3629" t="s">
        <v>8316</v>
      </c>
      <c r="R3629" t="s">
        <v>8317</v>
      </c>
      <c r="S3629" s="14">
        <f t="shared" si="283"/>
        <v>42460.741747685184</v>
      </c>
      <c r="T3629" s="14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0</v>
      </c>
      <c r="P3630" t="str">
        <f t="shared" si="282"/>
        <v>No Backers</v>
      </c>
      <c r="Q3630" t="s">
        <v>8316</v>
      </c>
      <c r="R3630" t="s">
        <v>8358</v>
      </c>
      <c r="S3630" s="14">
        <f t="shared" si="283"/>
        <v>42291.833287037036</v>
      </c>
      <c r="T3630" s="14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0</v>
      </c>
      <c r="P3631">
        <f t="shared" si="282"/>
        <v>1</v>
      </c>
      <c r="Q3631" t="s">
        <v>8316</v>
      </c>
      <c r="R3631" t="s">
        <v>8358</v>
      </c>
      <c r="S3631" s="14">
        <f t="shared" si="283"/>
        <v>42437.094490740739</v>
      </c>
      <c r="T3631" s="14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0</v>
      </c>
      <c r="P3632">
        <f t="shared" si="282"/>
        <v>1</v>
      </c>
      <c r="Q3632" t="s">
        <v>8316</v>
      </c>
      <c r="R3632" t="s">
        <v>8358</v>
      </c>
      <c r="S3632" s="14">
        <f t="shared" si="283"/>
        <v>41942.84710648148</v>
      </c>
      <c r="T3632" s="14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51</v>
      </c>
      <c r="P3633">
        <f t="shared" si="282"/>
        <v>148</v>
      </c>
      <c r="Q3633" t="s">
        <v>8316</v>
      </c>
      <c r="R3633" t="s">
        <v>8358</v>
      </c>
      <c r="S3633" s="14">
        <f t="shared" si="283"/>
        <v>41880.753437499996</v>
      </c>
      <c r="T3633" s="14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20</v>
      </c>
      <c r="P3634">
        <f t="shared" si="282"/>
        <v>100</v>
      </c>
      <c r="Q3634" t="s">
        <v>8316</v>
      </c>
      <c r="R3634" t="s">
        <v>8358</v>
      </c>
      <c r="S3634" s="14">
        <f t="shared" si="283"/>
        <v>41946.936909722222</v>
      </c>
      <c r="T3634" s="14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35</v>
      </c>
      <c r="P3635">
        <f t="shared" si="282"/>
        <v>57</v>
      </c>
      <c r="Q3635" t="s">
        <v>8316</v>
      </c>
      <c r="R3635" t="s">
        <v>8358</v>
      </c>
      <c r="S3635" s="14">
        <f t="shared" si="283"/>
        <v>42649.623460648145</v>
      </c>
      <c r="T3635" s="14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</v>
      </c>
      <c r="P3636">
        <f t="shared" si="282"/>
        <v>177</v>
      </c>
      <c r="Q3636" t="s">
        <v>8316</v>
      </c>
      <c r="R3636" t="s">
        <v>8358</v>
      </c>
      <c r="S3636" s="14">
        <f t="shared" si="283"/>
        <v>42701.166365740741</v>
      </c>
      <c r="T3636" s="14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36</v>
      </c>
      <c r="P3637">
        <f t="shared" si="282"/>
        <v>128</v>
      </c>
      <c r="Q3637" t="s">
        <v>8316</v>
      </c>
      <c r="R3637" t="s">
        <v>8358</v>
      </c>
      <c r="S3637" s="14">
        <f t="shared" si="283"/>
        <v>42450.88282407407</v>
      </c>
      <c r="T3637" s="14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0</v>
      </c>
      <c r="P3638" t="str">
        <f t="shared" si="282"/>
        <v>No Backers</v>
      </c>
      <c r="Q3638" t="s">
        <v>8316</v>
      </c>
      <c r="R3638" t="s">
        <v>8358</v>
      </c>
      <c r="S3638" s="14">
        <f t="shared" si="283"/>
        <v>42226.694780092599</v>
      </c>
      <c r="T3638" s="14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31</v>
      </c>
      <c r="P3639">
        <f t="shared" si="282"/>
        <v>66</v>
      </c>
      <c r="Q3639" t="s">
        <v>8316</v>
      </c>
      <c r="R3639" t="s">
        <v>8358</v>
      </c>
      <c r="S3639" s="14">
        <f t="shared" si="283"/>
        <v>41975.700636574074</v>
      </c>
      <c r="T3639" s="14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7</v>
      </c>
      <c r="P3640">
        <f t="shared" si="282"/>
        <v>108</v>
      </c>
      <c r="Q3640" t="s">
        <v>8316</v>
      </c>
      <c r="R3640" t="s">
        <v>8358</v>
      </c>
      <c r="S3640" s="14">
        <f t="shared" si="283"/>
        <v>42053.672824074078</v>
      </c>
      <c r="T3640" s="14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0</v>
      </c>
      <c r="P3641">
        <f t="shared" si="282"/>
        <v>1</v>
      </c>
      <c r="Q3641" t="s">
        <v>8316</v>
      </c>
      <c r="R3641" t="s">
        <v>8358</v>
      </c>
      <c r="S3641" s="14">
        <f t="shared" si="283"/>
        <v>42590.677152777775</v>
      </c>
      <c r="T3641" s="14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6</v>
      </c>
      <c r="P3642">
        <f t="shared" si="282"/>
        <v>18</v>
      </c>
      <c r="Q3642" t="s">
        <v>8316</v>
      </c>
      <c r="R3642" t="s">
        <v>8358</v>
      </c>
      <c r="S3642" s="14">
        <f t="shared" si="283"/>
        <v>42104.781597222223</v>
      </c>
      <c r="T3642" s="14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0</v>
      </c>
      <c r="P3643" t="str">
        <f t="shared" si="282"/>
        <v>No Backers</v>
      </c>
      <c r="Q3643" t="s">
        <v>8316</v>
      </c>
      <c r="R3643" t="s">
        <v>8358</v>
      </c>
      <c r="S3643" s="14">
        <f t="shared" si="283"/>
        <v>41899.627071759263</v>
      </c>
      <c r="T3643" s="14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2</v>
      </c>
      <c r="P3644">
        <f t="shared" si="282"/>
        <v>8</v>
      </c>
      <c r="Q3644" t="s">
        <v>8316</v>
      </c>
      <c r="R3644" t="s">
        <v>8358</v>
      </c>
      <c r="S3644" s="14">
        <f t="shared" si="283"/>
        <v>42297.816284722227</v>
      </c>
      <c r="T3644" s="14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0</v>
      </c>
      <c r="P3645" t="str">
        <f t="shared" si="282"/>
        <v>No Backers</v>
      </c>
      <c r="Q3645" t="s">
        <v>8316</v>
      </c>
      <c r="R3645" t="s">
        <v>8358</v>
      </c>
      <c r="S3645" s="14">
        <f t="shared" si="283"/>
        <v>42285.143969907411</v>
      </c>
      <c r="T3645" s="14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16</v>
      </c>
      <c r="P3646">
        <f t="shared" si="282"/>
        <v>68</v>
      </c>
      <c r="Q3646" t="s">
        <v>8316</v>
      </c>
      <c r="R3646" t="s">
        <v>8358</v>
      </c>
      <c r="S3646" s="14">
        <f t="shared" si="283"/>
        <v>42409.241747685184</v>
      </c>
      <c r="T3646" s="14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0</v>
      </c>
      <c r="P3647">
        <f t="shared" si="282"/>
        <v>1</v>
      </c>
      <c r="Q3647" t="s">
        <v>8316</v>
      </c>
      <c r="R3647" t="s">
        <v>8358</v>
      </c>
      <c r="S3647" s="14">
        <f t="shared" si="283"/>
        <v>42665.970347222217</v>
      </c>
      <c r="T3647" s="14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5</v>
      </c>
      <c r="P3648">
        <f t="shared" si="282"/>
        <v>60</v>
      </c>
      <c r="Q3648" t="s">
        <v>8316</v>
      </c>
      <c r="R3648" t="s">
        <v>8358</v>
      </c>
      <c r="S3648" s="14">
        <f t="shared" si="283"/>
        <v>42140.421319444446</v>
      </c>
      <c r="T3648" s="14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6</v>
      </c>
      <c r="P3649">
        <f t="shared" si="282"/>
        <v>15</v>
      </c>
      <c r="Q3649" t="s">
        <v>8316</v>
      </c>
      <c r="R3649" t="s">
        <v>8358</v>
      </c>
      <c r="S3649" s="14">
        <f t="shared" si="283"/>
        <v>42598.749155092592</v>
      </c>
      <c r="T3649" s="14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1"/>
        <v>100</v>
      </c>
      <c r="P3650">
        <f t="shared" si="282"/>
        <v>550</v>
      </c>
      <c r="Q3650" t="s">
        <v>8316</v>
      </c>
      <c r="R3650" t="s">
        <v>8317</v>
      </c>
      <c r="S3650" s="14">
        <f t="shared" si="283"/>
        <v>41887.292187500003</v>
      </c>
      <c r="T3650" s="14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6">ROUND(E3651/D3651*100,0)</f>
        <v>104</v>
      </c>
      <c r="P3651">
        <f t="shared" ref="P3651:P3714" si="287">IFERROR(ROUND(E3651/L3651,0),"No Backers")</f>
        <v>98</v>
      </c>
      <c r="Q3651" t="s">
        <v>8316</v>
      </c>
      <c r="R3651" t="s">
        <v>8317</v>
      </c>
      <c r="S3651" s="14">
        <f t="shared" ref="S3651:S3714" si="288">(((J3651/60)/60)/24)+DATE(1970,1,1)</f>
        <v>41780.712893518517</v>
      </c>
      <c r="T3651" s="14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100</v>
      </c>
      <c r="P3652">
        <f t="shared" si="287"/>
        <v>29</v>
      </c>
      <c r="Q3652" t="s">
        <v>8316</v>
      </c>
      <c r="R3652" t="s">
        <v>8317</v>
      </c>
      <c r="S3652" s="14">
        <f t="shared" si="288"/>
        <v>42381.478981481487</v>
      </c>
      <c r="T3652" s="14">
        <f t="shared" si="289"/>
        <v>42402.478981481487</v>
      </c>
      <c r="U3652">
        <f t="shared" si="28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104</v>
      </c>
      <c r="P3653">
        <f t="shared" si="287"/>
        <v>58</v>
      </c>
      <c r="Q3653" t="s">
        <v>8316</v>
      </c>
      <c r="R3653" t="s">
        <v>8317</v>
      </c>
      <c r="S3653" s="14">
        <f t="shared" si="288"/>
        <v>41828.646319444444</v>
      </c>
      <c r="T3653" s="14">
        <f t="shared" si="289"/>
        <v>41861.665972222225</v>
      </c>
      <c r="U3653">
        <f t="shared" si="28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251</v>
      </c>
      <c r="P3654">
        <f t="shared" si="287"/>
        <v>44</v>
      </c>
      <c r="Q3654" t="s">
        <v>8316</v>
      </c>
      <c r="R3654" t="s">
        <v>8317</v>
      </c>
      <c r="S3654" s="14">
        <f t="shared" si="288"/>
        <v>42596.644699074073</v>
      </c>
      <c r="T3654" s="14">
        <f t="shared" si="289"/>
        <v>42607.165972222225</v>
      </c>
      <c r="U3654">
        <f t="shared" si="28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101</v>
      </c>
      <c r="P3655">
        <f t="shared" si="287"/>
        <v>61</v>
      </c>
      <c r="Q3655" t="s">
        <v>8316</v>
      </c>
      <c r="R3655" t="s">
        <v>8317</v>
      </c>
      <c r="S3655" s="14">
        <f t="shared" si="288"/>
        <v>42191.363506944443</v>
      </c>
      <c r="T3655" s="14">
        <f t="shared" si="289"/>
        <v>42221.363506944443</v>
      </c>
      <c r="U3655">
        <f t="shared" si="28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174</v>
      </c>
      <c r="P3656">
        <f t="shared" si="287"/>
        <v>69</v>
      </c>
      <c r="Q3656" t="s">
        <v>8316</v>
      </c>
      <c r="R3656" t="s">
        <v>8317</v>
      </c>
      <c r="S3656" s="14">
        <f t="shared" si="288"/>
        <v>42440.416504629626</v>
      </c>
      <c r="T3656" s="14">
        <f t="shared" si="289"/>
        <v>42463.708333333328</v>
      </c>
      <c r="U3656">
        <f t="shared" si="28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116</v>
      </c>
      <c r="P3657">
        <f t="shared" si="287"/>
        <v>74</v>
      </c>
      <c r="Q3657" t="s">
        <v>8316</v>
      </c>
      <c r="R3657" t="s">
        <v>8317</v>
      </c>
      <c r="S3657" s="14">
        <f t="shared" si="288"/>
        <v>42173.803217592591</v>
      </c>
      <c r="T3657" s="14">
        <f t="shared" si="289"/>
        <v>42203.290972222225</v>
      </c>
      <c r="U3657">
        <f t="shared" si="28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106</v>
      </c>
      <c r="P3658">
        <f t="shared" si="287"/>
        <v>115</v>
      </c>
      <c r="Q3658" t="s">
        <v>8316</v>
      </c>
      <c r="R3658" t="s">
        <v>8317</v>
      </c>
      <c r="S3658" s="14">
        <f t="shared" si="288"/>
        <v>42737.910138888896</v>
      </c>
      <c r="T3658" s="14">
        <f t="shared" si="289"/>
        <v>42767.957638888889</v>
      </c>
      <c r="U3658">
        <f t="shared" si="28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111</v>
      </c>
      <c r="P3659">
        <f t="shared" si="287"/>
        <v>111</v>
      </c>
      <c r="Q3659" t="s">
        <v>8316</v>
      </c>
      <c r="R3659" t="s">
        <v>8317</v>
      </c>
      <c r="S3659" s="14">
        <f t="shared" si="288"/>
        <v>42499.629849537043</v>
      </c>
      <c r="T3659" s="14">
        <f t="shared" si="289"/>
        <v>42522.904166666667</v>
      </c>
      <c r="U3659">
        <f t="shared" si="28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101</v>
      </c>
      <c r="P3660">
        <f t="shared" si="287"/>
        <v>76</v>
      </c>
      <c r="Q3660" t="s">
        <v>8316</v>
      </c>
      <c r="R3660" t="s">
        <v>8317</v>
      </c>
      <c r="S3660" s="14">
        <f t="shared" si="288"/>
        <v>41775.858564814815</v>
      </c>
      <c r="T3660" s="14">
        <f t="shared" si="289"/>
        <v>41822.165972222225</v>
      </c>
      <c r="U3660">
        <f t="shared" si="28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102</v>
      </c>
      <c r="P3661">
        <f t="shared" si="287"/>
        <v>235</v>
      </c>
      <c r="Q3661" t="s">
        <v>8316</v>
      </c>
      <c r="R3661" t="s">
        <v>8317</v>
      </c>
      <c r="S3661" s="14">
        <f t="shared" si="288"/>
        <v>42055.277199074073</v>
      </c>
      <c r="T3661" s="14">
        <f t="shared" si="289"/>
        <v>42082.610416666663</v>
      </c>
      <c r="U3661">
        <f t="shared" si="28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100</v>
      </c>
      <c r="P3662">
        <f t="shared" si="287"/>
        <v>11</v>
      </c>
      <c r="Q3662" t="s">
        <v>8316</v>
      </c>
      <c r="R3662" t="s">
        <v>8317</v>
      </c>
      <c r="S3662" s="14">
        <f t="shared" si="288"/>
        <v>41971.881076388891</v>
      </c>
      <c r="T3662" s="14">
        <f t="shared" si="289"/>
        <v>41996.881076388891</v>
      </c>
      <c r="U3662">
        <f t="shared" si="28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111</v>
      </c>
      <c r="P3663">
        <f t="shared" si="287"/>
        <v>93</v>
      </c>
      <c r="Q3663" t="s">
        <v>8316</v>
      </c>
      <c r="R3663" t="s">
        <v>8317</v>
      </c>
      <c r="S3663" s="14">
        <f t="shared" si="288"/>
        <v>42447.896666666667</v>
      </c>
      <c r="T3663" s="14">
        <f t="shared" si="289"/>
        <v>42470.166666666672</v>
      </c>
      <c r="U3663">
        <f t="shared" si="28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101</v>
      </c>
      <c r="P3664">
        <f t="shared" si="287"/>
        <v>203</v>
      </c>
      <c r="Q3664" t="s">
        <v>8316</v>
      </c>
      <c r="R3664" t="s">
        <v>8317</v>
      </c>
      <c r="S3664" s="14">
        <f t="shared" si="288"/>
        <v>42064.220069444447</v>
      </c>
      <c r="T3664" s="14">
        <f t="shared" si="289"/>
        <v>42094.178402777776</v>
      </c>
      <c r="U3664">
        <f t="shared" si="28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104</v>
      </c>
      <c r="P3665">
        <f t="shared" si="287"/>
        <v>26</v>
      </c>
      <c r="Q3665" t="s">
        <v>8316</v>
      </c>
      <c r="R3665" t="s">
        <v>8317</v>
      </c>
      <c r="S3665" s="14">
        <f t="shared" si="288"/>
        <v>42665.451736111107</v>
      </c>
      <c r="T3665" s="14">
        <f t="shared" si="289"/>
        <v>42725.493402777778</v>
      </c>
      <c r="U3665">
        <f t="shared" si="28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109</v>
      </c>
      <c r="P3666">
        <f t="shared" si="287"/>
        <v>46</v>
      </c>
      <c r="Q3666" t="s">
        <v>8316</v>
      </c>
      <c r="R3666" t="s">
        <v>8317</v>
      </c>
      <c r="S3666" s="14">
        <f t="shared" si="288"/>
        <v>42523.248715277776</v>
      </c>
      <c r="T3666" s="14">
        <f t="shared" si="289"/>
        <v>42537.248715277776</v>
      </c>
      <c r="U3666">
        <f t="shared" si="28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115</v>
      </c>
      <c r="P3667">
        <f t="shared" si="287"/>
        <v>51</v>
      </c>
      <c r="Q3667" t="s">
        <v>8316</v>
      </c>
      <c r="R3667" t="s">
        <v>8317</v>
      </c>
      <c r="S3667" s="14">
        <f t="shared" si="288"/>
        <v>42294.808124999996</v>
      </c>
      <c r="T3667" s="14">
        <f t="shared" si="289"/>
        <v>42305.829166666663</v>
      </c>
      <c r="U3667">
        <f t="shared" si="28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100</v>
      </c>
      <c r="P3668">
        <f t="shared" si="287"/>
        <v>32</v>
      </c>
      <c r="Q3668" t="s">
        <v>8316</v>
      </c>
      <c r="R3668" t="s">
        <v>8317</v>
      </c>
      <c r="S3668" s="14">
        <f t="shared" si="288"/>
        <v>41822.90488425926</v>
      </c>
      <c r="T3668" s="14">
        <f t="shared" si="289"/>
        <v>41844.291666666664</v>
      </c>
      <c r="U3668">
        <f t="shared" si="28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103</v>
      </c>
      <c r="P3669">
        <f t="shared" si="287"/>
        <v>53</v>
      </c>
      <c r="Q3669" t="s">
        <v>8316</v>
      </c>
      <c r="R3669" t="s">
        <v>8317</v>
      </c>
      <c r="S3669" s="14">
        <f t="shared" si="288"/>
        <v>42173.970127314817</v>
      </c>
      <c r="T3669" s="14">
        <f t="shared" si="289"/>
        <v>42203.970127314817</v>
      </c>
      <c r="U3669">
        <f t="shared" si="28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104</v>
      </c>
      <c r="P3670">
        <f t="shared" si="287"/>
        <v>37</v>
      </c>
      <c r="Q3670" t="s">
        <v>8316</v>
      </c>
      <c r="R3670" t="s">
        <v>8317</v>
      </c>
      <c r="S3670" s="14">
        <f t="shared" si="288"/>
        <v>42185.556157407409</v>
      </c>
      <c r="T3670" s="14">
        <f t="shared" si="289"/>
        <v>42208.772916666669</v>
      </c>
      <c r="U3670">
        <f t="shared" si="28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138</v>
      </c>
      <c r="P3671">
        <f t="shared" si="287"/>
        <v>81</v>
      </c>
      <c r="Q3671" t="s">
        <v>8316</v>
      </c>
      <c r="R3671" t="s">
        <v>8317</v>
      </c>
      <c r="S3671" s="14">
        <f t="shared" si="288"/>
        <v>42136.675196759257</v>
      </c>
      <c r="T3671" s="14">
        <f t="shared" si="289"/>
        <v>42166.675196759257</v>
      </c>
      <c r="U3671">
        <f t="shared" si="28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110</v>
      </c>
      <c r="P3672">
        <f t="shared" si="287"/>
        <v>20</v>
      </c>
      <c r="Q3672" t="s">
        <v>8316</v>
      </c>
      <c r="R3672" t="s">
        <v>8317</v>
      </c>
      <c r="S3672" s="14">
        <f t="shared" si="288"/>
        <v>42142.514016203699</v>
      </c>
      <c r="T3672" s="14">
        <f t="shared" si="289"/>
        <v>42155.958333333328</v>
      </c>
      <c r="U3672">
        <f t="shared" si="28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101</v>
      </c>
      <c r="P3673">
        <f t="shared" si="287"/>
        <v>88</v>
      </c>
      <c r="Q3673" t="s">
        <v>8316</v>
      </c>
      <c r="R3673" t="s">
        <v>8317</v>
      </c>
      <c r="S3673" s="14">
        <f t="shared" si="288"/>
        <v>41820.62809027778</v>
      </c>
      <c r="T3673" s="14">
        <f t="shared" si="289"/>
        <v>41841.165972222225</v>
      </c>
      <c r="U3673">
        <f t="shared" si="28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102</v>
      </c>
      <c r="P3674">
        <f t="shared" si="287"/>
        <v>53</v>
      </c>
      <c r="Q3674" t="s">
        <v>8316</v>
      </c>
      <c r="R3674" t="s">
        <v>8317</v>
      </c>
      <c r="S3674" s="14">
        <f t="shared" si="288"/>
        <v>41878.946574074071</v>
      </c>
      <c r="T3674" s="14">
        <f t="shared" si="289"/>
        <v>41908.946574074071</v>
      </c>
      <c r="U3674">
        <f t="shared" si="28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114</v>
      </c>
      <c r="P3675">
        <f t="shared" si="287"/>
        <v>40</v>
      </c>
      <c r="Q3675" t="s">
        <v>8316</v>
      </c>
      <c r="R3675" t="s">
        <v>8317</v>
      </c>
      <c r="S3675" s="14">
        <f t="shared" si="288"/>
        <v>41914.295104166667</v>
      </c>
      <c r="T3675" s="14">
        <f t="shared" si="289"/>
        <v>41948.536111111112</v>
      </c>
      <c r="U3675">
        <f t="shared" si="28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100</v>
      </c>
      <c r="P3676">
        <f t="shared" si="287"/>
        <v>145</v>
      </c>
      <c r="Q3676" t="s">
        <v>8316</v>
      </c>
      <c r="R3676" t="s">
        <v>8317</v>
      </c>
      <c r="S3676" s="14">
        <f t="shared" si="288"/>
        <v>42556.873020833329</v>
      </c>
      <c r="T3676" s="14">
        <f t="shared" si="289"/>
        <v>42616.873020833329</v>
      </c>
      <c r="U3676">
        <f t="shared" si="28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140</v>
      </c>
      <c r="P3677">
        <f t="shared" si="287"/>
        <v>23</v>
      </c>
      <c r="Q3677" t="s">
        <v>8316</v>
      </c>
      <c r="R3677" t="s">
        <v>8317</v>
      </c>
      <c r="S3677" s="14">
        <f t="shared" si="288"/>
        <v>42493.597013888888</v>
      </c>
      <c r="T3677" s="14">
        <f t="shared" si="289"/>
        <v>42505.958333333328</v>
      </c>
      <c r="U3677">
        <f t="shared" si="28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129</v>
      </c>
      <c r="P3678">
        <f t="shared" si="287"/>
        <v>64</v>
      </c>
      <c r="Q3678" t="s">
        <v>8316</v>
      </c>
      <c r="R3678" t="s">
        <v>8317</v>
      </c>
      <c r="S3678" s="14">
        <f t="shared" si="288"/>
        <v>41876.815787037034</v>
      </c>
      <c r="T3678" s="14">
        <f t="shared" si="289"/>
        <v>41894.815787037034</v>
      </c>
      <c r="U3678">
        <f t="shared" si="28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103</v>
      </c>
      <c r="P3679">
        <f t="shared" si="287"/>
        <v>62</v>
      </c>
      <c r="Q3679" t="s">
        <v>8316</v>
      </c>
      <c r="R3679" t="s">
        <v>8317</v>
      </c>
      <c r="S3679" s="14">
        <f t="shared" si="288"/>
        <v>41802.574282407404</v>
      </c>
      <c r="T3679" s="14">
        <f t="shared" si="289"/>
        <v>41823.165972222225</v>
      </c>
      <c r="U3679">
        <f t="shared" si="28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103</v>
      </c>
      <c r="P3680">
        <f t="shared" si="287"/>
        <v>66</v>
      </c>
      <c r="Q3680" t="s">
        <v>8316</v>
      </c>
      <c r="R3680" t="s">
        <v>8317</v>
      </c>
      <c r="S3680" s="14">
        <f t="shared" si="288"/>
        <v>42120.531226851846</v>
      </c>
      <c r="T3680" s="14">
        <f t="shared" si="289"/>
        <v>42155.531226851846</v>
      </c>
      <c r="U3680">
        <f t="shared" si="28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110</v>
      </c>
      <c r="P3681">
        <f t="shared" si="287"/>
        <v>73</v>
      </c>
      <c r="Q3681" t="s">
        <v>8316</v>
      </c>
      <c r="R3681" t="s">
        <v>8317</v>
      </c>
      <c r="S3681" s="14">
        <f t="shared" si="288"/>
        <v>41786.761354166665</v>
      </c>
      <c r="T3681" s="14">
        <f t="shared" si="289"/>
        <v>41821.207638888889</v>
      </c>
      <c r="U3681">
        <f t="shared" si="28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113</v>
      </c>
      <c r="P3682">
        <f t="shared" si="287"/>
        <v>100</v>
      </c>
      <c r="Q3682" t="s">
        <v>8316</v>
      </c>
      <c r="R3682" t="s">
        <v>8317</v>
      </c>
      <c r="S3682" s="14">
        <f t="shared" si="288"/>
        <v>42627.454097222217</v>
      </c>
      <c r="T3682" s="14">
        <f t="shared" si="289"/>
        <v>42648.454097222217</v>
      </c>
      <c r="U3682">
        <f t="shared" si="28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112</v>
      </c>
      <c r="P3683">
        <f t="shared" si="287"/>
        <v>62</v>
      </c>
      <c r="Q3683" t="s">
        <v>8316</v>
      </c>
      <c r="R3683" t="s">
        <v>8317</v>
      </c>
      <c r="S3683" s="14">
        <f t="shared" si="288"/>
        <v>42374.651504629626</v>
      </c>
      <c r="T3683" s="14">
        <f t="shared" si="289"/>
        <v>42384.651504629626</v>
      </c>
      <c r="U3683">
        <f t="shared" si="28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139</v>
      </c>
      <c r="P3684">
        <f t="shared" si="287"/>
        <v>62</v>
      </c>
      <c r="Q3684" t="s">
        <v>8316</v>
      </c>
      <c r="R3684" t="s">
        <v>8317</v>
      </c>
      <c r="S3684" s="14">
        <f t="shared" si="288"/>
        <v>41772.685393518521</v>
      </c>
      <c r="T3684" s="14">
        <f t="shared" si="289"/>
        <v>41806.290972222225</v>
      </c>
      <c r="U3684">
        <f t="shared" si="28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111</v>
      </c>
      <c r="P3685">
        <f t="shared" si="287"/>
        <v>59</v>
      </c>
      <c r="Q3685" t="s">
        <v>8316</v>
      </c>
      <c r="R3685" t="s">
        <v>8317</v>
      </c>
      <c r="S3685" s="14">
        <f t="shared" si="288"/>
        <v>42633.116851851853</v>
      </c>
      <c r="T3685" s="14">
        <f t="shared" si="289"/>
        <v>42663.116851851853</v>
      </c>
      <c r="U3685">
        <f t="shared" si="28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139</v>
      </c>
      <c r="P3686">
        <f t="shared" si="287"/>
        <v>45</v>
      </c>
      <c r="Q3686" t="s">
        <v>8316</v>
      </c>
      <c r="R3686" t="s">
        <v>8317</v>
      </c>
      <c r="S3686" s="14">
        <f t="shared" si="288"/>
        <v>42219.180393518516</v>
      </c>
      <c r="T3686" s="14">
        <f t="shared" si="289"/>
        <v>42249.180393518516</v>
      </c>
      <c r="U3686">
        <f t="shared" si="28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106</v>
      </c>
      <c r="P3687">
        <f t="shared" si="287"/>
        <v>42</v>
      </c>
      <c r="Q3687" t="s">
        <v>8316</v>
      </c>
      <c r="R3687" t="s">
        <v>8317</v>
      </c>
      <c r="S3687" s="14">
        <f t="shared" si="288"/>
        <v>41753.593275462961</v>
      </c>
      <c r="T3687" s="14">
        <f t="shared" si="289"/>
        <v>41778.875</v>
      </c>
      <c r="U3687">
        <f t="shared" si="28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101</v>
      </c>
      <c r="P3688">
        <f t="shared" si="287"/>
        <v>59</v>
      </c>
      <c r="Q3688" t="s">
        <v>8316</v>
      </c>
      <c r="R3688" t="s">
        <v>8317</v>
      </c>
      <c r="S3688" s="14">
        <f t="shared" si="288"/>
        <v>42230.662731481483</v>
      </c>
      <c r="T3688" s="14">
        <f t="shared" si="289"/>
        <v>42245.165972222225</v>
      </c>
      <c r="U3688">
        <f t="shared" si="28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100</v>
      </c>
      <c r="P3689">
        <f t="shared" si="287"/>
        <v>200</v>
      </c>
      <c r="Q3689" t="s">
        <v>8316</v>
      </c>
      <c r="R3689" t="s">
        <v>8317</v>
      </c>
      <c r="S3689" s="14">
        <f t="shared" si="288"/>
        <v>41787.218229166669</v>
      </c>
      <c r="T3689" s="14">
        <f t="shared" si="289"/>
        <v>41817.218229166669</v>
      </c>
      <c r="U3689">
        <f t="shared" si="28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109</v>
      </c>
      <c r="P3690">
        <f t="shared" si="287"/>
        <v>84</v>
      </c>
      <c r="Q3690" t="s">
        <v>8316</v>
      </c>
      <c r="R3690" t="s">
        <v>8317</v>
      </c>
      <c r="S3690" s="14">
        <f t="shared" si="288"/>
        <v>41829.787083333329</v>
      </c>
      <c r="T3690" s="14">
        <f t="shared" si="289"/>
        <v>41859.787083333329</v>
      </c>
      <c r="U3690">
        <f t="shared" si="28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118</v>
      </c>
      <c r="P3691">
        <f t="shared" si="287"/>
        <v>57</v>
      </c>
      <c r="Q3691" t="s">
        <v>8316</v>
      </c>
      <c r="R3691" t="s">
        <v>8317</v>
      </c>
      <c r="S3691" s="14">
        <f t="shared" si="288"/>
        <v>42147.826840277776</v>
      </c>
      <c r="T3691" s="14">
        <f t="shared" si="289"/>
        <v>42176.934027777781</v>
      </c>
      <c r="U3691">
        <f t="shared" ref="U3691:U3754" si="290">YEAR(S3691)</f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120</v>
      </c>
      <c r="P3692">
        <f t="shared" si="287"/>
        <v>58</v>
      </c>
      <c r="Q3692" t="s">
        <v>8316</v>
      </c>
      <c r="R3692" t="s">
        <v>8317</v>
      </c>
      <c r="S3692" s="14">
        <f t="shared" si="288"/>
        <v>41940.598182870373</v>
      </c>
      <c r="T3692" s="14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128</v>
      </c>
      <c r="P3693">
        <f t="shared" si="287"/>
        <v>187</v>
      </c>
      <c r="Q3693" t="s">
        <v>8316</v>
      </c>
      <c r="R3693" t="s">
        <v>8317</v>
      </c>
      <c r="S3693" s="14">
        <f t="shared" si="288"/>
        <v>42020.700567129628</v>
      </c>
      <c r="T3693" s="14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126</v>
      </c>
      <c r="P3694">
        <f t="shared" si="287"/>
        <v>74</v>
      </c>
      <c r="Q3694" t="s">
        <v>8316</v>
      </c>
      <c r="R3694" t="s">
        <v>8317</v>
      </c>
      <c r="S3694" s="14">
        <f t="shared" si="288"/>
        <v>41891.96503472222</v>
      </c>
      <c r="T3694" s="14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129</v>
      </c>
      <c r="P3695">
        <f t="shared" si="287"/>
        <v>31</v>
      </c>
      <c r="Q3695" t="s">
        <v>8316</v>
      </c>
      <c r="R3695" t="s">
        <v>8317</v>
      </c>
      <c r="S3695" s="14">
        <f t="shared" si="288"/>
        <v>42309.191307870366</v>
      </c>
      <c r="T3695" s="14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107</v>
      </c>
      <c r="P3696">
        <f t="shared" si="287"/>
        <v>63</v>
      </c>
      <c r="Q3696" t="s">
        <v>8316</v>
      </c>
      <c r="R3696" t="s">
        <v>8317</v>
      </c>
      <c r="S3696" s="14">
        <f t="shared" si="288"/>
        <v>42490.133877314816</v>
      </c>
      <c r="T3696" s="14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100</v>
      </c>
      <c r="P3697">
        <f t="shared" si="287"/>
        <v>121</v>
      </c>
      <c r="Q3697" t="s">
        <v>8316</v>
      </c>
      <c r="R3697" t="s">
        <v>8317</v>
      </c>
      <c r="S3697" s="14">
        <f t="shared" si="288"/>
        <v>41995.870486111111</v>
      </c>
      <c r="T3697" s="14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155</v>
      </c>
      <c r="P3698">
        <f t="shared" si="287"/>
        <v>40</v>
      </c>
      <c r="Q3698" t="s">
        <v>8316</v>
      </c>
      <c r="R3698" t="s">
        <v>8317</v>
      </c>
      <c r="S3698" s="14">
        <f t="shared" si="288"/>
        <v>41988.617083333331</v>
      </c>
      <c r="T3698" s="14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108</v>
      </c>
      <c r="P3699">
        <f t="shared" si="287"/>
        <v>72</v>
      </c>
      <c r="Q3699" t="s">
        <v>8316</v>
      </c>
      <c r="R3699" t="s">
        <v>8317</v>
      </c>
      <c r="S3699" s="14">
        <f t="shared" si="288"/>
        <v>42479.465833333335</v>
      </c>
      <c r="T3699" s="14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111</v>
      </c>
      <c r="P3700">
        <f t="shared" si="287"/>
        <v>41</v>
      </c>
      <c r="Q3700" t="s">
        <v>8316</v>
      </c>
      <c r="R3700" t="s">
        <v>8317</v>
      </c>
      <c r="S3700" s="14">
        <f t="shared" si="288"/>
        <v>42401.806562500002</v>
      </c>
      <c r="T3700" s="14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101</v>
      </c>
      <c r="P3701">
        <f t="shared" si="287"/>
        <v>63</v>
      </c>
      <c r="Q3701" t="s">
        <v>8316</v>
      </c>
      <c r="R3701" t="s">
        <v>8317</v>
      </c>
      <c r="S3701" s="14">
        <f t="shared" si="288"/>
        <v>41897.602037037039</v>
      </c>
      <c r="T3701" s="14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121</v>
      </c>
      <c r="P3702">
        <f t="shared" si="287"/>
        <v>34</v>
      </c>
      <c r="Q3702" t="s">
        <v>8316</v>
      </c>
      <c r="R3702" t="s">
        <v>8317</v>
      </c>
      <c r="S3702" s="14">
        <f t="shared" si="288"/>
        <v>41882.585648148146</v>
      </c>
      <c r="T3702" s="14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100</v>
      </c>
      <c r="P3703">
        <f t="shared" si="287"/>
        <v>39</v>
      </c>
      <c r="Q3703" t="s">
        <v>8316</v>
      </c>
      <c r="R3703" t="s">
        <v>8317</v>
      </c>
      <c r="S3703" s="14">
        <f t="shared" si="288"/>
        <v>42129.541585648149</v>
      </c>
      <c r="T3703" s="14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109</v>
      </c>
      <c r="P3704">
        <f t="shared" si="287"/>
        <v>156</v>
      </c>
      <c r="Q3704" t="s">
        <v>8316</v>
      </c>
      <c r="R3704" t="s">
        <v>8317</v>
      </c>
      <c r="S3704" s="14">
        <f t="shared" si="288"/>
        <v>42524.53800925926</v>
      </c>
      <c r="T3704" s="14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123</v>
      </c>
      <c r="P3705">
        <f t="shared" si="287"/>
        <v>43</v>
      </c>
      <c r="Q3705" t="s">
        <v>8316</v>
      </c>
      <c r="R3705" t="s">
        <v>8317</v>
      </c>
      <c r="S3705" s="14">
        <f t="shared" si="288"/>
        <v>42556.504490740743</v>
      </c>
      <c r="T3705" s="14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136</v>
      </c>
      <c r="P3706">
        <f t="shared" si="287"/>
        <v>15</v>
      </c>
      <c r="Q3706" t="s">
        <v>8316</v>
      </c>
      <c r="R3706" t="s">
        <v>8317</v>
      </c>
      <c r="S3706" s="14">
        <f t="shared" si="288"/>
        <v>42461.689745370371</v>
      </c>
      <c r="T3706" s="14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103</v>
      </c>
      <c r="P3707">
        <f t="shared" si="287"/>
        <v>84</v>
      </c>
      <c r="Q3707" t="s">
        <v>8316</v>
      </c>
      <c r="R3707" t="s">
        <v>8317</v>
      </c>
      <c r="S3707" s="14">
        <f t="shared" si="288"/>
        <v>41792.542986111112</v>
      </c>
      <c r="T3707" s="14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121</v>
      </c>
      <c r="P3708">
        <f t="shared" si="287"/>
        <v>140</v>
      </c>
      <c r="Q3708" t="s">
        <v>8316</v>
      </c>
      <c r="R3708" t="s">
        <v>8317</v>
      </c>
      <c r="S3708" s="14">
        <f t="shared" si="288"/>
        <v>41879.913761574076</v>
      </c>
      <c r="T3708" s="14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186</v>
      </c>
      <c r="P3709">
        <f t="shared" si="287"/>
        <v>81</v>
      </c>
      <c r="Q3709" t="s">
        <v>8316</v>
      </c>
      <c r="R3709" t="s">
        <v>8317</v>
      </c>
      <c r="S3709" s="14">
        <f t="shared" si="288"/>
        <v>42552.048356481479</v>
      </c>
      <c r="T3709" s="14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300</v>
      </c>
      <c r="P3710">
        <f t="shared" si="287"/>
        <v>54</v>
      </c>
      <c r="Q3710" t="s">
        <v>8316</v>
      </c>
      <c r="R3710" t="s">
        <v>8317</v>
      </c>
      <c r="S3710" s="14">
        <f t="shared" si="288"/>
        <v>41810.142199074071</v>
      </c>
      <c r="T3710" s="14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108</v>
      </c>
      <c r="P3711">
        <f t="shared" si="287"/>
        <v>31</v>
      </c>
      <c r="Q3711" t="s">
        <v>8316</v>
      </c>
      <c r="R3711" t="s">
        <v>8317</v>
      </c>
      <c r="S3711" s="14">
        <f t="shared" si="288"/>
        <v>41785.707708333335</v>
      </c>
      <c r="T3711" s="14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141</v>
      </c>
      <c r="P3712">
        <f t="shared" si="287"/>
        <v>68</v>
      </c>
      <c r="Q3712" t="s">
        <v>8316</v>
      </c>
      <c r="R3712" t="s">
        <v>8317</v>
      </c>
      <c r="S3712" s="14">
        <f t="shared" si="288"/>
        <v>42072.576249999998</v>
      </c>
      <c r="T3712" s="14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114</v>
      </c>
      <c r="P3713">
        <f t="shared" si="287"/>
        <v>27</v>
      </c>
      <c r="Q3713" t="s">
        <v>8316</v>
      </c>
      <c r="R3713" t="s">
        <v>8317</v>
      </c>
      <c r="S3713" s="14">
        <f t="shared" si="288"/>
        <v>41779.724224537036</v>
      </c>
      <c r="T3713" s="14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6"/>
        <v>154</v>
      </c>
      <c r="P3714">
        <f t="shared" si="287"/>
        <v>111</v>
      </c>
      <c r="Q3714" t="s">
        <v>8316</v>
      </c>
      <c r="R3714" t="s">
        <v>8317</v>
      </c>
      <c r="S3714" s="14">
        <f t="shared" si="288"/>
        <v>42134.172071759262</v>
      </c>
      <c r="T3714" s="14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1">ROUND(E3715/D3715*100,0)</f>
        <v>102</v>
      </c>
      <c r="P3715">
        <f t="shared" ref="P3715:P3778" si="292">IFERROR(ROUND(E3715/L3715,0),"No Backers")</f>
        <v>107</v>
      </c>
      <c r="Q3715" t="s">
        <v>8316</v>
      </c>
      <c r="R3715" t="s">
        <v>8317</v>
      </c>
      <c r="S3715" s="14">
        <f t="shared" ref="S3715:S3778" si="293">(((J3715/60)/60)/24)+DATE(1970,1,1)</f>
        <v>42505.738032407404</v>
      </c>
      <c r="T3715" s="14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102</v>
      </c>
      <c r="P3716">
        <f t="shared" si="292"/>
        <v>106</v>
      </c>
      <c r="Q3716" t="s">
        <v>8316</v>
      </c>
      <c r="R3716" t="s">
        <v>8317</v>
      </c>
      <c r="S3716" s="14">
        <f t="shared" si="293"/>
        <v>42118.556331018524</v>
      </c>
      <c r="T3716" s="14">
        <f t="shared" si="294"/>
        <v>42150.165972222225</v>
      </c>
      <c r="U3716">
        <f t="shared" si="290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103</v>
      </c>
      <c r="P3717">
        <f t="shared" si="292"/>
        <v>133</v>
      </c>
      <c r="Q3717" t="s">
        <v>8316</v>
      </c>
      <c r="R3717" t="s">
        <v>8317</v>
      </c>
      <c r="S3717" s="14">
        <f t="shared" si="293"/>
        <v>42036.995590277773</v>
      </c>
      <c r="T3717" s="14">
        <f t="shared" si="294"/>
        <v>42094.536111111112</v>
      </c>
      <c r="U3717">
        <f t="shared" si="290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156</v>
      </c>
      <c r="P3718">
        <f t="shared" si="292"/>
        <v>52</v>
      </c>
      <c r="Q3718" t="s">
        <v>8316</v>
      </c>
      <c r="R3718" t="s">
        <v>8317</v>
      </c>
      <c r="S3718" s="14">
        <f t="shared" si="293"/>
        <v>42360.887835648144</v>
      </c>
      <c r="T3718" s="14">
        <f t="shared" si="294"/>
        <v>42390.887835648144</v>
      </c>
      <c r="U3718">
        <f t="shared" si="290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101</v>
      </c>
      <c r="P3719">
        <f t="shared" si="292"/>
        <v>310</v>
      </c>
      <c r="Q3719" t="s">
        <v>8316</v>
      </c>
      <c r="R3719" t="s">
        <v>8317</v>
      </c>
      <c r="S3719" s="14">
        <f t="shared" si="293"/>
        <v>42102.866307870368</v>
      </c>
      <c r="T3719" s="14">
        <f t="shared" si="294"/>
        <v>42133.866307870368</v>
      </c>
      <c r="U3719">
        <f t="shared" si="290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239</v>
      </c>
      <c r="P3720">
        <f t="shared" si="292"/>
        <v>26</v>
      </c>
      <c r="Q3720" t="s">
        <v>8316</v>
      </c>
      <c r="R3720" t="s">
        <v>8317</v>
      </c>
      <c r="S3720" s="14">
        <f t="shared" si="293"/>
        <v>42032.716145833328</v>
      </c>
      <c r="T3720" s="14">
        <f t="shared" si="294"/>
        <v>42062.716145833328</v>
      </c>
      <c r="U3720">
        <f t="shared" si="290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210</v>
      </c>
      <c r="P3721">
        <f t="shared" si="292"/>
        <v>105</v>
      </c>
      <c r="Q3721" t="s">
        <v>8316</v>
      </c>
      <c r="R3721" t="s">
        <v>8317</v>
      </c>
      <c r="S3721" s="14">
        <f t="shared" si="293"/>
        <v>42147.729930555557</v>
      </c>
      <c r="T3721" s="14">
        <f t="shared" si="294"/>
        <v>42177.729930555557</v>
      </c>
      <c r="U3721">
        <f t="shared" si="290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105</v>
      </c>
      <c r="P3722">
        <f t="shared" si="292"/>
        <v>86</v>
      </c>
      <c r="Q3722" t="s">
        <v>8316</v>
      </c>
      <c r="R3722" t="s">
        <v>8317</v>
      </c>
      <c r="S3722" s="14">
        <f t="shared" si="293"/>
        <v>42165.993125000001</v>
      </c>
      <c r="T3722" s="14">
        <f t="shared" si="294"/>
        <v>42187.993125000001</v>
      </c>
      <c r="U3722">
        <f t="shared" si="290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101</v>
      </c>
      <c r="P3723">
        <f t="shared" si="292"/>
        <v>115</v>
      </c>
      <c r="Q3723" t="s">
        <v>8316</v>
      </c>
      <c r="R3723" t="s">
        <v>8317</v>
      </c>
      <c r="S3723" s="14">
        <f t="shared" si="293"/>
        <v>41927.936157407406</v>
      </c>
      <c r="T3723" s="14">
        <f t="shared" si="294"/>
        <v>41948.977824074071</v>
      </c>
      <c r="U3723">
        <f t="shared" si="290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111</v>
      </c>
      <c r="P3724">
        <f t="shared" si="292"/>
        <v>48</v>
      </c>
      <c r="Q3724" t="s">
        <v>8316</v>
      </c>
      <c r="R3724" t="s">
        <v>8317</v>
      </c>
      <c r="S3724" s="14">
        <f t="shared" si="293"/>
        <v>42381.671840277777</v>
      </c>
      <c r="T3724" s="14">
        <f t="shared" si="294"/>
        <v>42411.957638888889</v>
      </c>
      <c r="U3724">
        <f t="shared" si="290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102</v>
      </c>
      <c r="P3725">
        <f t="shared" si="292"/>
        <v>73</v>
      </c>
      <c r="Q3725" t="s">
        <v>8316</v>
      </c>
      <c r="R3725" t="s">
        <v>8317</v>
      </c>
      <c r="S3725" s="14">
        <f t="shared" si="293"/>
        <v>41943.753032407411</v>
      </c>
      <c r="T3725" s="14">
        <f t="shared" si="294"/>
        <v>41973.794699074075</v>
      </c>
      <c r="U3725">
        <f t="shared" si="290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103</v>
      </c>
      <c r="P3726">
        <f t="shared" si="292"/>
        <v>50</v>
      </c>
      <c r="Q3726" t="s">
        <v>8316</v>
      </c>
      <c r="R3726" t="s">
        <v>8317</v>
      </c>
      <c r="S3726" s="14">
        <f t="shared" si="293"/>
        <v>42465.491435185191</v>
      </c>
      <c r="T3726" s="14">
        <f t="shared" si="294"/>
        <v>42494.958333333328</v>
      </c>
      <c r="U3726">
        <f t="shared" si="290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127</v>
      </c>
      <c r="P3727">
        <f t="shared" si="292"/>
        <v>25</v>
      </c>
      <c r="Q3727" t="s">
        <v>8316</v>
      </c>
      <c r="R3727" t="s">
        <v>8317</v>
      </c>
      <c r="S3727" s="14">
        <f t="shared" si="293"/>
        <v>42401.945219907408</v>
      </c>
      <c r="T3727" s="14">
        <f t="shared" si="294"/>
        <v>42418.895833333328</v>
      </c>
      <c r="U3727">
        <f t="shared" si="290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339</v>
      </c>
      <c r="P3728">
        <f t="shared" si="292"/>
        <v>63</v>
      </c>
      <c r="Q3728" t="s">
        <v>8316</v>
      </c>
      <c r="R3728" t="s">
        <v>8317</v>
      </c>
      <c r="S3728" s="14">
        <f t="shared" si="293"/>
        <v>42462.140868055561</v>
      </c>
      <c r="T3728" s="14">
        <f t="shared" si="294"/>
        <v>42489.875</v>
      </c>
      <c r="U3728">
        <f t="shared" si="290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101</v>
      </c>
      <c r="P3729">
        <f t="shared" si="292"/>
        <v>61</v>
      </c>
      <c r="Q3729" t="s">
        <v>8316</v>
      </c>
      <c r="R3729" t="s">
        <v>8317</v>
      </c>
      <c r="S3729" s="14">
        <f t="shared" si="293"/>
        <v>42632.348310185189</v>
      </c>
      <c r="T3729" s="14">
        <f t="shared" si="294"/>
        <v>42663.204861111109</v>
      </c>
      <c r="U3729">
        <f t="shared" si="290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9</v>
      </c>
      <c r="P3730">
        <f t="shared" si="292"/>
        <v>60</v>
      </c>
      <c r="Q3730" t="s">
        <v>8316</v>
      </c>
      <c r="R3730" t="s">
        <v>8317</v>
      </c>
      <c r="S3730" s="14">
        <f t="shared" si="293"/>
        <v>42205.171018518522</v>
      </c>
      <c r="T3730" s="14">
        <f t="shared" si="294"/>
        <v>42235.171018518522</v>
      </c>
      <c r="U3730">
        <f t="shared" si="290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7</v>
      </c>
      <c r="P3731">
        <f t="shared" si="292"/>
        <v>72</v>
      </c>
      <c r="Q3731" t="s">
        <v>8316</v>
      </c>
      <c r="R3731" t="s">
        <v>8317</v>
      </c>
      <c r="S3731" s="14">
        <f t="shared" si="293"/>
        <v>42041.205000000002</v>
      </c>
      <c r="T3731" s="14">
        <f t="shared" si="294"/>
        <v>42086.16333333333</v>
      </c>
      <c r="U3731">
        <f t="shared" si="290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10</v>
      </c>
      <c r="P3732">
        <f t="shared" si="292"/>
        <v>100</v>
      </c>
      <c r="Q3732" t="s">
        <v>8316</v>
      </c>
      <c r="R3732" t="s">
        <v>8317</v>
      </c>
      <c r="S3732" s="14">
        <f t="shared" si="293"/>
        <v>42203.677766203706</v>
      </c>
      <c r="T3732" s="14">
        <f t="shared" si="294"/>
        <v>42233.677766203706</v>
      </c>
      <c r="U3732">
        <f t="shared" si="290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11</v>
      </c>
      <c r="P3733">
        <f t="shared" si="292"/>
        <v>52</v>
      </c>
      <c r="Q3733" t="s">
        <v>8316</v>
      </c>
      <c r="R3733" t="s">
        <v>8317</v>
      </c>
      <c r="S3733" s="14">
        <f t="shared" si="293"/>
        <v>41983.752847222218</v>
      </c>
      <c r="T3733" s="14">
        <f t="shared" si="294"/>
        <v>42014.140972222223</v>
      </c>
      <c r="U3733">
        <f t="shared" si="290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15</v>
      </c>
      <c r="P3734">
        <f t="shared" si="292"/>
        <v>33</v>
      </c>
      <c r="Q3734" t="s">
        <v>8316</v>
      </c>
      <c r="R3734" t="s">
        <v>8317</v>
      </c>
      <c r="S3734" s="14">
        <f t="shared" si="293"/>
        <v>41968.677465277782</v>
      </c>
      <c r="T3734" s="14">
        <f t="shared" si="294"/>
        <v>42028.5</v>
      </c>
      <c r="U3734">
        <f t="shared" si="290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0</v>
      </c>
      <c r="P3735" t="str">
        <f t="shared" si="292"/>
        <v>No Backers</v>
      </c>
      <c r="Q3735" t="s">
        <v>8316</v>
      </c>
      <c r="R3735" t="s">
        <v>8317</v>
      </c>
      <c r="S3735" s="14">
        <f t="shared" si="293"/>
        <v>42103.024398148147</v>
      </c>
      <c r="T3735" s="14">
        <f t="shared" si="294"/>
        <v>42112.9375</v>
      </c>
      <c r="U3735">
        <f t="shared" si="290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28</v>
      </c>
      <c r="P3736">
        <f t="shared" si="292"/>
        <v>61</v>
      </c>
      <c r="Q3736" t="s">
        <v>8316</v>
      </c>
      <c r="R3736" t="s">
        <v>8317</v>
      </c>
      <c r="S3736" s="14">
        <f t="shared" si="293"/>
        <v>42089.901574074072</v>
      </c>
      <c r="T3736" s="14">
        <f t="shared" si="294"/>
        <v>42149.901574074072</v>
      </c>
      <c r="U3736">
        <f t="shared" si="290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13</v>
      </c>
      <c r="P3737">
        <f t="shared" si="292"/>
        <v>10</v>
      </c>
      <c r="Q3737" t="s">
        <v>8316</v>
      </c>
      <c r="R3737" t="s">
        <v>8317</v>
      </c>
      <c r="S3737" s="14">
        <f t="shared" si="293"/>
        <v>42122.693159722221</v>
      </c>
      <c r="T3737" s="14">
        <f t="shared" si="294"/>
        <v>42152.693159722221</v>
      </c>
      <c r="U3737">
        <f t="shared" si="290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1</v>
      </c>
      <c r="P3738">
        <f t="shared" si="292"/>
        <v>10</v>
      </c>
      <c r="Q3738" t="s">
        <v>8316</v>
      </c>
      <c r="R3738" t="s">
        <v>8317</v>
      </c>
      <c r="S3738" s="14">
        <f t="shared" si="293"/>
        <v>42048.711724537032</v>
      </c>
      <c r="T3738" s="14">
        <f t="shared" si="294"/>
        <v>42086.75</v>
      </c>
      <c r="U3738">
        <f t="shared" si="290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21</v>
      </c>
      <c r="P3739">
        <f t="shared" si="292"/>
        <v>38</v>
      </c>
      <c r="Q3739" t="s">
        <v>8316</v>
      </c>
      <c r="R3739" t="s">
        <v>8317</v>
      </c>
      <c r="S3739" s="14">
        <f t="shared" si="293"/>
        <v>42297.691006944442</v>
      </c>
      <c r="T3739" s="14">
        <f t="shared" si="294"/>
        <v>42320.290972222225</v>
      </c>
      <c r="U3739">
        <f t="shared" si="290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18</v>
      </c>
      <c r="P3740">
        <f t="shared" si="292"/>
        <v>45</v>
      </c>
      <c r="Q3740" t="s">
        <v>8316</v>
      </c>
      <c r="R3740" t="s">
        <v>8317</v>
      </c>
      <c r="S3740" s="14">
        <f t="shared" si="293"/>
        <v>41813.938715277778</v>
      </c>
      <c r="T3740" s="14">
        <f t="shared" si="294"/>
        <v>41835.916666666664</v>
      </c>
      <c r="U3740">
        <f t="shared" si="290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20</v>
      </c>
      <c r="P3741">
        <f t="shared" si="292"/>
        <v>101</v>
      </c>
      <c r="Q3741" t="s">
        <v>8316</v>
      </c>
      <c r="R3741" t="s">
        <v>8317</v>
      </c>
      <c r="S3741" s="14">
        <f t="shared" si="293"/>
        <v>42548.449861111112</v>
      </c>
      <c r="T3741" s="14">
        <f t="shared" si="294"/>
        <v>42568.449861111112</v>
      </c>
      <c r="U3741">
        <f t="shared" si="290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18</v>
      </c>
      <c r="P3742">
        <f t="shared" si="292"/>
        <v>26</v>
      </c>
      <c r="Q3742" t="s">
        <v>8316</v>
      </c>
      <c r="R3742" t="s">
        <v>8317</v>
      </c>
      <c r="S3742" s="14">
        <f t="shared" si="293"/>
        <v>41833.089756944442</v>
      </c>
      <c r="T3742" s="14">
        <f t="shared" si="294"/>
        <v>41863.079143518517</v>
      </c>
      <c r="U3742">
        <f t="shared" si="290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0</v>
      </c>
      <c r="P3743" t="str">
        <f t="shared" si="292"/>
        <v>No Backers</v>
      </c>
      <c r="Q3743" t="s">
        <v>8316</v>
      </c>
      <c r="R3743" t="s">
        <v>8317</v>
      </c>
      <c r="S3743" s="14">
        <f t="shared" si="293"/>
        <v>42325.920717592591</v>
      </c>
      <c r="T3743" s="14">
        <f t="shared" si="294"/>
        <v>42355.920717592591</v>
      </c>
      <c r="U3743">
        <f t="shared" si="290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2</v>
      </c>
      <c r="P3744">
        <f t="shared" si="292"/>
        <v>25</v>
      </c>
      <c r="Q3744" t="s">
        <v>8316</v>
      </c>
      <c r="R3744" t="s">
        <v>8317</v>
      </c>
      <c r="S3744" s="14">
        <f t="shared" si="293"/>
        <v>41858.214629629627</v>
      </c>
      <c r="T3744" s="14">
        <f t="shared" si="294"/>
        <v>41888.214629629627</v>
      </c>
      <c r="U3744">
        <f t="shared" si="290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0</v>
      </c>
      <c r="P3745" t="str">
        <f t="shared" si="292"/>
        <v>No Backers</v>
      </c>
      <c r="Q3745" t="s">
        <v>8316</v>
      </c>
      <c r="R3745" t="s">
        <v>8317</v>
      </c>
      <c r="S3745" s="14">
        <f t="shared" si="293"/>
        <v>41793.710231481484</v>
      </c>
      <c r="T3745" s="14">
        <f t="shared" si="294"/>
        <v>41823.710231481484</v>
      </c>
      <c r="U3745">
        <f t="shared" si="290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0</v>
      </c>
      <c r="P3746" t="str">
        <f t="shared" si="292"/>
        <v>No Backers</v>
      </c>
      <c r="Q3746" t="s">
        <v>8316</v>
      </c>
      <c r="R3746" t="s">
        <v>8317</v>
      </c>
      <c r="S3746" s="14">
        <f t="shared" si="293"/>
        <v>41793.814259259263</v>
      </c>
      <c r="T3746" s="14">
        <f t="shared" si="294"/>
        <v>41825.165972222225</v>
      </c>
      <c r="U3746">
        <f t="shared" si="290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10</v>
      </c>
      <c r="P3747">
        <f t="shared" si="292"/>
        <v>10</v>
      </c>
      <c r="Q3747" t="s">
        <v>8316</v>
      </c>
      <c r="R3747" t="s">
        <v>8317</v>
      </c>
      <c r="S3747" s="14">
        <f t="shared" si="293"/>
        <v>41831.697939814818</v>
      </c>
      <c r="T3747" s="14">
        <f t="shared" si="294"/>
        <v>41861.697939814818</v>
      </c>
      <c r="U3747">
        <f t="shared" si="290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2</v>
      </c>
      <c r="P3748">
        <f t="shared" si="292"/>
        <v>202</v>
      </c>
      <c r="Q3748" t="s">
        <v>8316</v>
      </c>
      <c r="R3748" t="s">
        <v>8317</v>
      </c>
      <c r="S3748" s="14">
        <f t="shared" si="293"/>
        <v>42621.389340277776</v>
      </c>
      <c r="T3748" s="14">
        <f t="shared" si="294"/>
        <v>42651.389340277776</v>
      </c>
      <c r="U3748">
        <f t="shared" si="290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1</v>
      </c>
      <c r="P3749">
        <f t="shared" si="292"/>
        <v>25</v>
      </c>
      <c r="Q3749" t="s">
        <v>8316</v>
      </c>
      <c r="R3749" t="s">
        <v>8317</v>
      </c>
      <c r="S3749" s="14">
        <f t="shared" si="293"/>
        <v>42164.299722222218</v>
      </c>
      <c r="T3749" s="14">
        <f t="shared" si="294"/>
        <v>42190.957638888889</v>
      </c>
      <c r="U3749">
        <f t="shared" si="290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104</v>
      </c>
      <c r="P3750">
        <f t="shared" si="292"/>
        <v>100</v>
      </c>
      <c r="Q3750" t="s">
        <v>8316</v>
      </c>
      <c r="R3750" t="s">
        <v>8358</v>
      </c>
      <c r="S3750" s="14">
        <f t="shared" si="293"/>
        <v>42395.706435185188</v>
      </c>
      <c r="T3750" s="14">
        <f t="shared" si="294"/>
        <v>42416.249305555553</v>
      </c>
      <c r="U3750">
        <f t="shared" si="290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105</v>
      </c>
      <c r="P3751">
        <f t="shared" si="292"/>
        <v>75</v>
      </c>
      <c r="Q3751" t="s">
        <v>8316</v>
      </c>
      <c r="R3751" t="s">
        <v>8358</v>
      </c>
      <c r="S3751" s="14">
        <f t="shared" si="293"/>
        <v>42458.127175925925</v>
      </c>
      <c r="T3751" s="14">
        <f t="shared" si="294"/>
        <v>42489.165972222225</v>
      </c>
      <c r="U3751">
        <f t="shared" si="290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100</v>
      </c>
      <c r="P3752">
        <f t="shared" si="292"/>
        <v>215</v>
      </c>
      <c r="Q3752" t="s">
        <v>8316</v>
      </c>
      <c r="R3752" t="s">
        <v>8358</v>
      </c>
      <c r="S3752" s="14">
        <f t="shared" si="293"/>
        <v>42016.981574074074</v>
      </c>
      <c r="T3752" s="14">
        <f t="shared" si="294"/>
        <v>42045.332638888889</v>
      </c>
      <c r="U3752">
        <f t="shared" si="290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133</v>
      </c>
      <c r="P3753">
        <f t="shared" si="292"/>
        <v>121</v>
      </c>
      <c r="Q3753" t="s">
        <v>8316</v>
      </c>
      <c r="R3753" t="s">
        <v>8358</v>
      </c>
      <c r="S3753" s="14">
        <f t="shared" si="293"/>
        <v>42403.035567129627</v>
      </c>
      <c r="T3753" s="14">
        <f t="shared" si="294"/>
        <v>42462.993900462956</v>
      </c>
      <c r="U3753">
        <f t="shared" si="290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113</v>
      </c>
      <c r="P3754">
        <f t="shared" si="292"/>
        <v>38</v>
      </c>
      <c r="Q3754" t="s">
        <v>8316</v>
      </c>
      <c r="R3754" t="s">
        <v>8358</v>
      </c>
      <c r="S3754" s="14">
        <f t="shared" si="293"/>
        <v>42619.802488425921</v>
      </c>
      <c r="T3754" s="14">
        <f t="shared" si="294"/>
        <v>42659.875</v>
      </c>
      <c r="U3754">
        <f t="shared" si="290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103</v>
      </c>
      <c r="P3755">
        <f t="shared" si="292"/>
        <v>172</v>
      </c>
      <c r="Q3755" t="s">
        <v>8316</v>
      </c>
      <c r="R3755" t="s">
        <v>8358</v>
      </c>
      <c r="S3755" s="14">
        <f t="shared" si="293"/>
        <v>42128.824074074073</v>
      </c>
      <c r="T3755" s="14">
        <f t="shared" si="294"/>
        <v>42158</v>
      </c>
      <c r="U3755">
        <f t="shared" ref="U3755:U3818" si="295">YEAR(S3755)</f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120</v>
      </c>
      <c r="P3756">
        <f t="shared" si="292"/>
        <v>111</v>
      </c>
      <c r="Q3756" t="s">
        <v>8316</v>
      </c>
      <c r="R3756" t="s">
        <v>8358</v>
      </c>
      <c r="S3756" s="14">
        <f t="shared" si="293"/>
        <v>41808.881215277775</v>
      </c>
      <c r="T3756" s="14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130</v>
      </c>
      <c r="P3757">
        <f t="shared" si="292"/>
        <v>25</v>
      </c>
      <c r="Q3757" t="s">
        <v>8316</v>
      </c>
      <c r="R3757" t="s">
        <v>8358</v>
      </c>
      <c r="S3757" s="14">
        <f t="shared" si="293"/>
        <v>42445.866979166662</v>
      </c>
      <c r="T3757" s="14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101</v>
      </c>
      <c r="P3758">
        <f t="shared" si="292"/>
        <v>268</v>
      </c>
      <c r="Q3758" t="s">
        <v>8316</v>
      </c>
      <c r="R3758" t="s">
        <v>8358</v>
      </c>
      <c r="S3758" s="14">
        <f t="shared" si="293"/>
        <v>41771.814791666664</v>
      </c>
      <c r="T3758" s="14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109</v>
      </c>
      <c r="P3759">
        <f t="shared" si="292"/>
        <v>76</v>
      </c>
      <c r="Q3759" t="s">
        <v>8316</v>
      </c>
      <c r="R3759" t="s">
        <v>8358</v>
      </c>
      <c r="S3759" s="14">
        <f t="shared" si="293"/>
        <v>41954.850868055553</v>
      </c>
      <c r="T3759" s="14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102</v>
      </c>
      <c r="P3760">
        <f t="shared" si="292"/>
        <v>59</v>
      </c>
      <c r="Q3760" t="s">
        <v>8316</v>
      </c>
      <c r="R3760" t="s">
        <v>8358</v>
      </c>
      <c r="S3760" s="14">
        <f t="shared" si="293"/>
        <v>41747.471504629626</v>
      </c>
      <c r="T3760" s="14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110</v>
      </c>
      <c r="P3761">
        <f t="shared" si="292"/>
        <v>50</v>
      </c>
      <c r="Q3761" t="s">
        <v>8316</v>
      </c>
      <c r="R3761" t="s">
        <v>8358</v>
      </c>
      <c r="S3761" s="14">
        <f t="shared" si="293"/>
        <v>42182.108252314814</v>
      </c>
      <c r="T3761" s="14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101</v>
      </c>
      <c r="P3762">
        <f t="shared" si="292"/>
        <v>56</v>
      </c>
      <c r="Q3762" t="s">
        <v>8316</v>
      </c>
      <c r="R3762" t="s">
        <v>8358</v>
      </c>
      <c r="S3762" s="14">
        <f t="shared" si="293"/>
        <v>41739.525300925925</v>
      </c>
      <c r="T3762" s="14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100</v>
      </c>
      <c r="P3763">
        <f t="shared" si="292"/>
        <v>167</v>
      </c>
      <c r="Q3763" t="s">
        <v>8316</v>
      </c>
      <c r="R3763" t="s">
        <v>8358</v>
      </c>
      <c r="S3763" s="14">
        <f t="shared" si="293"/>
        <v>42173.466863425929</v>
      </c>
      <c r="T3763" s="14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106</v>
      </c>
      <c r="P3764">
        <f t="shared" si="292"/>
        <v>47</v>
      </c>
      <c r="Q3764" t="s">
        <v>8316</v>
      </c>
      <c r="R3764" t="s">
        <v>8358</v>
      </c>
      <c r="S3764" s="14">
        <f t="shared" si="293"/>
        <v>42193.813530092593</v>
      </c>
      <c r="T3764" s="14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100</v>
      </c>
      <c r="P3765">
        <f t="shared" si="292"/>
        <v>65</v>
      </c>
      <c r="Q3765" t="s">
        <v>8316</v>
      </c>
      <c r="R3765" t="s">
        <v>8358</v>
      </c>
      <c r="S3765" s="14">
        <f t="shared" si="293"/>
        <v>42065.750300925924</v>
      </c>
      <c r="T3765" s="14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100</v>
      </c>
      <c r="P3766">
        <f t="shared" si="292"/>
        <v>56</v>
      </c>
      <c r="Q3766" t="s">
        <v>8316</v>
      </c>
      <c r="R3766" t="s">
        <v>8358</v>
      </c>
      <c r="S3766" s="14">
        <f t="shared" si="293"/>
        <v>42499.842962962968</v>
      </c>
      <c r="T3766" s="14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113</v>
      </c>
      <c r="P3767">
        <f t="shared" si="292"/>
        <v>74</v>
      </c>
      <c r="Q3767" t="s">
        <v>8316</v>
      </c>
      <c r="R3767" t="s">
        <v>8358</v>
      </c>
      <c r="S3767" s="14">
        <f t="shared" si="293"/>
        <v>41820.776412037041</v>
      </c>
      <c r="T3767" s="14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103</v>
      </c>
      <c r="P3768">
        <f t="shared" si="292"/>
        <v>107</v>
      </c>
      <c r="Q3768" t="s">
        <v>8316</v>
      </c>
      <c r="R3768" t="s">
        <v>8358</v>
      </c>
      <c r="S3768" s="14">
        <f t="shared" si="293"/>
        <v>41788.167187500003</v>
      </c>
      <c r="T3768" s="14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117</v>
      </c>
      <c r="P3769">
        <f t="shared" si="292"/>
        <v>42</v>
      </c>
      <c r="Q3769" t="s">
        <v>8316</v>
      </c>
      <c r="R3769" t="s">
        <v>8358</v>
      </c>
      <c r="S3769" s="14">
        <f t="shared" si="293"/>
        <v>42050.019641203704</v>
      </c>
      <c r="T3769" s="14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108</v>
      </c>
      <c r="P3770">
        <f t="shared" si="292"/>
        <v>74</v>
      </c>
      <c r="Q3770" t="s">
        <v>8316</v>
      </c>
      <c r="R3770" t="s">
        <v>8358</v>
      </c>
      <c r="S3770" s="14">
        <f t="shared" si="293"/>
        <v>41772.727893518517</v>
      </c>
      <c r="T3770" s="14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100</v>
      </c>
      <c r="P3771">
        <f t="shared" si="292"/>
        <v>73</v>
      </c>
      <c r="Q3771" t="s">
        <v>8316</v>
      </c>
      <c r="R3771" t="s">
        <v>8358</v>
      </c>
      <c r="S3771" s="14">
        <f t="shared" si="293"/>
        <v>42445.598136574074</v>
      </c>
      <c r="T3771" s="14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100</v>
      </c>
      <c r="P3772">
        <f t="shared" si="292"/>
        <v>100</v>
      </c>
      <c r="Q3772" t="s">
        <v>8316</v>
      </c>
      <c r="R3772" t="s">
        <v>8358</v>
      </c>
      <c r="S3772" s="14">
        <f t="shared" si="293"/>
        <v>42138.930671296301</v>
      </c>
      <c r="T3772" s="14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146</v>
      </c>
      <c r="P3773">
        <f t="shared" si="292"/>
        <v>38</v>
      </c>
      <c r="Q3773" t="s">
        <v>8316</v>
      </c>
      <c r="R3773" t="s">
        <v>8358</v>
      </c>
      <c r="S3773" s="14">
        <f t="shared" si="293"/>
        <v>42493.857083333336</v>
      </c>
      <c r="T3773" s="14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110</v>
      </c>
      <c r="P3774">
        <f t="shared" si="292"/>
        <v>167</v>
      </c>
      <c r="Q3774" t="s">
        <v>8316</v>
      </c>
      <c r="R3774" t="s">
        <v>8358</v>
      </c>
      <c r="S3774" s="14">
        <f t="shared" si="293"/>
        <v>42682.616967592592</v>
      </c>
      <c r="T3774" s="14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108</v>
      </c>
      <c r="P3775">
        <f t="shared" si="292"/>
        <v>95</v>
      </c>
      <c r="Q3775" t="s">
        <v>8316</v>
      </c>
      <c r="R3775" t="s">
        <v>8358</v>
      </c>
      <c r="S3775" s="14">
        <f t="shared" si="293"/>
        <v>42656.005173611105</v>
      </c>
      <c r="T3775" s="14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100</v>
      </c>
      <c r="P3776">
        <f t="shared" si="292"/>
        <v>100</v>
      </c>
      <c r="Q3776" t="s">
        <v>8316</v>
      </c>
      <c r="R3776" t="s">
        <v>8358</v>
      </c>
      <c r="S3776" s="14">
        <f t="shared" si="293"/>
        <v>42087.792303240742</v>
      </c>
      <c r="T3776" s="14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100</v>
      </c>
      <c r="P3777">
        <f t="shared" si="292"/>
        <v>143</v>
      </c>
      <c r="Q3777" t="s">
        <v>8316</v>
      </c>
      <c r="R3777" t="s">
        <v>8358</v>
      </c>
      <c r="S3777" s="14">
        <f t="shared" si="293"/>
        <v>42075.942627314813</v>
      </c>
      <c r="T3777" s="14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1"/>
        <v>107</v>
      </c>
      <c r="P3778">
        <f t="shared" si="292"/>
        <v>91</v>
      </c>
      <c r="Q3778" t="s">
        <v>8316</v>
      </c>
      <c r="R3778" t="s">
        <v>8358</v>
      </c>
      <c r="S3778" s="14">
        <f t="shared" si="293"/>
        <v>41814.367800925924</v>
      </c>
      <c r="T3778" s="14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6">ROUND(E3779/D3779*100,0)</f>
        <v>143</v>
      </c>
      <c r="P3779">
        <f t="shared" ref="P3779:P3842" si="297">IFERROR(ROUND(E3779/L3779,0),"No Backers")</f>
        <v>49</v>
      </c>
      <c r="Q3779" t="s">
        <v>8316</v>
      </c>
      <c r="R3779" t="s">
        <v>8358</v>
      </c>
      <c r="S3779" s="14">
        <f t="shared" ref="S3779:S3842" si="298">(((J3779/60)/60)/24)+DATE(1970,1,1)</f>
        <v>41887.111354166671</v>
      </c>
      <c r="T3779" s="14">
        <f t="shared" ref="T3779:T3842" si="299">(((I3779/60)/60)/24)+DATE(1970,1,1)</f>
        <v>41909.166666666664</v>
      </c>
      <c r="U3779">
        <f t="shared" si="295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105</v>
      </c>
      <c r="P3780">
        <f t="shared" si="297"/>
        <v>70</v>
      </c>
      <c r="Q3780" t="s">
        <v>8316</v>
      </c>
      <c r="R3780" t="s">
        <v>8358</v>
      </c>
      <c r="S3780" s="14">
        <f t="shared" si="298"/>
        <v>41989.819212962961</v>
      </c>
      <c r="T3780" s="14">
        <f t="shared" si="299"/>
        <v>42049.819212962961</v>
      </c>
      <c r="U3780">
        <f t="shared" si="295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104</v>
      </c>
      <c r="P3781">
        <f t="shared" si="297"/>
        <v>136</v>
      </c>
      <c r="Q3781" t="s">
        <v>8316</v>
      </c>
      <c r="R3781" t="s">
        <v>8358</v>
      </c>
      <c r="S3781" s="14">
        <f t="shared" si="298"/>
        <v>42425.735416666663</v>
      </c>
      <c r="T3781" s="14">
        <f t="shared" si="299"/>
        <v>42455.693750000006</v>
      </c>
      <c r="U3781">
        <f t="shared" si="295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120</v>
      </c>
      <c r="P3782">
        <f t="shared" si="297"/>
        <v>100</v>
      </c>
      <c r="Q3782" t="s">
        <v>8316</v>
      </c>
      <c r="R3782" t="s">
        <v>8358</v>
      </c>
      <c r="S3782" s="14">
        <f t="shared" si="298"/>
        <v>42166.219733796301</v>
      </c>
      <c r="T3782" s="14">
        <f t="shared" si="299"/>
        <v>42198.837499999994</v>
      </c>
      <c r="U3782">
        <f t="shared" si="295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110</v>
      </c>
      <c r="P3783">
        <f t="shared" si="297"/>
        <v>95</v>
      </c>
      <c r="Q3783" t="s">
        <v>8316</v>
      </c>
      <c r="R3783" t="s">
        <v>8358</v>
      </c>
      <c r="S3783" s="14">
        <f t="shared" si="298"/>
        <v>41865.882928240739</v>
      </c>
      <c r="T3783" s="14">
        <f t="shared" si="299"/>
        <v>41890.882928240739</v>
      </c>
      <c r="U3783">
        <f t="shared" si="295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102</v>
      </c>
      <c r="P3784">
        <f t="shared" si="297"/>
        <v>75</v>
      </c>
      <c r="Q3784" t="s">
        <v>8316</v>
      </c>
      <c r="R3784" t="s">
        <v>8358</v>
      </c>
      <c r="S3784" s="14">
        <f t="shared" si="298"/>
        <v>42546.862233796302</v>
      </c>
      <c r="T3784" s="14">
        <f t="shared" si="299"/>
        <v>42575.958333333328</v>
      </c>
      <c r="U3784">
        <f t="shared" si="295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129</v>
      </c>
      <c r="P3785">
        <f t="shared" si="297"/>
        <v>64</v>
      </c>
      <c r="Q3785" t="s">
        <v>8316</v>
      </c>
      <c r="R3785" t="s">
        <v>8358</v>
      </c>
      <c r="S3785" s="14">
        <f t="shared" si="298"/>
        <v>42420.140277777777</v>
      </c>
      <c r="T3785" s="14">
        <f t="shared" si="299"/>
        <v>42444.666666666672</v>
      </c>
      <c r="U3785">
        <f t="shared" si="295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115</v>
      </c>
      <c r="P3786">
        <f t="shared" si="297"/>
        <v>115</v>
      </c>
      <c r="Q3786" t="s">
        <v>8316</v>
      </c>
      <c r="R3786" t="s">
        <v>8358</v>
      </c>
      <c r="S3786" s="14">
        <f t="shared" si="298"/>
        <v>42531.980694444443</v>
      </c>
      <c r="T3786" s="14">
        <f t="shared" si="299"/>
        <v>42561.980694444443</v>
      </c>
      <c r="U3786">
        <f t="shared" si="295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151</v>
      </c>
      <c r="P3787">
        <f t="shared" si="297"/>
        <v>101</v>
      </c>
      <c r="Q3787" t="s">
        <v>8316</v>
      </c>
      <c r="R3787" t="s">
        <v>8358</v>
      </c>
      <c r="S3787" s="14">
        <f t="shared" si="298"/>
        <v>42548.63853009259</v>
      </c>
      <c r="T3787" s="14">
        <f t="shared" si="299"/>
        <v>42584.418749999997</v>
      </c>
      <c r="U3787">
        <f t="shared" si="295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111</v>
      </c>
      <c r="P3788">
        <f t="shared" si="297"/>
        <v>94</v>
      </c>
      <c r="Q3788" t="s">
        <v>8316</v>
      </c>
      <c r="R3788" t="s">
        <v>8358</v>
      </c>
      <c r="S3788" s="14">
        <f t="shared" si="298"/>
        <v>42487.037905092591</v>
      </c>
      <c r="T3788" s="14">
        <f t="shared" si="299"/>
        <v>42517.037905092591</v>
      </c>
      <c r="U3788">
        <f t="shared" si="295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100</v>
      </c>
      <c r="P3789">
        <f t="shared" si="297"/>
        <v>35</v>
      </c>
      <c r="Q3789" t="s">
        <v>8316</v>
      </c>
      <c r="R3789" t="s">
        <v>8358</v>
      </c>
      <c r="S3789" s="14">
        <f t="shared" si="298"/>
        <v>42167.534791666665</v>
      </c>
      <c r="T3789" s="14">
        <f t="shared" si="299"/>
        <v>42196.165972222225</v>
      </c>
      <c r="U3789">
        <f t="shared" si="295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1</v>
      </c>
      <c r="P3790">
        <f t="shared" si="297"/>
        <v>500</v>
      </c>
      <c r="Q3790" t="s">
        <v>8316</v>
      </c>
      <c r="R3790" t="s">
        <v>8358</v>
      </c>
      <c r="S3790" s="14">
        <f t="shared" si="298"/>
        <v>42333.695821759262</v>
      </c>
      <c r="T3790" s="14">
        <f t="shared" si="299"/>
        <v>42361.679166666669</v>
      </c>
      <c r="U3790">
        <f t="shared" si="295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3</v>
      </c>
      <c r="P3791">
        <f t="shared" si="297"/>
        <v>29</v>
      </c>
      <c r="Q3791" t="s">
        <v>8316</v>
      </c>
      <c r="R3791" t="s">
        <v>8358</v>
      </c>
      <c r="S3791" s="14">
        <f t="shared" si="298"/>
        <v>42138.798819444448</v>
      </c>
      <c r="T3791" s="14">
        <f t="shared" si="299"/>
        <v>42170.798819444448</v>
      </c>
      <c r="U3791">
        <f t="shared" si="295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0</v>
      </c>
      <c r="P3792" t="str">
        <f t="shared" si="297"/>
        <v>No Backers</v>
      </c>
      <c r="Q3792" t="s">
        <v>8316</v>
      </c>
      <c r="R3792" t="s">
        <v>8358</v>
      </c>
      <c r="S3792" s="14">
        <f t="shared" si="298"/>
        <v>42666.666932870372</v>
      </c>
      <c r="T3792" s="14">
        <f t="shared" si="299"/>
        <v>42696.708599537036</v>
      </c>
      <c r="U3792">
        <f t="shared" si="295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0</v>
      </c>
      <c r="P3793" t="str">
        <f t="shared" si="297"/>
        <v>No Backers</v>
      </c>
      <c r="Q3793" t="s">
        <v>8316</v>
      </c>
      <c r="R3793" t="s">
        <v>8358</v>
      </c>
      <c r="S3793" s="14">
        <f t="shared" si="298"/>
        <v>41766.692037037035</v>
      </c>
      <c r="T3793" s="14">
        <f t="shared" si="299"/>
        <v>41826.692037037035</v>
      </c>
      <c r="U3793">
        <f t="shared" si="295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0</v>
      </c>
      <c r="P3794">
        <f t="shared" si="297"/>
        <v>18</v>
      </c>
      <c r="Q3794" t="s">
        <v>8316</v>
      </c>
      <c r="R3794" t="s">
        <v>8358</v>
      </c>
      <c r="S3794" s="14">
        <f t="shared" si="298"/>
        <v>42170.447013888886</v>
      </c>
      <c r="T3794" s="14">
        <f t="shared" si="299"/>
        <v>42200.447013888886</v>
      </c>
      <c r="U3794">
        <f t="shared" si="295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60</v>
      </c>
      <c r="P3795">
        <f t="shared" si="297"/>
        <v>174</v>
      </c>
      <c r="Q3795" t="s">
        <v>8316</v>
      </c>
      <c r="R3795" t="s">
        <v>8358</v>
      </c>
      <c r="S3795" s="14">
        <f t="shared" si="298"/>
        <v>41968.938993055555</v>
      </c>
      <c r="T3795" s="14">
        <f t="shared" si="299"/>
        <v>41989.938993055555</v>
      </c>
      <c r="U3795">
        <f t="shared" si="295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1</v>
      </c>
      <c r="P3796">
        <f t="shared" si="297"/>
        <v>50</v>
      </c>
      <c r="Q3796" t="s">
        <v>8316</v>
      </c>
      <c r="R3796" t="s">
        <v>8358</v>
      </c>
      <c r="S3796" s="14">
        <f t="shared" si="298"/>
        <v>42132.58048611111</v>
      </c>
      <c r="T3796" s="14">
        <f t="shared" si="299"/>
        <v>42162.58048611111</v>
      </c>
      <c r="U3796">
        <f t="shared" si="295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2</v>
      </c>
      <c r="P3797">
        <f t="shared" si="297"/>
        <v>5</v>
      </c>
      <c r="Q3797" t="s">
        <v>8316</v>
      </c>
      <c r="R3797" t="s">
        <v>8358</v>
      </c>
      <c r="S3797" s="14">
        <f t="shared" si="298"/>
        <v>42201.436226851853</v>
      </c>
      <c r="T3797" s="14">
        <f t="shared" si="299"/>
        <v>42244.9375</v>
      </c>
      <c r="U3797">
        <f t="shared" si="295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0</v>
      </c>
      <c r="P3798">
        <f t="shared" si="297"/>
        <v>1</v>
      </c>
      <c r="Q3798" t="s">
        <v>8316</v>
      </c>
      <c r="R3798" t="s">
        <v>8358</v>
      </c>
      <c r="S3798" s="14">
        <f t="shared" si="298"/>
        <v>42689.029583333337</v>
      </c>
      <c r="T3798" s="14">
        <f t="shared" si="299"/>
        <v>42749.029583333337</v>
      </c>
      <c r="U3798">
        <f t="shared" si="295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90</v>
      </c>
      <c r="P3799">
        <f t="shared" si="297"/>
        <v>145</v>
      </c>
      <c r="Q3799" t="s">
        <v>8316</v>
      </c>
      <c r="R3799" t="s">
        <v>8358</v>
      </c>
      <c r="S3799" s="14">
        <f t="shared" si="298"/>
        <v>42084.881539351853</v>
      </c>
      <c r="T3799" s="14">
        <f t="shared" si="299"/>
        <v>42114.881539351853</v>
      </c>
      <c r="U3799">
        <f t="shared" si="295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1</v>
      </c>
      <c r="P3800">
        <f t="shared" si="297"/>
        <v>205</v>
      </c>
      <c r="Q3800" t="s">
        <v>8316</v>
      </c>
      <c r="R3800" t="s">
        <v>8358</v>
      </c>
      <c r="S3800" s="14">
        <f t="shared" si="298"/>
        <v>41831.722777777781</v>
      </c>
      <c r="T3800" s="14">
        <f t="shared" si="299"/>
        <v>41861.722777777781</v>
      </c>
      <c r="U3800">
        <f t="shared" si="295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</v>
      </c>
      <c r="P3801">
        <f t="shared" si="297"/>
        <v>101</v>
      </c>
      <c r="Q3801" t="s">
        <v>8316</v>
      </c>
      <c r="R3801" t="s">
        <v>8358</v>
      </c>
      <c r="S3801" s="14">
        <f t="shared" si="298"/>
        <v>42410.93105324074</v>
      </c>
      <c r="T3801" s="14">
        <f t="shared" si="299"/>
        <v>42440.93105324074</v>
      </c>
      <c r="U3801">
        <f t="shared" si="295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</v>
      </c>
      <c r="P3802">
        <f t="shared" si="297"/>
        <v>55</v>
      </c>
      <c r="Q3802" t="s">
        <v>8316</v>
      </c>
      <c r="R3802" t="s">
        <v>8358</v>
      </c>
      <c r="S3802" s="14">
        <f t="shared" si="298"/>
        <v>41982.737071759257</v>
      </c>
      <c r="T3802" s="14">
        <f t="shared" si="299"/>
        <v>42015.207638888889</v>
      </c>
      <c r="U3802">
        <f t="shared" si="295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9</v>
      </c>
      <c r="P3803">
        <f t="shared" si="297"/>
        <v>47</v>
      </c>
      <c r="Q3803" t="s">
        <v>8316</v>
      </c>
      <c r="R3803" t="s">
        <v>8358</v>
      </c>
      <c r="S3803" s="14">
        <f t="shared" si="298"/>
        <v>41975.676111111112</v>
      </c>
      <c r="T3803" s="14">
        <f t="shared" si="299"/>
        <v>42006.676111111112</v>
      </c>
      <c r="U3803">
        <f t="shared" si="295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0</v>
      </c>
      <c r="P3804" t="str">
        <f t="shared" si="297"/>
        <v>No Backers</v>
      </c>
      <c r="Q3804" t="s">
        <v>8316</v>
      </c>
      <c r="R3804" t="s">
        <v>8358</v>
      </c>
      <c r="S3804" s="14">
        <f t="shared" si="298"/>
        <v>42269.126226851848</v>
      </c>
      <c r="T3804" s="14">
        <f t="shared" si="299"/>
        <v>42299.126226851848</v>
      </c>
      <c r="U3804">
        <f t="shared" si="295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20</v>
      </c>
      <c r="P3805">
        <f t="shared" si="297"/>
        <v>59</v>
      </c>
      <c r="Q3805" t="s">
        <v>8316</v>
      </c>
      <c r="R3805" t="s">
        <v>8358</v>
      </c>
      <c r="S3805" s="14">
        <f t="shared" si="298"/>
        <v>42403.971851851849</v>
      </c>
      <c r="T3805" s="14">
        <f t="shared" si="299"/>
        <v>42433.971851851849</v>
      </c>
      <c r="U3805">
        <f t="shared" si="295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0</v>
      </c>
      <c r="P3806" t="str">
        <f t="shared" si="297"/>
        <v>No Backers</v>
      </c>
      <c r="Q3806" t="s">
        <v>8316</v>
      </c>
      <c r="R3806" t="s">
        <v>8358</v>
      </c>
      <c r="S3806" s="14">
        <f t="shared" si="298"/>
        <v>42527.00953703704</v>
      </c>
      <c r="T3806" s="14">
        <f t="shared" si="299"/>
        <v>42582.291666666672</v>
      </c>
      <c r="U3806">
        <f t="shared" si="295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0</v>
      </c>
      <c r="P3807">
        <f t="shared" si="297"/>
        <v>2</v>
      </c>
      <c r="Q3807" t="s">
        <v>8316</v>
      </c>
      <c r="R3807" t="s">
        <v>8358</v>
      </c>
      <c r="S3807" s="14">
        <f t="shared" si="298"/>
        <v>41849.887037037035</v>
      </c>
      <c r="T3807" s="14">
        <f t="shared" si="299"/>
        <v>41909.887037037035</v>
      </c>
      <c r="U3807">
        <f t="shared" si="295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0</v>
      </c>
      <c r="P3808">
        <f t="shared" si="297"/>
        <v>5</v>
      </c>
      <c r="Q3808" t="s">
        <v>8316</v>
      </c>
      <c r="R3808" t="s">
        <v>8358</v>
      </c>
      <c r="S3808" s="14">
        <f t="shared" si="298"/>
        <v>41799.259039351848</v>
      </c>
      <c r="T3808" s="14">
        <f t="shared" si="299"/>
        <v>41819.259039351848</v>
      </c>
      <c r="U3808">
        <f t="shared" si="295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30</v>
      </c>
      <c r="P3809">
        <f t="shared" si="297"/>
        <v>51</v>
      </c>
      <c r="Q3809" t="s">
        <v>8316</v>
      </c>
      <c r="R3809" t="s">
        <v>8358</v>
      </c>
      <c r="S3809" s="14">
        <f t="shared" si="298"/>
        <v>42090.909016203703</v>
      </c>
      <c r="T3809" s="14">
        <f t="shared" si="299"/>
        <v>42097.909016203703</v>
      </c>
      <c r="U3809">
        <f t="shared" si="295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100</v>
      </c>
      <c r="P3810">
        <f t="shared" si="297"/>
        <v>42</v>
      </c>
      <c r="Q3810" t="s">
        <v>8316</v>
      </c>
      <c r="R3810" t="s">
        <v>8317</v>
      </c>
      <c r="S3810" s="14">
        <f t="shared" si="298"/>
        <v>42059.453923611116</v>
      </c>
      <c r="T3810" s="14">
        <f t="shared" si="299"/>
        <v>42119.412256944444</v>
      </c>
      <c r="U3810">
        <f t="shared" si="295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101</v>
      </c>
      <c r="P3811">
        <f t="shared" si="297"/>
        <v>53</v>
      </c>
      <c r="Q3811" t="s">
        <v>8316</v>
      </c>
      <c r="R3811" t="s">
        <v>8317</v>
      </c>
      <c r="S3811" s="14">
        <f t="shared" si="298"/>
        <v>41800.526701388888</v>
      </c>
      <c r="T3811" s="14">
        <f t="shared" si="299"/>
        <v>41850.958333333336</v>
      </c>
      <c r="U3811">
        <f t="shared" si="295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122</v>
      </c>
      <c r="P3812">
        <f t="shared" si="297"/>
        <v>70</v>
      </c>
      <c r="Q3812" t="s">
        <v>8316</v>
      </c>
      <c r="R3812" t="s">
        <v>8317</v>
      </c>
      <c r="S3812" s="14">
        <f t="shared" si="298"/>
        <v>42054.849050925928</v>
      </c>
      <c r="T3812" s="14">
        <f t="shared" si="299"/>
        <v>42084.807384259257</v>
      </c>
      <c r="U3812">
        <f t="shared" si="295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330</v>
      </c>
      <c r="P3813">
        <f t="shared" si="297"/>
        <v>43</v>
      </c>
      <c r="Q3813" t="s">
        <v>8316</v>
      </c>
      <c r="R3813" t="s">
        <v>8317</v>
      </c>
      <c r="S3813" s="14">
        <f t="shared" si="298"/>
        <v>42487.62700231481</v>
      </c>
      <c r="T3813" s="14">
        <f t="shared" si="299"/>
        <v>42521.458333333328</v>
      </c>
      <c r="U3813">
        <f t="shared" si="295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110</v>
      </c>
      <c r="P3814">
        <f t="shared" si="297"/>
        <v>199</v>
      </c>
      <c r="Q3814" t="s">
        <v>8316</v>
      </c>
      <c r="R3814" t="s">
        <v>8317</v>
      </c>
      <c r="S3814" s="14">
        <f t="shared" si="298"/>
        <v>42109.751250000001</v>
      </c>
      <c r="T3814" s="14">
        <f t="shared" si="299"/>
        <v>42156.165972222225</v>
      </c>
      <c r="U3814">
        <f t="shared" si="295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101</v>
      </c>
      <c r="P3815">
        <f t="shared" si="297"/>
        <v>79</v>
      </c>
      <c r="Q3815" t="s">
        <v>8316</v>
      </c>
      <c r="R3815" t="s">
        <v>8317</v>
      </c>
      <c r="S3815" s="14">
        <f t="shared" si="298"/>
        <v>42497.275706018518</v>
      </c>
      <c r="T3815" s="14">
        <f t="shared" si="299"/>
        <v>42535.904861111107</v>
      </c>
      <c r="U3815">
        <f t="shared" si="295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140</v>
      </c>
      <c r="P3816">
        <f t="shared" si="297"/>
        <v>62</v>
      </c>
      <c r="Q3816" t="s">
        <v>8316</v>
      </c>
      <c r="R3816" t="s">
        <v>8317</v>
      </c>
      <c r="S3816" s="14">
        <f t="shared" si="298"/>
        <v>42058.904074074075</v>
      </c>
      <c r="T3816" s="14">
        <f t="shared" si="299"/>
        <v>42095.165972222225</v>
      </c>
      <c r="U3816">
        <f t="shared" si="295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100</v>
      </c>
      <c r="P3817">
        <f t="shared" si="297"/>
        <v>50</v>
      </c>
      <c r="Q3817" t="s">
        <v>8316</v>
      </c>
      <c r="R3817" t="s">
        <v>8317</v>
      </c>
      <c r="S3817" s="14">
        <f t="shared" si="298"/>
        <v>42207.259918981479</v>
      </c>
      <c r="T3817" s="14">
        <f t="shared" si="299"/>
        <v>42236.958333333328</v>
      </c>
      <c r="U3817">
        <f t="shared" si="295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119</v>
      </c>
      <c r="P3818">
        <f t="shared" si="297"/>
        <v>48</v>
      </c>
      <c r="Q3818" t="s">
        <v>8316</v>
      </c>
      <c r="R3818" t="s">
        <v>8317</v>
      </c>
      <c r="S3818" s="14">
        <f t="shared" si="298"/>
        <v>41807.690081018518</v>
      </c>
      <c r="T3818" s="14">
        <f t="shared" si="299"/>
        <v>41837.690081018518</v>
      </c>
      <c r="U3818">
        <f t="shared" si="295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107</v>
      </c>
      <c r="P3819">
        <f t="shared" si="297"/>
        <v>107</v>
      </c>
      <c r="Q3819" t="s">
        <v>8316</v>
      </c>
      <c r="R3819" t="s">
        <v>8317</v>
      </c>
      <c r="S3819" s="14">
        <f t="shared" si="298"/>
        <v>42284.69694444444</v>
      </c>
      <c r="T3819" s="14">
        <f t="shared" si="299"/>
        <v>42301.165972222225</v>
      </c>
      <c r="U3819">
        <f t="shared" ref="U3819:U3882" si="300">YEAR(S3819)</f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228</v>
      </c>
      <c r="P3820">
        <f t="shared" si="297"/>
        <v>57</v>
      </c>
      <c r="Q3820" t="s">
        <v>8316</v>
      </c>
      <c r="R3820" t="s">
        <v>8317</v>
      </c>
      <c r="S3820" s="14">
        <f t="shared" si="298"/>
        <v>42045.84238425926</v>
      </c>
      <c r="T3820" s="14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106</v>
      </c>
      <c r="P3821">
        <f t="shared" si="297"/>
        <v>41</v>
      </c>
      <c r="Q3821" t="s">
        <v>8316</v>
      </c>
      <c r="R3821" t="s">
        <v>8317</v>
      </c>
      <c r="S3821" s="14">
        <f t="shared" si="298"/>
        <v>42184.209537037037</v>
      </c>
      <c r="T3821" s="14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143</v>
      </c>
      <c r="P3822">
        <f t="shared" si="297"/>
        <v>22</v>
      </c>
      <c r="Q3822" t="s">
        <v>8316</v>
      </c>
      <c r="R3822" t="s">
        <v>8317</v>
      </c>
      <c r="S3822" s="14">
        <f t="shared" si="298"/>
        <v>42160.651817129634</v>
      </c>
      <c r="T3822" s="14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105</v>
      </c>
      <c r="P3823">
        <f t="shared" si="297"/>
        <v>80</v>
      </c>
      <c r="Q3823" t="s">
        <v>8316</v>
      </c>
      <c r="R3823" t="s">
        <v>8317</v>
      </c>
      <c r="S3823" s="14">
        <f t="shared" si="298"/>
        <v>42341.180636574078</v>
      </c>
      <c r="T3823" s="14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110</v>
      </c>
      <c r="P3824">
        <f t="shared" si="297"/>
        <v>72</v>
      </c>
      <c r="Q3824" t="s">
        <v>8316</v>
      </c>
      <c r="R3824" t="s">
        <v>8317</v>
      </c>
      <c r="S3824" s="14">
        <f t="shared" si="298"/>
        <v>42329.838159722218</v>
      </c>
      <c r="T3824" s="14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106</v>
      </c>
      <c r="P3825">
        <f t="shared" si="297"/>
        <v>65</v>
      </c>
      <c r="Q3825" t="s">
        <v>8316</v>
      </c>
      <c r="R3825" t="s">
        <v>8317</v>
      </c>
      <c r="S3825" s="14">
        <f t="shared" si="298"/>
        <v>42170.910231481481</v>
      </c>
      <c r="T3825" s="14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108</v>
      </c>
      <c r="P3826">
        <f t="shared" si="297"/>
        <v>39</v>
      </c>
      <c r="Q3826" t="s">
        <v>8316</v>
      </c>
      <c r="R3826" t="s">
        <v>8317</v>
      </c>
      <c r="S3826" s="14">
        <f t="shared" si="298"/>
        <v>42571.626192129625</v>
      </c>
      <c r="T3826" s="14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105</v>
      </c>
      <c r="P3827">
        <f t="shared" si="297"/>
        <v>108</v>
      </c>
      <c r="Q3827" t="s">
        <v>8316</v>
      </c>
      <c r="R3827" t="s">
        <v>8317</v>
      </c>
      <c r="S3827" s="14">
        <f t="shared" si="298"/>
        <v>42151.069606481484</v>
      </c>
      <c r="T3827" s="14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119</v>
      </c>
      <c r="P3828">
        <f t="shared" si="297"/>
        <v>28</v>
      </c>
      <c r="Q3828" t="s">
        <v>8316</v>
      </c>
      <c r="R3828" t="s">
        <v>8317</v>
      </c>
      <c r="S3828" s="14">
        <f t="shared" si="298"/>
        <v>42101.423541666663</v>
      </c>
      <c r="T3828" s="14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153</v>
      </c>
      <c r="P3829">
        <f t="shared" si="297"/>
        <v>70</v>
      </c>
      <c r="Q3829" t="s">
        <v>8316</v>
      </c>
      <c r="R3829" t="s">
        <v>8317</v>
      </c>
      <c r="S3829" s="14">
        <f t="shared" si="298"/>
        <v>42034.928252314814</v>
      </c>
      <c r="T3829" s="14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100</v>
      </c>
      <c r="P3830">
        <f t="shared" si="297"/>
        <v>179</v>
      </c>
      <c r="Q3830" t="s">
        <v>8316</v>
      </c>
      <c r="R3830" t="s">
        <v>8317</v>
      </c>
      <c r="S3830" s="14">
        <f t="shared" si="298"/>
        <v>41944.527627314819</v>
      </c>
      <c r="T3830" s="14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100</v>
      </c>
      <c r="P3831">
        <f t="shared" si="297"/>
        <v>63</v>
      </c>
      <c r="Q3831" t="s">
        <v>8316</v>
      </c>
      <c r="R3831" t="s">
        <v>8317</v>
      </c>
      <c r="S3831" s="14">
        <f t="shared" si="298"/>
        <v>42593.865405092598</v>
      </c>
      <c r="T3831" s="14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225</v>
      </c>
      <c r="P3832">
        <f t="shared" si="297"/>
        <v>75</v>
      </c>
      <c r="Q3832" t="s">
        <v>8316</v>
      </c>
      <c r="R3832" t="s">
        <v>8317</v>
      </c>
      <c r="S3832" s="14">
        <f t="shared" si="298"/>
        <v>42503.740868055553</v>
      </c>
      <c r="T3832" s="14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106</v>
      </c>
      <c r="P3833">
        <f t="shared" si="297"/>
        <v>59</v>
      </c>
      <c r="Q3833" t="s">
        <v>8316</v>
      </c>
      <c r="R3833" t="s">
        <v>8317</v>
      </c>
      <c r="S3833" s="14">
        <f t="shared" si="298"/>
        <v>41927.848900462966</v>
      </c>
      <c r="T3833" s="14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105</v>
      </c>
      <c r="P3834">
        <f t="shared" si="297"/>
        <v>140</v>
      </c>
      <c r="Q3834" t="s">
        <v>8316</v>
      </c>
      <c r="R3834" t="s">
        <v>8317</v>
      </c>
      <c r="S3834" s="14">
        <f t="shared" si="298"/>
        <v>42375.114988425921</v>
      </c>
      <c r="T3834" s="14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117</v>
      </c>
      <c r="P3835">
        <f t="shared" si="297"/>
        <v>70</v>
      </c>
      <c r="Q3835" t="s">
        <v>8316</v>
      </c>
      <c r="R3835" t="s">
        <v>8317</v>
      </c>
      <c r="S3835" s="14">
        <f t="shared" si="298"/>
        <v>41963.872361111105</v>
      </c>
      <c r="T3835" s="14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109</v>
      </c>
      <c r="P3836">
        <f t="shared" si="297"/>
        <v>57</v>
      </c>
      <c r="Q3836" t="s">
        <v>8316</v>
      </c>
      <c r="R3836" t="s">
        <v>8317</v>
      </c>
      <c r="S3836" s="14">
        <f t="shared" si="298"/>
        <v>42143.445219907408</v>
      </c>
      <c r="T3836" s="14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160</v>
      </c>
      <c r="P3837">
        <f t="shared" si="297"/>
        <v>40</v>
      </c>
      <c r="Q3837" t="s">
        <v>8316</v>
      </c>
      <c r="R3837" t="s">
        <v>8317</v>
      </c>
      <c r="S3837" s="14">
        <f t="shared" si="298"/>
        <v>42460.94222222222</v>
      </c>
      <c r="T3837" s="14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113</v>
      </c>
      <c r="P3838">
        <f t="shared" si="297"/>
        <v>64</v>
      </c>
      <c r="Q3838" t="s">
        <v>8316</v>
      </c>
      <c r="R3838" t="s">
        <v>8317</v>
      </c>
      <c r="S3838" s="14">
        <f t="shared" si="298"/>
        <v>42553.926527777774</v>
      </c>
      <c r="T3838" s="14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102</v>
      </c>
      <c r="P3839">
        <f t="shared" si="297"/>
        <v>120</v>
      </c>
      <c r="Q3839" t="s">
        <v>8316</v>
      </c>
      <c r="R3839" t="s">
        <v>8317</v>
      </c>
      <c r="S3839" s="14">
        <f t="shared" si="298"/>
        <v>42152.765717592592</v>
      </c>
      <c r="T3839" s="14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101</v>
      </c>
      <c r="P3840">
        <f t="shared" si="297"/>
        <v>1008</v>
      </c>
      <c r="Q3840" t="s">
        <v>8316</v>
      </c>
      <c r="R3840" t="s">
        <v>8317</v>
      </c>
      <c r="S3840" s="14">
        <f t="shared" si="298"/>
        <v>42116.710752314815</v>
      </c>
      <c r="T3840" s="14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101</v>
      </c>
      <c r="P3841">
        <f t="shared" si="297"/>
        <v>63</v>
      </c>
      <c r="Q3841" t="s">
        <v>8316</v>
      </c>
      <c r="R3841" t="s">
        <v>8317</v>
      </c>
      <c r="S3841" s="14">
        <f t="shared" si="298"/>
        <v>42155.142638888887</v>
      </c>
      <c r="T3841" s="14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6"/>
        <v>6500</v>
      </c>
      <c r="P3842">
        <f t="shared" si="297"/>
        <v>22</v>
      </c>
      <c r="Q3842" t="s">
        <v>8316</v>
      </c>
      <c r="R3842" t="s">
        <v>8317</v>
      </c>
      <c r="S3842" s="14">
        <f t="shared" si="298"/>
        <v>42432.701724537037</v>
      </c>
      <c r="T3842" s="14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1">ROUND(E3843/D3843*100,0)</f>
        <v>9</v>
      </c>
      <c r="P3843">
        <f t="shared" ref="P3843:P3906" si="302">IFERROR(ROUND(E3843/L3843,0),"No Backers")</f>
        <v>26</v>
      </c>
      <c r="Q3843" t="s">
        <v>8316</v>
      </c>
      <c r="R3843" t="s">
        <v>8317</v>
      </c>
      <c r="S3843" s="14">
        <f t="shared" ref="S3843:S3906" si="303">(((J3843/60)/60)/24)+DATE(1970,1,1)</f>
        <v>41780.785729166666</v>
      </c>
      <c r="T3843" s="14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22</v>
      </c>
      <c r="P3844">
        <f t="shared" si="302"/>
        <v>48</v>
      </c>
      <c r="Q3844" t="s">
        <v>8316</v>
      </c>
      <c r="R3844" t="s">
        <v>8317</v>
      </c>
      <c r="S3844" s="14">
        <f t="shared" si="303"/>
        <v>41740.493657407409</v>
      </c>
      <c r="T3844" s="14">
        <f t="shared" si="304"/>
        <v>41770.493657407409</v>
      </c>
      <c r="U3844">
        <f t="shared" si="300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21</v>
      </c>
      <c r="P3845">
        <f t="shared" si="302"/>
        <v>56</v>
      </c>
      <c r="Q3845" t="s">
        <v>8316</v>
      </c>
      <c r="R3845" t="s">
        <v>8317</v>
      </c>
      <c r="S3845" s="14">
        <f t="shared" si="303"/>
        <v>41766.072500000002</v>
      </c>
      <c r="T3845" s="14">
        <f t="shared" si="304"/>
        <v>41791.072500000002</v>
      </c>
      <c r="U3845">
        <f t="shared" si="300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</v>
      </c>
      <c r="P3846">
        <f t="shared" si="302"/>
        <v>81</v>
      </c>
      <c r="Q3846" t="s">
        <v>8316</v>
      </c>
      <c r="R3846" t="s">
        <v>8317</v>
      </c>
      <c r="S3846" s="14">
        <f t="shared" si="303"/>
        <v>41766.617291666669</v>
      </c>
      <c r="T3846" s="14">
        <f t="shared" si="304"/>
        <v>41793.290972222225</v>
      </c>
      <c r="U3846">
        <f t="shared" si="300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2</v>
      </c>
      <c r="P3847">
        <f t="shared" si="302"/>
        <v>70</v>
      </c>
      <c r="Q3847" t="s">
        <v>8316</v>
      </c>
      <c r="R3847" t="s">
        <v>8317</v>
      </c>
      <c r="S3847" s="14">
        <f t="shared" si="303"/>
        <v>42248.627013888887</v>
      </c>
      <c r="T3847" s="14">
        <f t="shared" si="304"/>
        <v>42278.627013888887</v>
      </c>
      <c r="U3847">
        <f t="shared" si="300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3</v>
      </c>
      <c r="P3848">
        <f t="shared" si="302"/>
        <v>24</v>
      </c>
      <c r="Q3848" t="s">
        <v>8316</v>
      </c>
      <c r="R3848" t="s">
        <v>8317</v>
      </c>
      <c r="S3848" s="14">
        <f t="shared" si="303"/>
        <v>41885.221550925926</v>
      </c>
      <c r="T3848" s="14">
        <f t="shared" si="304"/>
        <v>41916.290972222225</v>
      </c>
      <c r="U3848">
        <f t="shared" si="300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16</v>
      </c>
      <c r="P3849">
        <f t="shared" si="302"/>
        <v>189</v>
      </c>
      <c r="Q3849" t="s">
        <v>8316</v>
      </c>
      <c r="R3849" t="s">
        <v>8317</v>
      </c>
      <c r="S3849" s="14">
        <f t="shared" si="303"/>
        <v>42159.224432870367</v>
      </c>
      <c r="T3849" s="14">
        <f t="shared" si="304"/>
        <v>42204.224432870367</v>
      </c>
      <c r="U3849">
        <f t="shared" si="300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16</v>
      </c>
      <c r="P3850">
        <f t="shared" si="302"/>
        <v>50</v>
      </c>
      <c r="Q3850" t="s">
        <v>8316</v>
      </c>
      <c r="R3850" t="s">
        <v>8317</v>
      </c>
      <c r="S3850" s="14">
        <f t="shared" si="303"/>
        <v>42265.817002314812</v>
      </c>
      <c r="T3850" s="14">
        <f t="shared" si="304"/>
        <v>42295.817002314812</v>
      </c>
      <c r="U3850">
        <f t="shared" si="300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7</v>
      </c>
      <c r="P3851">
        <f t="shared" si="302"/>
        <v>75</v>
      </c>
      <c r="Q3851" t="s">
        <v>8316</v>
      </c>
      <c r="R3851" t="s">
        <v>8317</v>
      </c>
      <c r="S3851" s="14">
        <f t="shared" si="303"/>
        <v>42136.767175925925</v>
      </c>
      <c r="T3851" s="14">
        <f t="shared" si="304"/>
        <v>42166.767175925925</v>
      </c>
      <c r="U3851">
        <f t="shared" si="300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</v>
      </c>
      <c r="P3852">
        <f t="shared" si="302"/>
        <v>10</v>
      </c>
      <c r="Q3852" t="s">
        <v>8316</v>
      </c>
      <c r="R3852" t="s">
        <v>8317</v>
      </c>
      <c r="S3852" s="14">
        <f t="shared" si="303"/>
        <v>41975.124340277776</v>
      </c>
      <c r="T3852" s="14">
        <f t="shared" si="304"/>
        <v>42005.124340277776</v>
      </c>
      <c r="U3852">
        <f t="shared" si="300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34</v>
      </c>
      <c r="P3853">
        <f t="shared" si="302"/>
        <v>36</v>
      </c>
      <c r="Q3853" t="s">
        <v>8316</v>
      </c>
      <c r="R3853" t="s">
        <v>8317</v>
      </c>
      <c r="S3853" s="14">
        <f t="shared" si="303"/>
        <v>42172.439571759256</v>
      </c>
      <c r="T3853" s="14">
        <f t="shared" si="304"/>
        <v>42202.439571759256</v>
      </c>
      <c r="U3853">
        <f t="shared" si="300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0</v>
      </c>
      <c r="P3854">
        <f t="shared" si="302"/>
        <v>10</v>
      </c>
      <c r="Q3854" t="s">
        <v>8316</v>
      </c>
      <c r="R3854" t="s">
        <v>8317</v>
      </c>
      <c r="S3854" s="14">
        <f t="shared" si="303"/>
        <v>42065.190694444449</v>
      </c>
      <c r="T3854" s="14">
        <f t="shared" si="304"/>
        <v>42090.149027777778</v>
      </c>
      <c r="U3854">
        <f t="shared" si="300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0</v>
      </c>
      <c r="P3855">
        <f t="shared" si="302"/>
        <v>13</v>
      </c>
      <c r="Q3855" t="s">
        <v>8316</v>
      </c>
      <c r="R3855" t="s">
        <v>8317</v>
      </c>
      <c r="S3855" s="14">
        <f t="shared" si="303"/>
        <v>41848.84002314815</v>
      </c>
      <c r="T3855" s="14">
        <f t="shared" si="304"/>
        <v>41883.84002314815</v>
      </c>
      <c r="U3855">
        <f t="shared" si="300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16</v>
      </c>
      <c r="P3856">
        <f t="shared" si="302"/>
        <v>89</v>
      </c>
      <c r="Q3856" t="s">
        <v>8316</v>
      </c>
      <c r="R3856" t="s">
        <v>8317</v>
      </c>
      <c r="S3856" s="14">
        <f t="shared" si="303"/>
        <v>42103.884930555556</v>
      </c>
      <c r="T3856" s="14">
        <f t="shared" si="304"/>
        <v>42133.884930555556</v>
      </c>
      <c r="U3856">
        <f t="shared" si="300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3</v>
      </c>
      <c r="P3857">
        <f t="shared" si="302"/>
        <v>25</v>
      </c>
      <c r="Q3857" t="s">
        <v>8316</v>
      </c>
      <c r="R3857" t="s">
        <v>8317</v>
      </c>
      <c r="S3857" s="14">
        <f t="shared" si="303"/>
        <v>42059.970729166671</v>
      </c>
      <c r="T3857" s="14">
        <f t="shared" si="304"/>
        <v>42089.929062499999</v>
      </c>
      <c r="U3857">
        <f t="shared" si="300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0</v>
      </c>
      <c r="P3858">
        <f t="shared" si="302"/>
        <v>1</v>
      </c>
      <c r="Q3858" t="s">
        <v>8316</v>
      </c>
      <c r="R3858" t="s">
        <v>8317</v>
      </c>
      <c r="S3858" s="14">
        <f t="shared" si="303"/>
        <v>42041.743090277778</v>
      </c>
      <c r="T3858" s="14">
        <f t="shared" si="304"/>
        <v>42071.701423611114</v>
      </c>
      <c r="U3858">
        <f t="shared" si="300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5</v>
      </c>
      <c r="P3859">
        <f t="shared" si="302"/>
        <v>65</v>
      </c>
      <c r="Q3859" t="s">
        <v>8316</v>
      </c>
      <c r="R3859" t="s">
        <v>8317</v>
      </c>
      <c r="S3859" s="14">
        <f t="shared" si="303"/>
        <v>41829.73715277778</v>
      </c>
      <c r="T3859" s="14">
        <f t="shared" si="304"/>
        <v>41852.716666666667</v>
      </c>
      <c r="U3859">
        <f t="shared" si="300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2</v>
      </c>
      <c r="P3860">
        <f t="shared" si="302"/>
        <v>10</v>
      </c>
      <c r="Q3860" t="s">
        <v>8316</v>
      </c>
      <c r="R3860" t="s">
        <v>8317</v>
      </c>
      <c r="S3860" s="14">
        <f t="shared" si="303"/>
        <v>42128.431064814817</v>
      </c>
      <c r="T3860" s="14">
        <f t="shared" si="304"/>
        <v>42146.875</v>
      </c>
      <c r="U3860">
        <f t="shared" si="300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0</v>
      </c>
      <c r="P3861">
        <f t="shared" si="302"/>
        <v>1</v>
      </c>
      <c r="Q3861" t="s">
        <v>8316</v>
      </c>
      <c r="R3861" t="s">
        <v>8317</v>
      </c>
      <c r="S3861" s="14">
        <f t="shared" si="303"/>
        <v>41789.893599537041</v>
      </c>
      <c r="T3861" s="14">
        <f t="shared" si="304"/>
        <v>41815.875</v>
      </c>
      <c r="U3861">
        <f t="shared" si="300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18</v>
      </c>
      <c r="P3862">
        <f t="shared" si="302"/>
        <v>82</v>
      </c>
      <c r="Q3862" t="s">
        <v>8316</v>
      </c>
      <c r="R3862" t="s">
        <v>8317</v>
      </c>
      <c r="S3862" s="14">
        <f t="shared" si="303"/>
        <v>41833.660995370366</v>
      </c>
      <c r="T3862" s="14">
        <f t="shared" si="304"/>
        <v>41863.660995370366</v>
      </c>
      <c r="U3862">
        <f t="shared" si="300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5</v>
      </c>
      <c r="P3863">
        <f t="shared" si="302"/>
        <v>100</v>
      </c>
      <c r="Q3863" t="s">
        <v>8316</v>
      </c>
      <c r="R3863" t="s">
        <v>8317</v>
      </c>
      <c r="S3863" s="14">
        <f t="shared" si="303"/>
        <v>41914.590011574073</v>
      </c>
      <c r="T3863" s="14">
        <f t="shared" si="304"/>
        <v>41955.907638888893</v>
      </c>
      <c r="U3863">
        <f t="shared" si="300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0</v>
      </c>
      <c r="P3864">
        <f t="shared" si="302"/>
        <v>1</v>
      </c>
      <c r="Q3864" t="s">
        <v>8316</v>
      </c>
      <c r="R3864" t="s">
        <v>8317</v>
      </c>
      <c r="S3864" s="14">
        <f t="shared" si="303"/>
        <v>42611.261064814811</v>
      </c>
      <c r="T3864" s="14">
        <f t="shared" si="304"/>
        <v>42625.707638888889</v>
      </c>
      <c r="U3864">
        <f t="shared" si="300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0</v>
      </c>
      <c r="P3865" t="str">
        <f t="shared" si="302"/>
        <v>No Backers</v>
      </c>
      <c r="Q3865" t="s">
        <v>8316</v>
      </c>
      <c r="R3865" t="s">
        <v>8317</v>
      </c>
      <c r="S3865" s="14">
        <f t="shared" si="303"/>
        <v>42253.633159722223</v>
      </c>
      <c r="T3865" s="14">
        <f t="shared" si="304"/>
        <v>42313.674826388888</v>
      </c>
      <c r="U3865">
        <f t="shared" si="300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1</v>
      </c>
      <c r="P3866">
        <f t="shared" si="302"/>
        <v>20</v>
      </c>
      <c r="Q3866" t="s">
        <v>8316</v>
      </c>
      <c r="R3866" t="s">
        <v>8317</v>
      </c>
      <c r="S3866" s="14">
        <f t="shared" si="303"/>
        <v>42295.891828703709</v>
      </c>
      <c r="T3866" s="14">
        <f t="shared" si="304"/>
        <v>42325.933495370366</v>
      </c>
      <c r="U3866">
        <f t="shared" si="300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27</v>
      </c>
      <c r="P3867">
        <f t="shared" si="302"/>
        <v>46</v>
      </c>
      <c r="Q3867" t="s">
        <v>8316</v>
      </c>
      <c r="R3867" t="s">
        <v>8317</v>
      </c>
      <c r="S3867" s="14">
        <f t="shared" si="303"/>
        <v>41841.651597222226</v>
      </c>
      <c r="T3867" s="14">
        <f t="shared" si="304"/>
        <v>41881.229166666664</v>
      </c>
      <c r="U3867">
        <f t="shared" si="300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1</v>
      </c>
      <c r="P3868">
        <f t="shared" si="302"/>
        <v>6</v>
      </c>
      <c r="Q3868" t="s">
        <v>8316</v>
      </c>
      <c r="R3868" t="s">
        <v>8317</v>
      </c>
      <c r="S3868" s="14">
        <f t="shared" si="303"/>
        <v>42402.947002314817</v>
      </c>
      <c r="T3868" s="14">
        <f t="shared" si="304"/>
        <v>42452.145138888889</v>
      </c>
      <c r="U3868">
        <f t="shared" si="300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13</v>
      </c>
      <c r="P3869">
        <f t="shared" si="302"/>
        <v>50</v>
      </c>
      <c r="Q3869" t="s">
        <v>8316</v>
      </c>
      <c r="R3869" t="s">
        <v>8317</v>
      </c>
      <c r="S3869" s="14">
        <f t="shared" si="303"/>
        <v>42509.814108796301</v>
      </c>
      <c r="T3869" s="14">
        <f t="shared" si="304"/>
        <v>42539.814108796301</v>
      </c>
      <c r="U3869">
        <f t="shared" si="300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0</v>
      </c>
      <c r="P3870">
        <f t="shared" si="302"/>
        <v>10</v>
      </c>
      <c r="Q3870" t="s">
        <v>8316</v>
      </c>
      <c r="R3870" t="s">
        <v>8358</v>
      </c>
      <c r="S3870" s="14">
        <f t="shared" si="303"/>
        <v>41865.659780092588</v>
      </c>
      <c r="T3870" s="14">
        <f t="shared" si="304"/>
        <v>41890.659780092588</v>
      </c>
      <c r="U3870">
        <f t="shared" si="300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3</v>
      </c>
      <c r="P3871">
        <f t="shared" si="302"/>
        <v>30</v>
      </c>
      <c r="Q3871" t="s">
        <v>8316</v>
      </c>
      <c r="R3871" t="s">
        <v>8358</v>
      </c>
      <c r="S3871" s="14">
        <f t="shared" si="303"/>
        <v>42047.724444444444</v>
      </c>
      <c r="T3871" s="14">
        <f t="shared" si="304"/>
        <v>42077.132638888885</v>
      </c>
      <c r="U3871">
        <f t="shared" si="300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15</v>
      </c>
      <c r="P3872">
        <f t="shared" si="302"/>
        <v>150</v>
      </c>
      <c r="Q3872" t="s">
        <v>8316</v>
      </c>
      <c r="R3872" t="s">
        <v>8358</v>
      </c>
      <c r="S3872" s="14">
        <f t="shared" si="303"/>
        <v>41793.17219907407</v>
      </c>
      <c r="T3872" s="14">
        <f t="shared" si="304"/>
        <v>41823.17219907407</v>
      </c>
      <c r="U3872">
        <f t="shared" si="300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3</v>
      </c>
      <c r="P3873">
        <f t="shared" si="302"/>
        <v>13</v>
      </c>
      <c r="Q3873" t="s">
        <v>8316</v>
      </c>
      <c r="R3873" t="s">
        <v>8358</v>
      </c>
      <c r="S3873" s="14">
        <f t="shared" si="303"/>
        <v>42763.780671296292</v>
      </c>
      <c r="T3873" s="14">
        <f t="shared" si="304"/>
        <v>42823.739004629635</v>
      </c>
      <c r="U3873">
        <f t="shared" si="300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0</v>
      </c>
      <c r="P3874" t="str">
        <f t="shared" si="302"/>
        <v>No Backers</v>
      </c>
      <c r="Q3874" t="s">
        <v>8316</v>
      </c>
      <c r="R3874" t="s">
        <v>8358</v>
      </c>
      <c r="S3874" s="14">
        <f t="shared" si="303"/>
        <v>42180.145787037036</v>
      </c>
      <c r="T3874" s="14">
        <f t="shared" si="304"/>
        <v>42230.145787037036</v>
      </c>
      <c r="U3874">
        <f t="shared" si="300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0</v>
      </c>
      <c r="P3875" t="str">
        <f t="shared" si="302"/>
        <v>No Backers</v>
      </c>
      <c r="Q3875" t="s">
        <v>8316</v>
      </c>
      <c r="R3875" t="s">
        <v>8358</v>
      </c>
      <c r="S3875" s="14">
        <f t="shared" si="303"/>
        <v>42255.696006944447</v>
      </c>
      <c r="T3875" s="14">
        <f t="shared" si="304"/>
        <v>42285.696006944447</v>
      </c>
      <c r="U3875">
        <f t="shared" si="300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0</v>
      </c>
      <c r="P3876" t="str">
        <f t="shared" si="302"/>
        <v>No Backers</v>
      </c>
      <c r="Q3876" t="s">
        <v>8316</v>
      </c>
      <c r="R3876" t="s">
        <v>8358</v>
      </c>
      <c r="S3876" s="14">
        <f t="shared" si="303"/>
        <v>42007.016458333332</v>
      </c>
      <c r="T3876" s="14">
        <f t="shared" si="304"/>
        <v>42028.041666666672</v>
      </c>
      <c r="U3876">
        <f t="shared" si="300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0</v>
      </c>
      <c r="P3877" t="str">
        <f t="shared" si="302"/>
        <v>No Backers</v>
      </c>
      <c r="Q3877" t="s">
        <v>8316</v>
      </c>
      <c r="R3877" t="s">
        <v>8358</v>
      </c>
      <c r="S3877" s="14">
        <f t="shared" si="303"/>
        <v>42615.346817129626</v>
      </c>
      <c r="T3877" s="14">
        <f t="shared" si="304"/>
        <v>42616.416666666672</v>
      </c>
      <c r="U3877">
        <f t="shared" si="300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53</v>
      </c>
      <c r="P3878">
        <f t="shared" si="302"/>
        <v>45</v>
      </c>
      <c r="Q3878" t="s">
        <v>8316</v>
      </c>
      <c r="R3878" t="s">
        <v>8358</v>
      </c>
      <c r="S3878" s="14">
        <f t="shared" si="303"/>
        <v>42372.624166666668</v>
      </c>
      <c r="T3878" s="14">
        <f t="shared" si="304"/>
        <v>42402.624166666668</v>
      </c>
      <c r="U3878">
        <f t="shared" si="300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5</v>
      </c>
      <c r="P3879">
        <f t="shared" si="302"/>
        <v>89</v>
      </c>
      <c r="Q3879" t="s">
        <v>8316</v>
      </c>
      <c r="R3879" t="s">
        <v>8358</v>
      </c>
      <c r="S3879" s="14">
        <f t="shared" si="303"/>
        <v>42682.67768518519</v>
      </c>
      <c r="T3879" s="14">
        <f t="shared" si="304"/>
        <v>42712.67768518519</v>
      </c>
      <c r="U3879">
        <f t="shared" si="300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0</v>
      </c>
      <c r="P3880">
        <f t="shared" si="302"/>
        <v>10</v>
      </c>
      <c r="Q3880" t="s">
        <v>8316</v>
      </c>
      <c r="R3880" t="s">
        <v>8358</v>
      </c>
      <c r="S3880" s="14">
        <f t="shared" si="303"/>
        <v>42154.818819444445</v>
      </c>
      <c r="T3880" s="14">
        <f t="shared" si="304"/>
        <v>42185.165972222225</v>
      </c>
      <c r="U3880">
        <f t="shared" si="300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0</v>
      </c>
      <c r="P3881" t="str">
        <f t="shared" si="302"/>
        <v>No Backers</v>
      </c>
      <c r="Q3881" t="s">
        <v>8316</v>
      </c>
      <c r="R3881" t="s">
        <v>8358</v>
      </c>
      <c r="S3881" s="14">
        <f t="shared" si="303"/>
        <v>41999.861064814817</v>
      </c>
      <c r="T3881" s="14">
        <f t="shared" si="304"/>
        <v>42029.861064814817</v>
      </c>
      <c r="U3881">
        <f t="shared" si="300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13</v>
      </c>
      <c r="P3882">
        <f t="shared" si="302"/>
        <v>58</v>
      </c>
      <c r="Q3882" t="s">
        <v>8316</v>
      </c>
      <c r="R3882" t="s">
        <v>8358</v>
      </c>
      <c r="S3882" s="14">
        <f t="shared" si="303"/>
        <v>41815.815046296295</v>
      </c>
      <c r="T3882" s="14">
        <f t="shared" si="304"/>
        <v>41850.958333333336</v>
      </c>
      <c r="U3882">
        <f t="shared" si="300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5</v>
      </c>
      <c r="P3883">
        <f t="shared" si="302"/>
        <v>25</v>
      </c>
      <c r="Q3883" t="s">
        <v>8316</v>
      </c>
      <c r="R3883" t="s">
        <v>8358</v>
      </c>
      <c r="S3883" s="14">
        <f t="shared" si="303"/>
        <v>42756.018506944441</v>
      </c>
      <c r="T3883" s="14">
        <f t="shared" si="304"/>
        <v>42786.018506944441</v>
      </c>
      <c r="U3883">
        <f t="shared" ref="U3883:U3946" si="305">YEAR(S3883)</f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0</v>
      </c>
      <c r="P3884" t="str">
        <f t="shared" si="302"/>
        <v>No Backers</v>
      </c>
      <c r="Q3884" t="s">
        <v>8316</v>
      </c>
      <c r="R3884" t="s">
        <v>8358</v>
      </c>
      <c r="S3884" s="14">
        <f t="shared" si="303"/>
        <v>42373.983449074076</v>
      </c>
      <c r="T3884" s="14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0</v>
      </c>
      <c r="P3885" t="str">
        <f t="shared" si="302"/>
        <v>No Backers</v>
      </c>
      <c r="Q3885" t="s">
        <v>8316</v>
      </c>
      <c r="R3885" t="s">
        <v>8358</v>
      </c>
      <c r="S3885" s="14">
        <f t="shared" si="303"/>
        <v>41854.602650462963</v>
      </c>
      <c r="T3885" s="14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0</v>
      </c>
      <c r="P3886" t="str">
        <f t="shared" si="302"/>
        <v>No Backers</v>
      </c>
      <c r="Q3886" t="s">
        <v>8316</v>
      </c>
      <c r="R3886" t="s">
        <v>8358</v>
      </c>
      <c r="S3886" s="14">
        <f t="shared" si="303"/>
        <v>42065.791574074072</v>
      </c>
      <c r="T3886" s="14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0</v>
      </c>
      <c r="P3887" t="str">
        <f t="shared" si="302"/>
        <v>No Backers</v>
      </c>
      <c r="Q3887" t="s">
        <v>8316</v>
      </c>
      <c r="R3887" t="s">
        <v>8358</v>
      </c>
      <c r="S3887" s="14">
        <f t="shared" si="303"/>
        <v>42469.951284722221</v>
      </c>
      <c r="T3887" s="14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0</v>
      </c>
      <c r="P3888" t="str">
        <f t="shared" si="302"/>
        <v>No Backers</v>
      </c>
      <c r="Q3888" t="s">
        <v>8316</v>
      </c>
      <c r="R3888" t="s">
        <v>8358</v>
      </c>
      <c r="S3888" s="14">
        <f t="shared" si="303"/>
        <v>41954.228032407409</v>
      </c>
      <c r="T3888" s="14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2</v>
      </c>
      <c r="P3889">
        <f t="shared" si="302"/>
        <v>18</v>
      </c>
      <c r="Q3889" t="s">
        <v>8316</v>
      </c>
      <c r="R3889" t="s">
        <v>8358</v>
      </c>
      <c r="S3889" s="14">
        <f t="shared" si="303"/>
        <v>42079.857974537037</v>
      </c>
      <c r="T3889" s="14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27</v>
      </c>
      <c r="P3890">
        <f t="shared" si="302"/>
        <v>39</v>
      </c>
      <c r="Q3890" t="s">
        <v>8316</v>
      </c>
      <c r="R3890" t="s">
        <v>8317</v>
      </c>
      <c r="S3890" s="14">
        <f t="shared" si="303"/>
        <v>42762.545810185184</v>
      </c>
      <c r="T3890" s="14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1</v>
      </c>
      <c r="P3891">
        <f t="shared" si="302"/>
        <v>13</v>
      </c>
      <c r="Q3891" t="s">
        <v>8316</v>
      </c>
      <c r="R3891" t="s">
        <v>8317</v>
      </c>
      <c r="S3891" s="14">
        <f t="shared" si="303"/>
        <v>41977.004976851851</v>
      </c>
      <c r="T3891" s="14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17</v>
      </c>
      <c r="P3892">
        <f t="shared" si="302"/>
        <v>316</v>
      </c>
      <c r="Q3892" t="s">
        <v>8316</v>
      </c>
      <c r="R3892" t="s">
        <v>8317</v>
      </c>
      <c r="S3892" s="14">
        <f t="shared" si="303"/>
        <v>42171.758611111116</v>
      </c>
      <c r="T3892" s="14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33</v>
      </c>
      <c r="P3893">
        <f t="shared" si="302"/>
        <v>37</v>
      </c>
      <c r="Q3893" t="s">
        <v>8316</v>
      </c>
      <c r="R3893" t="s">
        <v>8317</v>
      </c>
      <c r="S3893" s="14">
        <f t="shared" si="303"/>
        <v>42056.1324537037</v>
      </c>
      <c r="T3893" s="14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0</v>
      </c>
      <c r="P3894" t="str">
        <f t="shared" si="302"/>
        <v>No Backers</v>
      </c>
      <c r="Q3894" t="s">
        <v>8316</v>
      </c>
      <c r="R3894" t="s">
        <v>8317</v>
      </c>
      <c r="S3894" s="14">
        <f t="shared" si="303"/>
        <v>41867.652280092596</v>
      </c>
      <c r="T3894" s="14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22</v>
      </c>
      <c r="P3895">
        <f t="shared" si="302"/>
        <v>128</v>
      </c>
      <c r="Q3895" t="s">
        <v>8316</v>
      </c>
      <c r="R3895" t="s">
        <v>8317</v>
      </c>
      <c r="S3895" s="14">
        <f t="shared" si="303"/>
        <v>41779.657870370371</v>
      </c>
      <c r="T3895" s="14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3</v>
      </c>
      <c r="P3896">
        <f t="shared" si="302"/>
        <v>47</v>
      </c>
      <c r="Q3896" t="s">
        <v>8316</v>
      </c>
      <c r="R3896" t="s">
        <v>8317</v>
      </c>
      <c r="S3896" s="14">
        <f t="shared" si="303"/>
        <v>42679.958472222221</v>
      </c>
      <c r="T3896" s="14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5</v>
      </c>
      <c r="P3897">
        <f t="shared" si="302"/>
        <v>50</v>
      </c>
      <c r="Q3897" t="s">
        <v>8316</v>
      </c>
      <c r="R3897" t="s">
        <v>8317</v>
      </c>
      <c r="S3897" s="14">
        <f t="shared" si="303"/>
        <v>42032.250208333338</v>
      </c>
      <c r="T3897" s="14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11</v>
      </c>
      <c r="P3898">
        <f t="shared" si="302"/>
        <v>43</v>
      </c>
      <c r="Q3898" t="s">
        <v>8316</v>
      </c>
      <c r="R3898" t="s">
        <v>8317</v>
      </c>
      <c r="S3898" s="14">
        <f t="shared" si="303"/>
        <v>41793.191875000004</v>
      </c>
      <c r="T3898" s="14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18</v>
      </c>
      <c r="P3899">
        <f t="shared" si="302"/>
        <v>44</v>
      </c>
      <c r="Q3899" t="s">
        <v>8316</v>
      </c>
      <c r="R3899" t="s">
        <v>8317</v>
      </c>
      <c r="S3899" s="14">
        <f t="shared" si="303"/>
        <v>41982.87364583333</v>
      </c>
      <c r="T3899" s="14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33</v>
      </c>
      <c r="P3900">
        <f t="shared" si="302"/>
        <v>51</v>
      </c>
      <c r="Q3900" t="s">
        <v>8316</v>
      </c>
      <c r="R3900" t="s">
        <v>8317</v>
      </c>
      <c r="S3900" s="14">
        <f t="shared" si="303"/>
        <v>42193.482291666667</v>
      </c>
      <c r="T3900" s="14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1</v>
      </c>
      <c r="P3901">
        <f t="shared" si="302"/>
        <v>63</v>
      </c>
      <c r="Q3901" t="s">
        <v>8316</v>
      </c>
      <c r="R3901" t="s">
        <v>8317</v>
      </c>
      <c r="S3901" s="14">
        <f t="shared" si="303"/>
        <v>41843.775011574071</v>
      </c>
      <c r="T3901" s="14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5</v>
      </c>
      <c r="P3902">
        <f t="shared" si="302"/>
        <v>27</v>
      </c>
      <c r="Q3902" t="s">
        <v>8316</v>
      </c>
      <c r="R3902" t="s">
        <v>8317</v>
      </c>
      <c r="S3902" s="14">
        <f t="shared" si="303"/>
        <v>42136.092488425929</v>
      </c>
      <c r="T3902" s="14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1</v>
      </c>
      <c r="P3903">
        <f t="shared" si="302"/>
        <v>25</v>
      </c>
      <c r="Q3903" t="s">
        <v>8316</v>
      </c>
      <c r="R3903" t="s">
        <v>8317</v>
      </c>
      <c r="S3903" s="14">
        <f t="shared" si="303"/>
        <v>42317.826377314821</v>
      </c>
      <c r="T3903" s="14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49</v>
      </c>
      <c r="P3904">
        <f t="shared" si="302"/>
        <v>47</v>
      </c>
      <c r="Q3904" t="s">
        <v>8316</v>
      </c>
      <c r="R3904" t="s">
        <v>8317</v>
      </c>
      <c r="S3904" s="14">
        <f t="shared" si="303"/>
        <v>42663.468078703707</v>
      </c>
      <c r="T3904" s="14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0</v>
      </c>
      <c r="P3905" t="str">
        <f t="shared" si="302"/>
        <v>No Backers</v>
      </c>
      <c r="Q3905" t="s">
        <v>8316</v>
      </c>
      <c r="R3905" t="s">
        <v>8317</v>
      </c>
      <c r="S3905" s="14">
        <f t="shared" si="303"/>
        <v>42186.01116898148</v>
      </c>
      <c r="T3905" s="14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1"/>
        <v>0</v>
      </c>
      <c r="P3906">
        <f t="shared" si="302"/>
        <v>2</v>
      </c>
      <c r="Q3906" t="s">
        <v>8316</v>
      </c>
      <c r="R3906" t="s">
        <v>8317</v>
      </c>
      <c r="S3906" s="14">
        <f t="shared" si="303"/>
        <v>42095.229166666672</v>
      </c>
      <c r="T3906" s="14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6">ROUND(E3907/D3907*100,0)</f>
        <v>12</v>
      </c>
      <c r="P3907">
        <f t="shared" ref="P3907:P3970" si="307">IFERROR(ROUND(E3907/L3907,0),"No Backers")</f>
        <v>25</v>
      </c>
      <c r="Q3907" t="s">
        <v>8316</v>
      </c>
      <c r="R3907" t="s">
        <v>8317</v>
      </c>
      <c r="S3907" s="14">
        <f t="shared" ref="S3907:S3970" si="308">(((J3907/60)/60)/24)+DATE(1970,1,1)</f>
        <v>42124.623877314814</v>
      </c>
      <c r="T3907" s="14">
        <f t="shared" ref="T3907:T3970" si="309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67</v>
      </c>
      <c r="P3908">
        <f t="shared" si="307"/>
        <v>63</v>
      </c>
      <c r="Q3908" t="s">
        <v>8316</v>
      </c>
      <c r="R3908" t="s">
        <v>8317</v>
      </c>
      <c r="S3908" s="14">
        <f t="shared" si="308"/>
        <v>42143.917743055557</v>
      </c>
      <c r="T3908" s="14">
        <f t="shared" si="309"/>
        <v>42181.559027777781</v>
      </c>
      <c r="U3908">
        <f t="shared" si="305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15</v>
      </c>
      <c r="P3909">
        <f t="shared" si="307"/>
        <v>38</v>
      </c>
      <c r="Q3909" t="s">
        <v>8316</v>
      </c>
      <c r="R3909" t="s">
        <v>8317</v>
      </c>
      <c r="S3909" s="14">
        <f t="shared" si="308"/>
        <v>41906.819513888891</v>
      </c>
      <c r="T3909" s="14">
        <f t="shared" si="309"/>
        <v>41938.838888888888</v>
      </c>
      <c r="U3909">
        <f t="shared" si="305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9</v>
      </c>
      <c r="P3910">
        <f t="shared" si="307"/>
        <v>16</v>
      </c>
      <c r="Q3910" t="s">
        <v>8316</v>
      </c>
      <c r="R3910" t="s">
        <v>8317</v>
      </c>
      <c r="S3910" s="14">
        <f t="shared" si="308"/>
        <v>41834.135370370372</v>
      </c>
      <c r="T3910" s="14">
        <f t="shared" si="309"/>
        <v>41849.135370370372</v>
      </c>
      <c r="U3910">
        <f t="shared" si="305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0</v>
      </c>
      <c r="P3911">
        <f t="shared" si="307"/>
        <v>34</v>
      </c>
      <c r="Q3911" t="s">
        <v>8316</v>
      </c>
      <c r="R3911" t="s">
        <v>8317</v>
      </c>
      <c r="S3911" s="14">
        <f t="shared" si="308"/>
        <v>41863.359282407408</v>
      </c>
      <c r="T3911" s="14">
        <f t="shared" si="309"/>
        <v>41893.359282407408</v>
      </c>
      <c r="U3911">
        <f t="shared" si="30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3</v>
      </c>
      <c r="P3912">
        <f t="shared" si="307"/>
        <v>62</v>
      </c>
      <c r="Q3912" t="s">
        <v>8316</v>
      </c>
      <c r="R3912" t="s">
        <v>8317</v>
      </c>
      <c r="S3912" s="14">
        <f t="shared" si="308"/>
        <v>42224.756909722222</v>
      </c>
      <c r="T3912" s="14">
        <f t="shared" si="309"/>
        <v>42254.756909722222</v>
      </c>
      <c r="U3912">
        <f t="shared" si="305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37</v>
      </c>
      <c r="P3913">
        <f t="shared" si="307"/>
        <v>83</v>
      </c>
      <c r="Q3913" t="s">
        <v>8316</v>
      </c>
      <c r="R3913" t="s">
        <v>8317</v>
      </c>
      <c r="S3913" s="14">
        <f t="shared" si="308"/>
        <v>41939.8122337963</v>
      </c>
      <c r="T3913" s="14">
        <f t="shared" si="309"/>
        <v>41969.853900462964</v>
      </c>
      <c r="U3913">
        <f t="shared" si="305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0</v>
      </c>
      <c r="P3914">
        <f t="shared" si="307"/>
        <v>1</v>
      </c>
      <c r="Q3914" t="s">
        <v>8316</v>
      </c>
      <c r="R3914" t="s">
        <v>8317</v>
      </c>
      <c r="S3914" s="14">
        <f t="shared" si="308"/>
        <v>42059.270023148143</v>
      </c>
      <c r="T3914" s="14">
        <f t="shared" si="309"/>
        <v>42119.190972222219</v>
      </c>
      <c r="U3914">
        <f t="shared" si="30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10</v>
      </c>
      <c r="P3915">
        <f t="shared" si="307"/>
        <v>143</v>
      </c>
      <c r="Q3915" t="s">
        <v>8316</v>
      </c>
      <c r="R3915" t="s">
        <v>8317</v>
      </c>
      <c r="S3915" s="14">
        <f t="shared" si="308"/>
        <v>42308.211215277777</v>
      </c>
      <c r="T3915" s="14">
        <f t="shared" si="309"/>
        <v>42338.252881944441</v>
      </c>
      <c r="U3915">
        <f t="shared" si="305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36</v>
      </c>
      <c r="P3916">
        <f t="shared" si="307"/>
        <v>34</v>
      </c>
      <c r="Q3916" t="s">
        <v>8316</v>
      </c>
      <c r="R3916" t="s">
        <v>8317</v>
      </c>
      <c r="S3916" s="14">
        <f t="shared" si="308"/>
        <v>42114.818935185183</v>
      </c>
      <c r="T3916" s="14">
        <f t="shared" si="309"/>
        <v>42134.957638888889</v>
      </c>
      <c r="U3916">
        <f t="shared" si="305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0</v>
      </c>
      <c r="P3917">
        <f t="shared" si="307"/>
        <v>5</v>
      </c>
      <c r="Q3917" t="s">
        <v>8316</v>
      </c>
      <c r="R3917" t="s">
        <v>8317</v>
      </c>
      <c r="S3917" s="14">
        <f t="shared" si="308"/>
        <v>42492.98505787037</v>
      </c>
      <c r="T3917" s="14">
        <f t="shared" si="309"/>
        <v>42522.98505787037</v>
      </c>
      <c r="U3917">
        <f t="shared" si="305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0</v>
      </c>
      <c r="P3918" t="str">
        <f t="shared" si="307"/>
        <v>No Backers</v>
      </c>
      <c r="Q3918" t="s">
        <v>8316</v>
      </c>
      <c r="R3918" t="s">
        <v>8317</v>
      </c>
      <c r="S3918" s="14">
        <f t="shared" si="308"/>
        <v>42494.471666666665</v>
      </c>
      <c r="T3918" s="14">
        <f t="shared" si="309"/>
        <v>42524.471666666665</v>
      </c>
      <c r="U3918">
        <f t="shared" si="305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0</v>
      </c>
      <c r="P3919">
        <f t="shared" si="307"/>
        <v>10</v>
      </c>
      <c r="Q3919" t="s">
        <v>8316</v>
      </c>
      <c r="R3919" t="s">
        <v>8317</v>
      </c>
      <c r="S3919" s="14">
        <f t="shared" si="308"/>
        <v>41863.527326388888</v>
      </c>
      <c r="T3919" s="14">
        <f t="shared" si="309"/>
        <v>41893.527326388888</v>
      </c>
      <c r="U3919">
        <f t="shared" si="305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0</v>
      </c>
      <c r="P3920">
        <f t="shared" si="307"/>
        <v>40</v>
      </c>
      <c r="Q3920" t="s">
        <v>8316</v>
      </c>
      <c r="R3920" t="s">
        <v>8317</v>
      </c>
      <c r="S3920" s="14">
        <f t="shared" si="308"/>
        <v>41843.664618055554</v>
      </c>
      <c r="T3920" s="14">
        <f t="shared" si="309"/>
        <v>41855.666666666664</v>
      </c>
      <c r="U3920">
        <f t="shared" si="305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2</v>
      </c>
      <c r="P3921">
        <f t="shared" si="307"/>
        <v>30</v>
      </c>
      <c r="Q3921" t="s">
        <v>8316</v>
      </c>
      <c r="R3921" t="s">
        <v>8317</v>
      </c>
      <c r="S3921" s="14">
        <f t="shared" si="308"/>
        <v>42358.684872685189</v>
      </c>
      <c r="T3921" s="14">
        <f t="shared" si="309"/>
        <v>42387</v>
      </c>
      <c r="U3921">
        <f t="shared" si="305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5</v>
      </c>
      <c r="P3922">
        <f t="shared" si="307"/>
        <v>45</v>
      </c>
      <c r="Q3922" t="s">
        <v>8316</v>
      </c>
      <c r="R3922" t="s">
        <v>8317</v>
      </c>
      <c r="S3922" s="14">
        <f t="shared" si="308"/>
        <v>42657.38726851852</v>
      </c>
      <c r="T3922" s="14">
        <f t="shared" si="309"/>
        <v>42687.428935185191</v>
      </c>
      <c r="U3922">
        <f t="shared" si="305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0</v>
      </c>
      <c r="P3923" t="str">
        <f t="shared" si="307"/>
        <v>No Backers</v>
      </c>
      <c r="Q3923" t="s">
        <v>8316</v>
      </c>
      <c r="R3923" t="s">
        <v>8317</v>
      </c>
      <c r="S3923" s="14">
        <f t="shared" si="308"/>
        <v>41926.542303240742</v>
      </c>
      <c r="T3923" s="14">
        <f t="shared" si="309"/>
        <v>41938.75</v>
      </c>
      <c r="U3923">
        <f t="shared" si="305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8</v>
      </c>
      <c r="P3924">
        <f t="shared" si="307"/>
        <v>10</v>
      </c>
      <c r="Q3924" t="s">
        <v>8316</v>
      </c>
      <c r="R3924" t="s">
        <v>8317</v>
      </c>
      <c r="S3924" s="14">
        <f t="shared" si="308"/>
        <v>42020.768634259264</v>
      </c>
      <c r="T3924" s="14">
        <f t="shared" si="309"/>
        <v>42065.958333333328</v>
      </c>
      <c r="U3924">
        <f t="shared" si="305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12</v>
      </c>
      <c r="P3925">
        <f t="shared" si="307"/>
        <v>81</v>
      </c>
      <c r="Q3925" t="s">
        <v>8316</v>
      </c>
      <c r="R3925" t="s">
        <v>8317</v>
      </c>
      <c r="S3925" s="14">
        <f t="shared" si="308"/>
        <v>42075.979988425926</v>
      </c>
      <c r="T3925" s="14">
        <f t="shared" si="309"/>
        <v>42103.979988425926</v>
      </c>
      <c r="U3925">
        <f t="shared" si="305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15</v>
      </c>
      <c r="P3926">
        <f t="shared" si="307"/>
        <v>57</v>
      </c>
      <c r="Q3926" t="s">
        <v>8316</v>
      </c>
      <c r="R3926" t="s">
        <v>8317</v>
      </c>
      <c r="S3926" s="14">
        <f t="shared" si="308"/>
        <v>41786.959745370368</v>
      </c>
      <c r="T3926" s="14">
        <f t="shared" si="309"/>
        <v>41816.959745370368</v>
      </c>
      <c r="U3926">
        <f t="shared" si="305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10</v>
      </c>
      <c r="P3927">
        <f t="shared" si="307"/>
        <v>5</v>
      </c>
      <c r="Q3927" t="s">
        <v>8316</v>
      </c>
      <c r="R3927" t="s">
        <v>8317</v>
      </c>
      <c r="S3927" s="14">
        <f t="shared" si="308"/>
        <v>41820.870821759258</v>
      </c>
      <c r="T3927" s="14">
        <f t="shared" si="309"/>
        <v>41850.870821759258</v>
      </c>
      <c r="U3927">
        <f t="shared" si="305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0</v>
      </c>
      <c r="P3928">
        <f t="shared" si="307"/>
        <v>15</v>
      </c>
      <c r="Q3928" t="s">
        <v>8316</v>
      </c>
      <c r="R3928" t="s">
        <v>8317</v>
      </c>
      <c r="S3928" s="14">
        <f t="shared" si="308"/>
        <v>41970.085046296299</v>
      </c>
      <c r="T3928" s="14">
        <f t="shared" si="309"/>
        <v>42000.085046296299</v>
      </c>
      <c r="U3928">
        <f t="shared" si="305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1</v>
      </c>
      <c r="P3929">
        <f t="shared" si="307"/>
        <v>13</v>
      </c>
      <c r="Q3929" t="s">
        <v>8316</v>
      </c>
      <c r="R3929" t="s">
        <v>8317</v>
      </c>
      <c r="S3929" s="14">
        <f t="shared" si="308"/>
        <v>41830.267407407409</v>
      </c>
      <c r="T3929" s="14">
        <f t="shared" si="309"/>
        <v>41860.267407407409</v>
      </c>
      <c r="U3929">
        <f t="shared" si="305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13</v>
      </c>
      <c r="P3930">
        <f t="shared" si="307"/>
        <v>93</v>
      </c>
      <c r="Q3930" t="s">
        <v>8316</v>
      </c>
      <c r="R3930" t="s">
        <v>8317</v>
      </c>
      <c r="S3930" s="14">
        <f t="shared" si="308"/>
        <v>42265.683182870373</v>
      </c>
      <c r="T3930" s="14">
        <f t="shared" si="309"/>
        <v>42293.207638888889</v>
      </c>
      <c r="U3930">
        <f t="shared" si="305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2</v>
      </c>
      <c r="P3931">
        <f t="shared" si="307"/>
        <v>32</v>
      </c>
      <c r="Q3931" t="s">
        <v>8316</v>
      </c>
      <c r="R3931" t="s">
        <v>8317</v>
      </c>
      <c r="S3931" s="14">
        <f t="shared" si="308"/>
        <v>42601.827141203699</v>
      </c>
      <c r="T3931" s="14">
        <f t="shared" si="309"/>
        <v>42631.827141203699</v>
      </c>
      <c r="U3931">
        <f t="shared" si="305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0</v>
      </c>
      <c r="P3932" t="str">
        <f t="shared" si="307"/>
        <v>No Backers</v>
      </c>
      <c r="Q3932" t="s">
        <v>8316</v>
      </c>
      <c r="R3932" t="s">
        <v>8317</v>
      </c>
      <c r="S3932" s="14">
        <f t="shared" si="308"/>
        <v>42433.338749999995</v>
      </c>
      <c r="T3932" s="14">
        <f t="shared" si="309"/>
        <v>42461.25</v>
      </c>
      <c r="U3932">
        <f t="shared" si="305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0</v>
      </c>
      <c r="P3933" t="str">
        <f t="shared" si="307"/>
        <v>No Backers</v>
      </c>
      <c r="Q3933" t="s">
        <v>8316</v>
      </c>
      <c r="R3933" t="s">
        <v>8317</v>
      </c>
      <c r="S3933" s="14">
        <f t="shared" si="308"/>
        <v>42228.151701388888</v>
      </c>
      <c r="T3933" s="14">
        <f t="shared" si="309"/>
        <v>42253.151701388888</v>
      </c>
      <c r="U3933">
        <f t="shared" si="305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0</v>
      </c>
      <c r="P3934">
        <f t="shared" si="307"/>
        <v>1</v>
      </c>
      <c r="Q3934" t="s">
        <v>8316</v>
      </c>
      <c r="R3934" t="s">
        <v>8317</v>
      </c>
      <c r="S3934" s="14">
        <f t="shared" si="308"/>
        <v>42415.168564814812</v>
      </c>
      <c r="T3934" s="14">
        <f t="shared" si="309"/>
        <v>42445.126898148148</v>
      </c>
      <c r="U3934">
        <f t="shared" si="305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16</v>
      </c>
      <c r="P3935">
        <f t="shared" si="307"/>
        <v>92</v>
      </c>
      <c r="Q3935" t="s">
        <v>8316</v>
      </c>
      <c r="R3935" t="s">
        <v>8317</v>
      </c>
      <c r="S3935" s="14">
        <f t="shared" si="308"/>
        <v>42538.968310185184</v>
      </c>
      <c r="T3935" s="14">
        <f t="shared" si="309"/>
        <v>42568.029861111107</v>
      </c>
      <c r="U3935">
        <f t="shared" si="305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11</v>
      </c>
      <c r="P3936">
        <f t="shared" si="307"/>
        <v>46</v>
      </c>
      <c r="Q3936" t="s">
        <v>8316</v>
      </c>
      <c r="R3936" t="s">
        <v>8317</v>
      </c>
      <c r="S3936" s="14">
        <f t="shared" si="308"/>
        <v>42233.671747685185</v>
      </c>
      <c r="T3936" s="14">
        <f t="shared" si="309"/>
        <v>42278.541666666672</v>
      </c>
      <c r="U3936">
        <f t="shared" si="305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44</v>
      </c>
      <c r="P3937">
        <f t="shared" si="307"/>
        <v>57</v>
      </c>
      <c r="Q3937" t="s">
        <v>8316</v>
      </c>
      <c r="R3937" t="s">
        <v>8317</v>
      </c>
      <c r="S3937" s="14">
        <f t="shared" si="308"/>
        <v>42221.656782407401</v>
      </c>
      <c r="T3937" s="14">
        <f t="shared" si="309"/>
        <v>42281.656782407401</v>
      </c>
      <c r="U3937">
        <f t="shared" si="305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0</v>
      </c>
      <c r="P3938" t="str">
        <f t="shared" si="307"/>
        <v>No Backers</v>
      </c>
      <c r="Q3938" t="s">
        <v>8316</v>
      </c>
      <c r="R3938" t="s">
        <v>8317</v>
      </c>
      <c r="S3938" s="14">
        <f t="shared" si="308"/>
        <v>42675.262962962966</v>
      </c>
      <c r="T3938" s="14">
        <f t="shared" si="309"/>
        <v>42705.304629629631</v>
      </c>
      <c r="U3938">
        <f t="shared" si="305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86</v>
      </c>
      <c r="P3939">
        <f t="shared" si="307"/>
        <v>249</v>
      </c>
      <c r="Q3939" t="s">
        <v>8316</v>
      </c>
      <c r="R3939" t="s">
        <v>8317</v>
      </c>
      <c r="S3939" s="14">
        <f t="shared" si="308"/>
        <v>42534.631481481483</v>
      </c>
      <c r="T3939" s="14">
        <f t="shared" si="309"/>
        <v>42562.631481481483</v>
      </c>
      <c r="U3939">
        <f t="shared" si="305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12</v>
      </c>
      <c r="P3940">
        <f t="shared" si="307"/>
        <v>79</v>
      </c>
      <c r="Q3940" t="s">
        <v>8316</v>
      </c>
      <c r="R3940" t="s">
        <v>8317</v>
      </c>
      <c r="S3940" s="14">
        <f t="shared" si="308"/>
        <v>42151.905717592599</v>
      </c>
      <c r="T3940" s="14">
        <f t="shared" si="309"/>
        <v>42182.905717592599</v>
      </c>
      <c r="U3940">
        <f t="shared" si="30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0</v>
      </c>
      <c r="P3941">
        <f t="shared" si="307"/>
        <v>5</v>
      </c>
      <c r="Q3941" t="s">
        <v>8316</v>
      </c>
      <c r="R3941" t="s">
        <v>8317</v>
      </c>
      <c r="S3941" s="14">
        <f t="shared" si="308"/>
        <v>41915.400219907409</v>
      </c>
      <c r="T3941" s="14">
        <f t="shared" si="309"/>
        <v>41919.1875</v>
      </c>
      <c r="U3941">
        <f t="shared" si="305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0</v>
      </c>
      <c r="P3942">
        <f t="shared" si="307"/>
        <v>6</v>
      </c>
      <c r="Q3942" t="s">
        <v>8316</v>
      </c>
      <c r="R3942" t="s">
        <v>8317</v>
      </c>
      <c r="S3942" s="14">
        <f t="shared" si="308"/>
        <v>41961.492488425924</v>
      </c>
      <c r="T3942" s="14">
        <f t="shared" si="309"/>
        <v>42006.492488425924</v>
      </c>
      <c r="U3942">
        <f t="shared" si="305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1</v>
      </c>
      <c r="P3943">
        <f t="shared" si="307"/>
        <v>25</v>
      </c>
      <c r="Q3943" t="s">
        <v>8316</v>
      </c>
      <c r="R3943" t="s">
        <v>8317</v>
      </c>
      <c r="S3943" s="14">
        <f t="shared" si="308"/>
        <v>41940.587233796294</v>
      </c>
      <c r="T3943" s="14">
        <f t="shared" si="309"/>
        <v>41968.041666666672</v>
      </c>
      <c r="U3943">
        <f t="shared" si="305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0</v>
      </c>
      <c r="P3944" t="str">
        <f t="shared" si="307"/>
        <v>No Backers</v>
      </c>
      <c r="Q3944" t="s">
        <v>8316</v>
      </c>
      <c r="R3944" t="s">
        <v>8317</v>
      </c>
      <c r="S3944" s="14">
        <f t="shared" si="308"/>
        <v>42111.904097222221</v>
      </c>
      <c r="T3944" s="14">
        <f t="shared" si="309"/>
        <v>42171.904097222221</v>
      </c>
      <c r="U3944">
        <f t="shared" si="305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36</v>
      </c>
      <c r="P3945">
        <f t="shared" si="307"/>
        <v>137</v>
      </c>
      <c r="Q3945" t="s">
        <v>8316</v>
      </c>
      <c r="R3945" t="s">
        <v>8317</v>
      </c>
      <c r="S3945" s="14">
        <f t="shared" si="308"/>
        <v>42279.778564814813</v>
      </c>
      <c r="T3945" s="14">
        <f t="shared" si="309"/>
        <v>42310.701388888891</v>
      </c>
      <c r="U3945">
        <f t="shared" si="305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0</v>
      </c>
      <c r="P3946" t="str">
        <f t="shared" si="307"/>
        <v>No Backers</v>
      </c>
      <c r="Q3946" t="s">
        <v>8316</v>
      </c>
      <c r="R3946" t="s">
        <v>8317</v>
      </c>
      <c r="S3946" s="14">
        <f t="shared" si="308"/>
        <v>42213.662905092591</v>
      </c>
      <c r="T3946" s="14">
        <f t="shared" si="309"/>
        <v>42243.662905092591</v>
      </c>
      <c r="U3946">
        <f t="shared" si="305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0</v>
      </c>
      <c r="P3947">
        <f t="shared" si="307"/>
        <v>5</v>
      </c>
      <c r="Q3947" t="s">
        <v>8316</v>
      </c>
      <c r="R3947" t="s">
        <v>8317</v>
      </c>
      <c r="S3947" s="14">
        <f t="shared" si="308"/>
        <v>42109.801712962959</v>
      </c>
      <c r="T3947" s="14">
        <f t="shared" si="309"/>
        <v>42139.801712962959</v>
      </c>
      <c r="U3947">
        <f t="shared" ref="U3947:U4010" si="310">YEAR(S3947)</f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3</v>
      </c>
      <c r="P3948">
        <f t="shared" si="307"/>
        <v>39</v>
      </c>
      <c r="Q3948" t="s">
        <v>8316</v>
      </c>
      <c r="R3948" t="s">
        <v>8317</v>
      </c>
      <c r="S3948" s="14">
        <f t="shared" si="308"/>
        <v>42031.833587962959</v>
      </c>
      <c r="T3948" s="14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3</v>
      </c>
      <c r="P3949">
        <f t="shared" si="307"/>
        <v>51</v>
      </c>
      <c r="Q3949" t="s">
        <v>8316</v>
      </c>
      <c r="R3949" t="s">
        <v>8317</v>
      </c>
      <c r="S3949" s="14">
        <f t="shared" si="308"/>
        <v>42615.142870370371</v>
      </c>
      <c r="T3949" s="14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0</v>
      </c>
      <c r="P3950" t="str">
        <f t="shared" si="307"/>
        <v>No Backers</v>
      </c>
      <c r="Q3950" t="s">
        <v>8316</v>
      </c>
      <c r="R3950" t="s">
        <v>8317</v>
      </c>
      <c r="S3950" s="14">
        <f t="shared" si="308"/>
        <v>41829.325497685182</v>
      </c>
      <c r="T3950" s="14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16</v>
      </c>
      <c r="P3951">
        <f t="shared" si="307"/>
        <v>49</v>
      </c>
      <c r="Q3951" t="s">
        <v>8316</v>
      </c>
      <c r="R3951" t="s">
        <v>8317</v>
      </c>
      <c r="S3951" s="14">
        <f t="shared" si="308"/>
        <v>42016.120613425926</v>
      </c>
      <c r="T3951" s="14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1</v>
      </c>
      <c r="P3952">
        <f t="shared" si="307"/>
        <v>25</v>
      </c>
      <c r="Q3952" t="s">
        <v>8316</v>
      </c>
      <c r="R3952" t="s">
        <v>8317</v>
      </c>
      <c r="S3952" s="14">
        <f t="shared" si="308"/>
        <v>42439.702314814815</v>
      </c>
      <c r="T3952" s="14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0</v>
      </c>
      <c r="P3953">
        <f t="shared" si="307"/>
        <v>1</v>
      </c>
      <c r="Q3953" t="s">
        <v>8316</v>
      </c>
      <c r="R3953" t="s">
        <v>8317</v>
      </c>
      <c r="S3953" s="14">
        <f t="shared" si="308"/>
        <v>42433.825717592597</v>
      </c>
      <c r="T3953" s="14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0</v>
      </c>
      <c r="P3954">
        <f t="shared" si="307"/>
        <v>25</v>
      </c>
      <c r="Q3954" t="s">
        <v>8316</v>
      </c>
      <c r="R3954" t="s">
        <v>8317</v>
      </c>
      <c r="S3954" s="14">
        <f t="shared" si="308"/>
        <v>42243.790393518517</v>
      </c>
      <c r="T3954" s="14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0</v>
      </c>
      <c r="P3955" t="str">
        <f t="shared" si="307"/>
        <v>No Backers</v>
      </c>
      <c r="Q3955" t="s">
        <v>8316</v>
      </c>
      <c r="R3955" t="s">
        <v>8317</v>
      </c>
      <c r="S3955" s="14">
        <f t="shared" si="308"/>
        <v>42550.048449074078</v>
      </c>
      <c r="T3955" s="14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0</v>
      </c>
      <c r="P3956" t="str">
        <f t="shared" si="307"/>
        <v>No Backers</v>
      </c>
      <c r="Q3956" t="s">
        <v>8316</v>
      </c>
      <c r="R3956" t="s">
        <v>8317</v>
      </c>
      <c r="S3956" s="14">
        <f t="shared" si="308"/>
        <v>41774.651203703703</v>
      </c>
      <c r="T3956" s="14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24</v>
      </c>
      <c r="P3957">
        <f t="shared" si="307"/>
        <v>53</v>
      </c>
      <c r="Q3957" t="s">
        <v>8316</v>
      </c>
      <c r="R3957" t="s">
        <v>8317</v>
      </c>
      <c r="S3957" s="14">
        <f t="shared" si="308"/>
        <v>42306.848854166667</v>
      </c>
      <c r="T3957" s="14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0</v>
      </c>
      <c r="P3958" t="str">
        <f t="shared" si="307"/>
        <v>No Backers</v>
      </c>
      <c r="Q3958" t="s">
        <v>8316</v>
      </c>
      <c r="R3958" t="s">
        <v>8317</v>
      </c>
      <c r="S3958" s="14">
        <f t="shared" si="308"/>
        <v>42457.932025462964</v>
      </c>
      <c r="T3958" s="14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0</v>
      </c>
      <c r="P3959">
        <f t="shared" si="307"/>
        <v>7</v>
      </c>
      <c r="Q3959" t="s">
        <v>8316</v>
      </c>
      <c r="R3959" t="s">
        <v>8317</v>
      </c>
      <c r="S3959" s="14">
        <f t="shared" si="308"/>
        <v>42513.976319444439</v>
      </c>
      <c r="T3959" s="14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32</v>
      </c>
      <c r="P3960">
        <f t="shared" si="307"/>
        <v>40</v>
      </c>
      <c r="Q3960" t="s">
        <v>8316</v>
      </c>
      <c r="R3960" t="s">
        <v>8317</v>
      </c>
      <c r="S3960" s="14">
        <f t="shared" si="308"/>
        <v>41816.950370370374</v>
      </c>
      <c r="T3960" s="14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24</v>
      </c>
      <c r="P3961">
        <f t="shared" si="307"/>
        <v>24</v>
      </c>
      <c r="Q3961" t="s">
        <v>8316</v>
      </c>
      <c r="R3961" t="s">
        <v>8317</v>
      </c>
      <c r="S3961" s="14">
        <f t="shared" si="308"/>
        <v>41880.788842592592</v>
      </c>
      <c r="T3961" s="14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2</v>
      </c>
      <c r="P3962">
        <f t="shared" si="307"/>
        <v>11</v>
      </c>
      <c r="Q3962" t="s">
        <v>8316</v>
      </c>
      <c r="R3962" t="s">
        <v>8317</v>
      </c>
      <c r="S3962" s="14">
        <f t="shared" si="308"/>
        <v>42342.845555555556</v>
      </c>
      <c r="T3962" s="14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0</v>
      </c>
      <c r="P3963">
        <f t="shared" si="307"/>
        <v>11</v>
      </c>
      <c r="Q3963" t="s">
        <v>8316</v>
      </c>
      <c r="R3963" t="s">
        <v>8317</v>
      </c>
      <c r="S3963" s="14">
        <f t="shared" si="308"/>
        <v>41745.891319444447</v>
      </c>
      <c r="T3963" s="14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3</v>
      </c>
      <c r="P3964">
        <f t="shared" si="307"/>
        <v>15</v>
      </c>
      <c r="Q3964" t="s">
        <v>8316</v>
      </c>
      <c r="R3964" t="s">
        <v>8317</v>
      </c>
      <c r="S3964" s="14">
        <f t="shared" si="308"/>
        <v>42311.621458333335</v>
      </c>
      <c r="T3964" s="14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0</v>
      </c>
      <c r="P3965" t="str">
        <f t="shared" si="307"/>
        <v>No Backers</v>
      </c>
      <c r="Q3965" t="s">
        <v>8316</v>
      </c>
      <c r="R3965" t="s">
        <v>8317</v>
      </c>
      <c r="S3965" s="14">
        <f t="shared" si="308"/>
        <v>42296.154131944444</v>
      </c>
      <c r="T3965" s="14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6</v>
      </c>
      <c r="P3966">
        <f t="shared" si="307"/>
        <v>42</v>
      </c>
      <c r="Q3966" t="s">
        <v>8316</v>
      </c>
      <c r="R3966" t="s">
        <v>8317</v>
      </c>
      <c r="S3966" s="14">
        <f t="shared" si="308"/>
        <v>42053.722060185188</v>
      </c>
      <c r="T3966" s="14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14</v>
      </c>
      <c r="P3967">
        <f t="shared" si="307"/>
        <v>71</v>
      </c>
      <c r="Q3967" t="s">
        <v>8316</v>
      </c>
      <c r="R3967" t="s">
        <v>8317</v>
      </c>
      <c r="S3967" s="14">
        <f t="shared" si="308"/>
        <v>42414.235879629632</v>
      </c>
      <c r="T3967" s="14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1</v>
      </c>
      <c r="P3968">
        <f t="shared" si="307"/>
        <v>23</v>
      </c>
      <c r="Q3968" t="s">
        <v>8316</v>
      </c>
      <c r="R3968" t="s">
        <v>8317</v>
      </c>
      <c r="S3968" s="14">
        <f t="shared" si="308"/>
        <v>41801.711550925924</v>
      </c>
      <c r="T3968" s="14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24</v>
      </c>
      <c r="P3969">
        <f t="shared" si="307"/>
        <v>41</v>
      </c>
      <c r="Q3969" t="s">
        <v>8316</v>
      </c>
      <c r="R3969" t="s">
        <v>8317</v>
      </c>
      <c r="S3969" s="14">
        <f t="shared" si="308"/>
        <v>42770.290590277778</v>
      </c>
      <c r="T3969" s="14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6"/>
        <v>11</v>
      </c>
      <c r="P3970">
        <f t="shared" si="307"/>
        <v>48</v>
      </c>
      <c r="Q3970" t="s">
        <v>8316</v>
      </c>
      <c r="R3970" t="s">
        <v>8317</v>
      </c>
      <c r="S3970" s="14">
        <f t="shared" si="308"/>
        <v>42452.815659722226</v>
      </c>
      <c r="T3970" s="14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1">ROUND(E3971/D3971*100,0)</f>
        <v>7</v>
      </c>
      <c r="P3971">
        <f t="shared" ref="P3971:P4034" si="312">IFERROR(ROUND(E3971/L3971,0),"No Backers")</f>
        <v>35</v>
      </c>
      <c r="Q3971" t="s">
        <v>8316</v>
      </c>
      <c r="R3971" t="s">
        <v>8317</v>
      </c>
      <c r="S3971" s="14">
        <f t="shared" ref="S3971:S4034" si="313">(((J3971/60)/60)/24)+DATE(1970,1,1)</f>
        <v>42601.854699074072</v>
      </c>
      <c r="T3971" s="14">
        <f t="shared" ref="T3971:T4034" si="314">(((I3971/60)/60)/24)+DATE(1970,1,1)</f>
        <v>42611.163194444445</v>
      </c>
      <c r="U3971">
        <f t="shared" si="310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0</v>
      </c>
      <c r="P3972">
        <f t="shared" si="312"/>
        <v>6</v>
      </c>
      <c r="Q3972" t="s">
        <v>8316</v>
      </c>
      <c r="R3972" t="s">
        <v>8317</v>
      </c>
      <c r="S3972" s="14">
        <f t="shared" si="313"/>
        <v>42447.863553240735</v>
      </c>
      <c r="T3972" s="14">
        <f t="shared" si="314"/>
        <v>42477.863553240735</v>
      </c>
      <c r="U3972">
        <f t="shared" si="31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1</v>
      </c>
      <c r="P3973">
        <f t="shared" si="312"/>
        <v>23</v>
      </c>
      <c r="Q3973" t="s">
        <v>8316</v>
      </c>
      <c r="R3973" t="s">
        <v>8317</v>
      </c>
      <c r="S3973" s="14">
        <f t="shared" si="313"/>
        <v>41811.536180555559</v>
      </c>
      <c r="T3973" s="14">
        <f t="shared" si="314"/>
        <v>41841.536180555559</v>
      </c>
      <c r="U3973">
        <f t="shared" si="31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21</v>
      </c>
      <c r="P3974">
        <f t="shared" si="312"/>
        <v>26</v>
      </c>
      <c r="Q3974" t="s">
        <v>8316</v>
      </c>
      <c r="R3974" t="s">
        <v>8317</v>
      </c>
      <c r="S3974" s="14">
        <f t="shared" si="313"/>
        <v>41981.067523148144</v>
      </c>
      <c r="T3974" s="14">
        <f t="shared" si="314"/>
        <v>42041.067523148144</v>
      </c>
      <c r="U3974">
        <f t="shared" si="310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78</v>
      </c>
      <c r="P3975">
        <f t="shared" si="312"/>
        <v>106</v>
      </c>
      <c r="Q3975" t="s">
        <v>8316</v>
      </c>
      <c r="R3975" t="s">
        <v>8317</v>
      </c>
      <c r="S3975" s="14">
        <f t="shared" si="313"/>
        <v>42469.68414351852</v>
      </c>
      <c r="T3975" s="14">
        <f t="shared" si="314"/>
        <v>42499.166666666672</v>
      </c>
      <c r="U3975">
        <f t="shared" si="31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32</v>
      </c>
      <c r="P3976">
        <f t="shared" si="312"/>
        <v>29</v>
      </c>
      <c r="Q3976" t="s">
        <v>8316</v>
      </c>
      <c r="R3976" t="s">
        <v>8317</v>
      </c>
      <c r="S3976" s="14">
        <f t="shared" si="313"/>
        <v>42493.546851851846</v>
      </c>
      <c r="T3976" s="14">
        <f t="shared" si="314"/>
        <v>42523.546851851846</v>
      </c>
      <c r="U3976">
        <f t="shared" si="31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0</v>
      </c>
      <c r="P3977" t="str">
        <f t="shared" si="312"/>
        <v>No Backers</v>
      </c>
      <c r="Q3977" t="s">
        <v>8316</v>
      </c>
      <c r="R3977" t="s">
        <v>8317</v>
      </c>
      <c r="S3977" s="14">
        <f t="shared" si="313"/>
        <v>42534.866875</v>
      </c>
      <c r="T3977" s="14">
        <f t="shared" si="314"/>
        <v>42564.866875</v>
      </c>
      <c r="U3977">
        <f t="shared" si="31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48</v>
      </c>
      <c r="P3978">
        <f t="shared" si="312"/>
        <v>62</v>
      </c>
      <c r="Q3978" t="s">
        <v>8316</v>
      </c>
      <c r="R3978" t="s">
        <v>8317</v>
      </c>
      <c r="S3978" s="14">
        <f t="shared" si="313"/>
        <v>41830.858344907407</v>
      </c>
      <c r="T3978" s="14">
        <f t="shared" si="314"/>
        <v>41852.291666666664</v>
      </c>
      <c r="U3978">
        <f t="shared" si="31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1</v>
      </c>
      <c r="P3979">
        <f t="shared" si="312"/>
        <v>218</v>
      </c>
      <c r="Q3979" t="s">
        <v>8316</v>
      </c>
      <c r="R3979" t="s">
        <v>8317</v>
      </c>
      <c r="S3979" s="14">
        <f t="shared" si="313"/>
        <v>42543.788564814815</v>
      </c>
      <c r="T3979" s="14">
        <f t="shared" si="314"/>
        <v>42573.788564814815</v>
      </c>
      <c r="U3979">
        <f t="shared" si="31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11</v>
      </c>
      <c r="P3980">
        <f t="shared" si="312"/>
        <v>27</v>
      </c>
      <c r="Q3980" t="s">
        <v>8316</v>
      </c>
      <c r="R3980" t="s">
        <v>8317</v>
      </c>
      <c r="S3980" s="14">
        <f t="shared" si="313"/>
        <v>41975.642974537041</v>
      </c>
      <c r="T3980" s="14">
        <f t="shared" si="314"/>
        <v>42035.642974537041</v>
      </c>
      <c r="U3980">
        <f t="shared" si="31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2</v>
      </c>
      <c r="P3981">
        <f t="shared" si="312"/>
        <v>18</v>
      </c>
      <c r="Q3981" t="s">
        <v>8316</v>
      </c>
      <c r="R3981" t="s">
        <v>8317</v>
      </c>
      <c r="S3981" s="14">
        <f t="shared" si="313"/>
        <v>42069.903437500005</v>
      </c>
      <c r="T3981" s="14">
        <f t="shared" si="314"/>
        <v>42092.833333333328</v>
      </c>
      <c r="U3981">
        <f t="shared" si="31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18</v>
      </c>
      <c r="P3982">
        <f t="shared" si="312"/>
        <v>64</v>
      </c>
      <c r="Q3982" t="s">
        <v>8316</v>
      </c>
      <c r="R3982" t="s">
        <v>8317</v>
      </c>
      <c r="S3982" s="14">
        <f t="shared" si="313"/>
        <v>41795.598923611113</v>
      </c>
      <c r="T3982" s="14">
        <f t="shared" si="314"/>
        <v>41825.598923611113</v>
      </c>
      <c r="U3982">
        <f t="shared" si="31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</v>
      </c>
      <c r="P3983">
        <f t="shared" si="312"/>
        <v>175</v>
      </c>
      <c r="Q3983" t="s">
        <v>8316</v>
      </c>
      <c r="R3983" t="s">
        <v>8317</v>
      </c>
      <c r="S3983" s="14">
        <f t="shared" si="313"/>
        <v>42508.179965277777</v>
      </c>
      <c r="T3983" s="14">
        <f t="shared" si="314"/>
        <v>42568.179965277777</v>
      </c>
      <c r="U3983">
        <f t="shared" si="31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20</v>
      </c>
      <c r="P3984">
        <f t="shared" si="312"/>
        <v>34</v>
      </c>
      <c r="Q3984" t="s">
        <v>8316</v>
      </c>
      <c r="R3984" t="s">
        <v>8317</v>
      </c>
      <c r="S3984" s="14">
        <f t="shared" si="313"/>
        <v>42132.809953703705</v>
      </c>
      <c r="T3984" s="14">
        <f t="shared" si="314"/>
        <v>42192.809953703705</v>
      </c>
      <c r="U3984">
        <f t="shared" si="31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35</v>
      </c>
      <c r="P3985">
        <f t="shared" si="312"/>
        <v>84</v>
      </c>
      <c r="Q3985" t="s">
        <v>8316</v>
      </c>
      <c r="R3985" t="s">
        <v>8317</v>
      </c>
      <c r="S3985" s="14">
        <f t="shared" si="313"/>
        <v>41747.86986111111</v>
      </c>
      <c r="T3985" s="14">
        <f t="shared" si="314"/>
        <v>41779.290972222225</v>
      </c>
      <c r="U3985">
        <f t="shared" si="31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6</v>
      </c>
      <c r="P3986">
        <f t="shared" si="312"/>
        <v>10</v>
      </c>
      <c r="Q3986" t="s">
        <v>8316</v>
      </c>
      <c r="R3986" t="s">
        <v>8317</v>
      </c>
      <c r="S3986" s="14">
        <f t="shared" si="313"/>
        <v>41920.963472222218</v>
      </c>
      <c r="T3986" s="14">
        <f t="shared" si="314"/>
        <v>41951</v>
      </c>
      <c r="U3986">
        <f t="shared" si="31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32</v>
      </c>
      <c r="P3987">
        <f t="shared" si="312"/>
        <v>34</v>
      </c>
      <c r="Q3987" t="s">
        <v>8316</v>
      </c>
      <c r="R3987" t="s">
        <v>8317</v>
      </c>
      <c r="S3987" s="14">
        <f t="shared" si="313"/>
        <v>42399.707407407404</v>
      </c>
      <c r="T3987" s="14">
        <f t="shared" si="314"/>
        <v>42420.878472222219</v>
      </c>
      <c r="U3987">
        <f t="shared" si="31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10</v>
      </c>
      <c r="P3988">
        <f t="shared" si="312"/>
        <v>38</v>
      </c>
      <c r="Q3988" t="s">
        <v>8316</v>
      </c>
      <c r="R3988" t="s">
        <v>8317</v>
      </c>
      <c r="S3988" s="14">
        <f t="shared" si="313"/>
        <v>42467.548541666663</v>
      </c>
      <c r="T3988" s="14">
        <f t="shared" si="314"/>
        <v>42496.544444444444</v>
      </c>
      <c r="U3988">
        <f t="shared" si="31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38</v>
      </c>
      <c r="P3989">
        <f t="shared" si="312"/>
        <v>12</v>
      </c>
      <c r="Q3989" t="s">
        <v>8316</v>
      </c>
      <c r="R3989" t="s">
        <v>8317</v>
      </c>
      <c r="S3989" s="14">
        <f t="shared" si="313"/>
        <v>41765.92465277778</v>
      </c>
      <c r="T3989" s="14">
        <f t="shared" si="314"/>
        <v>41775.92465277778</v>
      </c>
      <c r="U3989">
        <f t="shared" si="31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2</v>
      </c>
      <c r="P3990">
        <f t="shared" si="312"/>
        <v>8</v>
      </c>
      <c r="Q3990" t="s">
        <v>8316</v>
      </c>
      <c r="R3990" t="s">
        <v>8317</v>
      </c>
      <c r="S3990" s="14">
        <f t="shared" si="313"/>
        <v>42230.08116898148</v>
      </c>
      <c r="T3990" s="14">
        <f t="shared" si="314"/>
        <v>42245.08116898148</v>
      </c>
      <c r="U3990">
        <f t="shared" si="31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0</v>
      </c>
      <c r="P3991" t="str">
        <f t="shared" si="312"/>
        <v>No Backers</v>
      </c>
      <c r="Q3991" t="s">
        <v>8316</v>
      </c>
      <c r="R3991" t="s">
        <v>8317</v>
      </c>
      <c r="S3991" s="14">
        <f t="shared" si="313"/>
        <v>42286.749780092592</v>
      </c>
      <c r="T3991" s="14">
        <f t="shared" si="314"/>
        <v>42316.791446759264</v>
      </c>
      <c r="U3991">
        <f t="shared" si="31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</v>
      </c>
      <c r="P3992">
        <f t="shared" si="312"/>
        <v>23</v>
      </c>
      <c r="Q3992" t="s">
        <v>8316</v>
      </c>
      <c r="R3992" t="s">
        <v>8317</v>
      </c>
      <c r="S3992" s="14">
        <f t="shared" si="313"/>
        <v>42401.672372685185</v>
      </c>
      <c r="T3992" s="14">
        <f t="shared" si="314"/>
        <v>42431.672372685185</v>
      </c>
      <c r="U3992">
        <f t="shared" si="31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20</v>
      </c>
      <c r="P3993">
        <f t="shared" si="312"/>
        <v>100</v>
      </c>
      <c r="Q3993" t="s">
        <v>8316</v>
      </c>
      <c r="R3993" t="s">
        <v>8317</v>
      </c>
      <c r="S3993" s="14">
        <f t="shared" si="313"/>
        <v>42125.644467592589</v>
      </c>
      <c r="T3993" s="14">
        <f t="shared" si="314"/>
        <v>42155.644467592589</v>
      </c>
      <c r="U3993">
        <f t="shared" si="31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5</v>
      </c>
      <c r="P3994">
        <f t="shared" si="312"/>
        <v>60</v>
      </c>
      <c r="Q3994" t="s">
        <v>8316</v>
      </c>
      <c r="R3994" t="s">
        <v>8317</v>
      </c>
      <c r="S3994" s="14">
        <f t="shared" si="313"/>
        <v>42289.94049768518</v>
      </c>
      <c r="T3994" s="14">
        <f t="shared" si="314"/>
        <v>42349.982164351852</v>
      </c>
      <c r="U3994">
        <f t="shared" si="31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0</v>
      </c>
      <c r="P3995">
        <f t="shared" si="312"/>
        <v>3</v>
      </c>
      <c r="Q3995" t="s">
        <v>8316</v>
      </c>
      <c r="R3995" t="s">
        <v>8317</v>
      </c>
      <c r="S3995" s="14">
        <f t="shared" si="313"/>
        <v>42107.864722222221</v>
      </c>
      <c r="T3995" s="14">
        <f t="shared" si="314"/>
        <v>42137.864722222221</v>
      </c>
      <c r="U3995">
        <f t="shared" si="31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0</v>
      </c>
      <c r="P3996">
        <f t="shared" si="312"/>
        <v>5</v>
      </c>
      <c r="Q3996" t="s">
        <v>8316</v>
      </c>
      <c r="R3996" t="s">
        <v>8317</v>
      </c>
      <c r="S3996" s="14">
        <f t="shared" si="313"/>
        <v>41809.389930555553</v>
      </c>
      <c r="T3996" s="14">
        <f t="shared" si="314"/>
        <v>41839.389930555553</v>
      </c>
      <c r="U3996">
        <f t="shared" si="31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35</v>
      </c>
      <c r="P3997">
        <f t="shared" si="312"/>
        <v>18</v>
      </c>
      <c r="Q3997" t="s">
        <v>8316</v>
      </c>
      <c r="R3997" t="s">
        <v>8317</v>
      </c>
      <c r="S3997" s="14">
        <f t="shared" si="313"/>
        <v>42019.683761574073</v>
      </c>
      <c r="T3997" s="14">
        <f t="shared" si="314"/>
        <v>42049.477083333331</v>
      </c>
      <c r="U3997">
        <f t="shared" si="31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17</v>
      </c>
      <c r="P3998">
        <f t="shared" si="312"/>
        <v>29</v>
      </c>
      <c r="Q3998" t="s">
        <v>8316</v>
      </c>
      <c r="R3998" t="s">
        <v>8317</v>
      </c>
      <c r="S3998" s="14">
        <f t="shared" si="313"/>
        <v>41950.26694444444</v>
      </c>
      <c r="T3998" s="14">
        <f t="shared" si="314"/>
        <v>41963.669444444444</v>
      </c>
      <c r="U3998">
        <f t="shared" si="31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0</v>
      </c>
      <c r="P3999" t="str">
        <f t="shared" si="312"/>
        <v>No Backers</v>
      </c>
      <c r="Q3999" t="s">
        <v>8316</v>
      </c>
      <c r="R3999" t="s">
        <v>8317</v>
      </c>
      <c r="S3999" s="14">
        <f t="shared" si="313"/>
        <v>42069.391446759255</v>
      </c>
      <c r="T3999" s="14">
        <f t="shared" si="314"/>
        <v>42099.349780092598</v>
      </c>
      <c r="U3999">
        <f t="shared" si="31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57</v>
      </c>
      <c r="P4000">
        <f t="shared" si="312"/>
        <v>60</v>
      </c>
      <c r="Q4000" t="s">
        <v>8316</v>
      </c>
      <c r="R4000" t="s">
        <v>8317</v>
      </c>
      <c r="S4000" s="14">
        <f t="shared" si="313"/>
        <v>42061.963263888887</v>
      </c>
      <c r="T4000" s="14">
        <f t="shared" si="314"/>
        <v>42091.921597222223</v>
      </c>
      <c r="U4000">
        <f t="shared" si="31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17</v>
      </c>
      <c r="P4001">
        <f t="shared" si="312"/>
        <v>83</v>
      </c>
      <c r="Q4001" t="s">
        <v>8316</v>
      </c>
      <c r="R4001" t="s">
        <v>8317</v>
      </c>
      <c r="S4001" s="14">
        <f t="shared" si="313"/>
        <v>41842.828680555554</v>
      </c>
      <c r="T4001" s="14">
        <f t="shared" si="314"/>
        <v>41882.827650462961</v>
      </c>
      <c r="U4001">
        <f t="shared" si="31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0</v>
      </c>
      <c r="P4002">
        <f t="shared" si="312"/>
        <v>10</v>
      </c>
      <c r="Q4002" t="s">
        <v>8316</v>
      </c>
      <c r="R4002" t="s">
        <v>8317</v>
      </c>
      <c r="S4002" s="14">
        <f t="shared" si="313"/>
        <v>42437.64534722222</v>
      </c>
      <c r="T4002" s="14">
        <f t="shared" si="314"/>
        <v>42497.603680555556</v>
      </c>
      <c r="U4002">
        <f t="shared" si="31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38</v>
      </c>
      <c r="P4003">
        <f t="shared" si="312"/>
        <v>32</v>
      </c>
      <c r="Q4003" t="s">
        <v>8316</v>
      </c>
      <c r="R4003" t="s">
        <v>8317</v>
      </c>
      <c r="S4003" s="14">
        <f t="shared" si="313"/>
        <v>42775.964212962965</v>
      </c>
      <c r="T4003" s="14">
        <f t="shared" si="314"/>
        <v>42795.791666666672</v>
      </c>
      <c r="U4003">
        <f t="shared" si="31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2</v>
      </c>
      <c r="P4004">
        <f t="shared" si="312"/>
        <v>6</v>
      </c>
      <c r="Q4004" t="s">
        <v>8316</v>
      </c>
      <c r="R4004" t="s">
        <v>8317</v>
      </c>
      <c r="S4004" s="14">
        <f t="shared" si="313"/>
        <v>41879.043530092589</v>
      </c>
      <c r="T4004" s="14">
        <f t="shared" si="314"/>
        <v>41909.043530092589</v>
      </c>
      <c r="U4004">
        <f t="shared" si="31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10</v>
      </c>
      <c r="P4005">
        <f t="shared" si="312"/>
        <v>101</v>
      </c>
      <c r="Q4005" t="s">
        <v>8316</v>
      </c>
      <c r="R4005" t="s">
        <v>8317</v>
      </c>
      <c r="S4005" s="14">
        <f t="shared" si="313"/>
        <v>42020.587349537032</v>
      </c>
      <c r="T4005" s="14">
        <f t="shared" si="314"/>
        <v>42050.587349537032</v>
      </c>
      <c r="U4005">
        <f t="shared" si="310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0</v>
      </c>
      <c r="P4006">
        <f t="shared" si="312"/>
        <v>1</v>
      </c>
      <c r="Q4006" t="s">
        <v>8316</v>
      </c>
      <c r="R4006" t="s">
        <v>8317</v>
      </c>
      <c r="S4006" s="14">
        <f t="shared" si="313"/>
        <v>41890.16269675926</v>
      </c>
      <c r="T4006" s="14">
        <f t="shared" si="314"/>
        <v>41920.16269675926</v>
      </c>
      <c r="U4006">
        <f t="shared" si="31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1</v>
      </c>
      <c r="P4007">
        <f t="shared" si="312"/>
        <v>20</v>
      </c>
      <c r="Q4007" t="s">
        <v>8316</v>
      </c>
      <c r="R4007" t="s">
        <v>8317</v>
      </c>
      <c r="S4007" s="14">
        <f t="shared" si="313"/>
        <v>41872.807696759257</v>
      </c>
      <c r="T4007" s="14">
        <f t="shared" si="314"/>
        <v>41932.807696759257</v>
      </c>
      <c r="U4007">
        <f t="shared" si="31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0</v>
      </c>
      <c r="P4008">
        <f t="shared" si="312"/>
        <v>2</v>
      </c>
      <c r="Q4008" t="s">
        <v>8316</v>
      </c>
      <c r="R4008" t="s">
        <v>8317</v>
      </c>
      <c r="S4008" s="14">
        <f t="shared" si="313"/>
        <v>42391.772997685184</v>
      </c>
      <c r="T4008" s="14">
        <f t="shared" si="314"/>
        <v>42416.772997685184</v>
      </c>
      <c r="U4008">
        <f t="shared" si="31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0</v>
      </c>
      <c r="P4009">
        <f t="shared" si="312"/>
        <v>5</v>
      </c>
      <c r="Q4009" t="s">
        <v>8316</v>
      </c>
      <c r="R4009" t="s">
        <v>8317</v>
      </c>
      <c r="S4009" s="14">
        <f t="shared" si="313"/>
        <v>41848.772928240738</v>
      </c>
      <c r="T4009" s="14">
        <f t="shared" si="314"/>
        <v>41877.686111111114</v>
      </c>
      <c r="U4009">
        <f t="shared" si="31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6</v>
      </c>
      <c r="P4010">
        <f t="shared" si="312"/>
        <v>15</v>
      </c>
      <c r="Q4010" t="s">
        <v>8316</v>
      </c>
      <c r="R4010" t="s">
        <v>8317</v>
      </c>
      <c r="S4010" s="14">
        <f t="shared" si="313"/>
        <v>42177.964201388888</v>
      </c>
      <c r="T4010" s="14">
        <f t="shared" si="314"/>
        <v>42207.964201388888</v>
      </c>
      <c r="U4010">
        <f t="shared" si="31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</v>
      </c>
      <c r="P4011">
        <f t="shared" si="312"/>
        <v>25</v>
      </c>
      <c r="Q4011" t="s">
        <v>8316</v>
      </c>
      <c r="R4011" t="s">
        <v>8317</v>
      </c>
      <c r="S4011" s="14">
        <f t="shared" si="313"/>
        <v>41851.700925925928</v>
      </c>
      <c r="T4011" s="14">
        <f t="shared" si="314"/>
        <v>41891.700925925928</v>
      </c>
      <c r="U4011">
        <f t="shared" ref="U4011:U4074" si="315">YEAR(S4011)</f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24</v>
      </c>
      <c r="P4012">
        <f t="shared" si="312"/>
        <v>46</v>
      </c>
      <c r="Q4012" t="s">
        <v>8316</v>
      </c>
      <c r="R4012" t="s">
        <v>8317</v>
      </c>
      <c r="S4012" s="14">
        <f t="shared" si="313"/>
        <v>41921.770439814813</v>
      </c>
      <c r="T4012" s="14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8</v>
      </c>
      <c r="P4013">
        <f t="shared" si="312"/>
        <v>5</v>
      </c>
      <c r="Q4013" t="s">
        <v>8316</v>
      </c>
      <c r="R4013" t="s">
        <v>8317</v>
      </c>
      <c r="S4013" s="14">
        <f t="shared" si="313"/>
        <v>42002.54488425926</v>
      </c>
      <c r="T4013" s="14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0</v>
      </c>
      <c r="P4014" t="str">
        <f t="shared" si="312"/>
        <v>No Backers</v>
      </c>
      <c r="Q4014" t="s">
        <v>8316</v>
      </c>
      <c r="R4014" t="s">
        <v>8317</v>
      </c>
      <c r="S4014" s="14">
        <f t="shared" si="313"/>
        <v>42096.544548611113</v>
      </c>
      <c r="T4014" s="14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1</v>
      </c>
      <c r="P4015">
        <f t="shared" si="312"/>
        <v>13</v>
      </c>
      <c r="Q4015" t="s">
        <v>8316</v>
      </c>
      <c r="R4015" t="s">
        <v>8317</v>
      </c>
      <c r="S4015" s="14">
        <f t="shared" si="313"/>
        <v>42021.301192129627</v>
      </c>
      <c r="T4015" s="14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0</v>
      </c>
      <c r="P4016" t="str">
        <f t="shared" si="312"/>
        <v>No Backers</v>
      </c>
      <c r="Q4016" t="s">
        <v>8316</v>
      </c>
      <c r="R4016" t="s">
        <v>8317</v>
      </c>
      <c r="S4016" s="14">
        <f t="shared" si="313"/>
        <v>42419.246168981481</v>
      </c>
      <c r="T4016" s="14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0</v>
      </c>
      <c r="P4017">
        <f t="shared" si="312"/>
        <v>1</v>
      </c>
      <c r="Q4017" t="s">
        <v>8316</v>
      </c>
      <c r="R4017" t="s">
        <v>8317</v>
      </c>
      <c r="S4017" s="14">
        <f t="shared" si="313"/>
        <v>42174.780821759254</v>
      </c>
      <c r="T4017" s="14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14</v>
      </c>
      <c r="P4018">
        <f t="shared" si="312"/>
        <v>10</v>
      </c>
      <c r="Q4018" t="s">
        <v>8316</v>
      </c>
      <c r="R4018" t="s">
        <v>8317</v>
      </c>
      <c r="S4018" s="14">
        <f t="shared" si="313"/>
        <v>41869.872685185182</v>
      </c>
      <c r="T4018" s="14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1</v>
      </c>
      <c r="P4019">
        <f t="shared" si="312"/>
        <v>53</v>
      </c>
      <c r="Q4019" t="s">
        <v>8316</v>
      </c>
      <c r="R4019" t="s">
        <v>8317</v>
      </c>
      <c r="S4019" s="14">
        <f t="shared" si="313"/>
        <v>41856.672152777777</v>
      </c>
      <c r="T4019" s="14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9</v>
      </c>
      <c r="P4020">
        <f t="shared" si="312"/>
        <v>33</v>
      </c>
      <c r="Q4020" t="s">
        <v>8316</v>
      </c>
      <c r="R4020" t="s">
        <v>8317</v>
      </c>
      <c r="S4020" s="14">
        <f t="shared" si="313"/>
        <v>42620.91097222222</v>
      </c>
      <c r="T4020" s="14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1</v>
      </c>
      <c r="P4021">
        <f t="shared" si="312"/>
        <v>7</v>
      </c>
      <c r="Q4021" t="s">
        <v>8316</v>
      </c>
      <c r="R4021" t="s">
        <v>8317</v>
      </c>
      <c r="S4021" s="14">
        <f t="shared" si="313"/>
        <v>42417.675879629634</v>
      </c>
      <c r="T4021" s="14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17</v>
      </c>
      <c r="P4022">
        <f t="shared" si="312"/>
        <v>33</v>
      </c>
      <c r="Q4022" t="s">
        <v>8316</v>
      </c>
      <c r="R4022" t="s">
        <v>8317</v>
      </c>
      <c r="S4022" s="14">
        <f t="shared" si="313"/>
        <v>42057.190960648149</v>
      </c>
      <c r="T4022" s="14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1</v>
      </c>
      <c r="P4023">
        <f t="shared" si="312"/>
        <v>63</v>
      </c>
      <c r="Q4023" t="s">
        <v>8316</v>
      </c>
      <c r="R4023" t="s">
        <v>8317</v>
      </c>
      <c r="S4023" s="14">
        <f t="shared" si="313"/>
        <v>41878.911550925928</v>
      </c>
      <c r="T4023" s="14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70</v>
      </c>
      <c r="P4024">
        <f t="shared" si="312"/>
        <v>64</v>
      </c>
      <c r="Q4024" t="s">
        <v>8316</v>
      </c>
      <c r="R4024" t="s">
        <v>8317</v>
      </c>
      <c r="S4024" s="14">
        <f t="shared" si="313"/>
        <v>41990.584108796291</v>
      </c>
      <c r="T4024" s="14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0</v>
      </c>
      <c r="P4025" t="str">
        <f t="shared" si="312"/>
        <v>No Backers</v>
      </c>
      <c r="Q4025" t="s">
        <v>8316</v>
      </c>
      <c r="R4025" t="s">
        <v>8317</v>
      </c>
      <c r="S4025" s="14">
        <f t="shared" si="313"/>
        <v>42408.999571759254</v>
      </c>
      <c r="T4025" s="14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1</v>
      </c>
      <c r="P4026">
        <f t="shared" si="312"/>
        <v>10</v>
      </c>
      <c r="Q4026" t="s">
        <v>8316</v>
      </c>
      <c r="R4026" t="s">
        <v>8317</v>
      </c>
      <c r="S4026" s="14">
        <f t="shared" si="313"/>
        <v>42217.670104166667</v>
      </c>
      <c r="T4026" s="14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5</v>
      </c>
      <c r="P4027">
        <f t="shared" si="312"/>
        <v>63</v>
      </c>
      <c r="Q4027" t="s">
        <v>8316</v>
      </c>
      <c r="R4027" t="s">
        <v>8317</v>
      </c>
      <c r="S4027" s="14">
        <f t="shared" si="313"/>
        <v>42151.237685185188</v>
      </c>
      <c r="T4027" s="14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0</v>
      </c>
      <c r="P4028" t="str">
        <f t="shared" si="312"/>
        <v>No Backers</v>
      </c>
      <c r="Q4028" t="s">
        <v>8316</v>
      </c>
      <c r="R4028" t="s">
        <v>8317</v>
      </c>
      <c r="S4028" s="14">
        <f t="shared" si="313"/>
        <v>42282.655543981484</v>
      </c>
      <c r="T4028" s="14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7</v>
      </c>
      <c r="P4029">
        <f t="shared" si="312"/>
        <v>31</v>
      </c>
      <c r="Q4029" t="s">
        <v>8316</v>
      </c>
      <c r="R4029" t="s">
        <v>8317</v>
      </c>
      <c r="S4029" s="14">
        <f t="shared" si="313"/>
        <v>42768.97084490741</v>
      </c>
      <c r="T4029" s="14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28</v>
      </c>
      <c r="P4030">
        <f t="shared" si="312"/>
        <v>51</v>
      </c>
      <c r="Q4030" t="s">
        <v>8316</v>
      </c>
      <c r="R4030" t="s">
        <v>8317</v>
      </c>
      <c r="S4030" s="14">
        <f t="shared" si="313"/>
        <v>41765.938657407409</v>
      </c>
      <c r="T4030" s="14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0</v>
      </c>
      <c r="P4031" t="str">
        <f t="shared" si="312"/>
        <v>No Backers</v>
      </c>
      <c r="Q4031" t="s">
        <v>8316</v>
      </c>
      <c r="R4031" t="s">
        <v>8317</v>
      </c>
      <c r="S4031" s="14">
        <f t="shared" si="313"/>
        <v>42322.025115740747</v>
      </c>
      <c r="T4031" s="14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16</v>
      </c>
      <c r="P4032">
        <f t="shared" si="312"/>
        <v>67</v>
      </c>
      <c r="Q4032" t="s">
        <v>8316</v>
      </c>
      <c r="R4032" t="s">
        <v>8317</v>
      </c>
      <c r="S4032" s="14">
        <f t="shared" si="313"/>
        <v>42374.655081018514</v>
      </c>
      <c r="T4032" s="14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0</v>
      </c>
      <c r="P4033" t="str">
        <f t="shared" si="312"/>
        <v>No Backers</v>
      </c>
      <c r="Q4033" t="s">
        <v>8316</v>
      </c>
      <c r="R4033" t="s">
        <v>8317</v>
      </c>
      <c r="S4033" s="14">
        <f t="shared" si="313"/>
        <v>41941.585231481484</v>
      </c>
      <c r="T4033" s="14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1"/>
        <v>7</v>
      </c>
      <c r="P4034">
        <f t="shared" si="312"/>
        <v>59</v>
      </c>
      <c r="Q4034" t="s">
        <v>8316</v>
      </c>
      <c r="R4034" t="s">
        <v>8317</v>
      </c>
      <c r="S4034" s="14">
        <f t="shared" si="313"/>
        <v>42293.809212962966</v>
      </c>
      <c r="T4034" s="14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6">ROUND(E4035/D4035*100,0)</f>
        <v>26</v>
      </c>
      <c r="P4035">
        <f t="shared" ref="P4035:P4098" si="317">IFERROR(ROUND(E4035/L4035,0),"No Backers")</f>
        <v>65</v>
      </c>
      <c r="Q4035" t="s">
        <v>8316</v>
      </c>
      <c r="R4035" t="s">
        <v>8317</v>
      </c>
      <c r="S4035" s="14">
        <f t="shared" ref="S4035:S4098" si="318">(((J4035/60)/60)/24)+DATE(1970,1,1)</f>
        <v>42614.268796296295</v>
      </c>
      <c r="T4035" s="14">
        <f t="shared" ref="T4035:T4098" si="319">(((I4035/60)/60)/24)+DATE(1970,1,1)</f>
        <v>42645.375</v>
      </c>
      <c r="U4035">
        <f t="shared" si="315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1</v>
      </c>
      <c r="P4036">
        <f t="shared" si="317"/>
        <v>100</v>
      </c>
      <c r="Q4036" t="s">
        <v>8316</v>
      </c>
      <c r="R4036" t="s">
        <v>8317</v>
      </c>
      <c r="S4036" s="14">
        <f t="shared" si="318"/>
        <v>42067.947337962964</v>
      </c>
      <c r="T4036" s="14">
        <f t="shared" si="319"/>
        <v>42097.905671296292</v>
      </c>
      <c r="U4036">
        <f t="shared" si="31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37</v>
      </c>
      <c r="P4037">
        <f t="shared" si="317"/>
        <v>147</v>
      </c>
      <c r="Q4037" t="s">
        <v>8316</v>
      </c>
      <c r="R4037" t="s">
        <v>8317</v>
      </c>
      <c r="S4037" s="14">
        <f t="shared" si="318"/>
        <v>41903.882951388885</v>
      </c>
      <c r="T4037" s="14">
        <f t="shared" si="319"/>
        <v>41933.882951388885</v>
      </c>
      <c r="U4037">
        <f t="shared" si="31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47</v>
      </c>
      <c r="P4038">
        <f t="shared" si="317"/>
        <v>166</v>
      </c>
      <c r="Q4038" t="s">
        <v>8316</v>
      </c>
      <c r="R4038" t="s">
        <v>8317</v>
      </c>
      <c r="S4038" s="14">
        <f t="shared" si="318"/>
        <v>41804.937083333331</v>
      </c>
      <c r="T4038" s="14">
        <f t="shared" si="319"/>
        <v>41821.9375</v>
      </c>
      <c r="U4038">
        <f t="shared" si="31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11</v>
      </c>
      <c r="P4039">
        <f t="shared" si="317"/>
        <v>40</v>
      </c>
      <c r="Q4039" t="s">
        <v>8316</v>
      </c>
      <c r="R4039" t="s">
        <v>8317</v>
      </c>
      <c r="S4039" s="14">
        <f t="shared" si="318"/>
        <v>42497.070775462969</v>
      </c>
      <c r="T4039" s="14">
        <f t="shared" si="319"/>
        <v>42514.600694444445</v>
      </c>
      <c r="U4039">
        <f t="shared" si="31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12</v>
      </c>
      <c r="P4040">
        <f t="shared" si="317"/>
        <v>75</v>
      </c>
      <c r="Q4040" t="s">
        <v>8316</v>
      </c>
      <c r="R4040" t="s">
        <v>8317</v>
      </c>
      <c r="S4040" s="14">
        <f t="shared" si="318"/>
        <v>41869.798726851855</v>
      </c>
      <c r="T4040" s="14">
        <f t="shared" si="319"/>
        <v>41929.798726851855</v>
      </c>
      <c r="U4040">
        <f t="shared" si="31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60</v>
      </c>
      <c r="P4041">
        <f t="shared" si="317"/>
        <v>60</v>
      </c>
      <c r="Q4041" t="s">
        <v>8316</v>
      </c>
      <c r="R4041" t="s">
        <v>8317</v>
      </c>
      <c r="S4041" s="14">
        <f t="shared" si="318"/>
        <v>42305.670914351853</v>
      </c>
      <c r="T4041" s="14">
        <f t="shared" si="319"/>
        <v>42339.249305555553</v>
      </c>
      <c r="U4041">
        <f t="shared" si="31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31</v>
      </c>
      <c r="P4042">
        <f t="shared" si="317"/>
        <v>1250</v>
      </c>
      <c r="Q4042" t="s">
        <v>8316</v>
      </c>
      <c r="R4042" t="s">
        <v>8317</v>
      </c>
      <c r="S4042" s="14">
        <f t="shared" si="318"/>
        <v>42144.231527777782</v>
      </c>
      <c r="T4042" s="14">
        <f t="shared" si="319"/>
        <v>42203.125</v>
      </c>
      <c r="U4042">
        <f t="shared" si="31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0</v>
      </c>
      <c r="P4043">
        <f t="shared" si="317"/>
        <v>11</v>
      </c>
      <c r="Q4043" t="s">
        <v>8316</v>
      </c>
      <c r="R4043" t="s">
        <v>8317</v>
      </c>
      <c r="S4043" s="14">
        <f t="shared" si="318"/>
        <v>42559.474004629628</v>
      </c>
      <c r="T4043" s="14">
        <f t="shared" si="319"/>
        <v>42619.474004629628</v>
      </c>
      <c r="U4043">
        <f t="shared" si="31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0</v>
      </c>
      <c r="P4044">
        <f t="shared" si="317"/>
        <v>7</v>
      </c>
      <c r="Q4044" t="s">
        <v>8316</v>
      </c>
      <c r="R4044" t="s">
        <v>8317</v>
      </c>
      <c r="S4044" s="14">
        <f t="shared" si="318"/>
        <v>41995.084074074075</v>
      </c>
      <c r="T4044" s="14">
        <f t="shared" si="319"/>
        <v>42024.802777777775</v>
      </c>
      <c r="U4044">
        <f t="shared" si="31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0</v>
      </c>
      <c r="P4045" t="str">
        <f t="shared" si="317"/>
        <v>No Backers</v>
      </c>
      <c r="Q4045" t="s">
        <v>8316</v>
      </c>
      <c r="R4045" t="s">
        <v>8317</v>
      </c>
      <c r="S4045" s="14">
        <f t="shared" si="318"/>
        <v>41948.957465277781</v>
      </c>
      <c r="T4045" s="14">
        <f t="shared" si="319"/>
        <v>41963.957465277781</v>
      </c>
      <c r="U4045">
        <f t="shared" si="31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38</v>
      </c>
      <c r="P4046">
        <f t="shared" si="317"/>
        <v>56</v>
      </c>
      <c r="Q4046" t="s">
        <v>8316</v>
      </c>
      <c r="R4046" t="s">
        <v>8317</v>
      </c>
      <c r="S4046" s="14">
        <f t="shared" si="318"/>
        <v>42074.219699074078</v>
      </c>
      <c r="T4046" s="14">
        <f t="shared" si="319"/>
        <v>42104.208333333328</v>
      </c>
      <c r="U4046">
        <f t="shared" si="31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0</v>
      </c>
      <c r="P4047">
        <f t="shared" si="317"/>
        <v>1</v>
      </c>
      <c r="Q4047" t="s">
        <v>8316</v>
      </c>
      <c r="R4047" t="s">
        <v>8317</v>
      </c>
      <c r="S4047" s="14">
        <f t="shared" si="318"/>
        <v>41842.201261574075</v>
      </c>
      <c r="T4047" s="14">
        <f t="shared" si="319"/>
        <v>41872.201261574075</v>
      </c>
      <c r="U4047">
        <f t="shared" si="31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8</v>
      </c>
      <c r="P4048">
        <f t="shared" si="317"/>
        <v>38</v>
      </c>
      <c r="Q4048" t="s">
        <v>8316</v>
      </c>
      <c r="R4048" t="s">
        <v>8317</v>
      </c>
      <c r="S4048" s="14">
        <f t="shared" si="318"/>
        <v>41904.650578703702</v>
      </c>
      <c r="T4048" s="14">
        <f t="shared" si="319"/>
        <v>41934.650578703702</v>
      </c>
      <c r="U4048">
        <f t="shared" si="31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2</v>
      </c>
      <c r="P4049">
        <f t="shared" si="317"/>
        <v>28</v>
      </c>
      <c r="Q4049" t="s">
        <v>8316</v>
      </c>
      <c r="R4049" t="s">
        <v>8317</v>
      </c>
      <c r="S4049" s="14">
        <f t="shared" si="318"/>
        <v>41991.022488425922</v>
      </c>
      <c r="T4049" s="14">
        <f t="shared" si="319"/>
        <v>42015.041666666672</v>
      </c>
      <c r="U4049">
        <f t="shared" si="31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18</v>
      </c>
      <c r="P4050">
        <f t="shared" si="317"/>
        <v>33</v>
      </c>
      <c r="Q4050" t="s">
        <v>8316</v>
      </c>
      <c r="R4050" t="s">
        <v>8317</v>
      </c>
      <c r="S4050" s="14">
        <f t="shared" si="318"/>
        <v>42436.509108796294</v>
      </c>
      <c r="T4050" s="14">
        <f t="shared" si="319"/>
        <v>42471.467442129629</v>
      </c>
      <c r="U4050">
        <f t="shared" si="31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0</v>
      </c>
      <c r="P4051">
        <f t="shared" si="317"/>
        <v>16</v>
      </c>
      <c r="Q4051" t="s">
        <v>8316</v>
      </c>
      <c r="R4051" t="s">
        <v>8317</v>
      </c>
      <c r="S4051" s="14">
        <f t="shared" si="318"/>
        <v>42169.958506944444</v>
      </c>
      <c r="T4051" s="14">
        <f t="shared" si="319"/>
        <v>42199.958506944444</v>
      </c>
      <c r="U4051">
        <f t="shared" si="31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0</v>
      </c>
      <c r="P4052">
        <f t="shared" si="317"/>
        <v>1</v>
      </c>
      <c r="Q4052" t="s">
        <v>8316</v>
      </c>
      <c r="R4052" t="s">
        <v>8317</v>
      </c>
      <c r="S4052" s="14">
        <f t="shared" si="318"/>
        <v>41905.636469907404</v>
      </c>
      <c r="T4052" s="14">
        <f t="shared" si="319"/>
        <v>41935.636469907404</v>
      </c>
      <c r="U4052">
        <f t="shared" si="31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0</v>
      </c>
      <c r="P4053" t="str">
        <f t="shared" si="317"/>
        <v>No Backers</v>
      </c>
      <c r="Q4053" t="s">
        <v>8316</v>
      </c>
      <c r="R4053" t="s">
        <v>8317</v>
      </c>
      <c r="S4053" s="14">
        <f t="shared" si="318"/>
        <v>41761.810150462967</v>
      </c>
      <c r="T4053" s="14">
        <f t="shared" si="319"/>
        <v>41768.286805555559</v>
      </c>
      <c r="U4053">
        <f t="shared" si="31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38</v>
      </c>
      <c r="P4054">
        <f t="shared" si="317"/>
        <v>87</v>
      </c>
      <c r="Q4054" t="s">
        <v>8316</v>
      </c>
      <c r="R4054" t="s">
        <v>8317</v>
      </c>
      <c r="S4054" s="14">
        <f t="shared" si="318"/>
        <v>41865.878657407404</v>
      </c>
      <c r="T4054" s="14">
        <f t="shared" si="319"/>
        <v>41925.878657407404</v>
      </c>
      <c r="U4054">
        <f t="shared" si="31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22</v>
      </c>
      <c r="P4055">
        <f t="shared" si="317"/>
        <v>55</v>
      </c>
      <c r="Q4055" t="s">
        <v>8316</v>
      </c>
      <c r="R4055" t="s">
        <v>8317</v>
      </c>
      <c r="S4055" s="14">
        <f t="shared" si="318"/>
        <v>41928.690138888887</v>
      </c>
      <c r="T4055" s="14">
        <f t="shared" si="319"/>
        <v>41958.833333333328</v>
      </c>
      <c r="U4055">
        <f t="shared" si="31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0</v>
      </c>
      <c r="P4056" t="str">
        <f t="shared" si="317"/>
        <v>No Backers</v>
      </c>
      <c r="Q4056" t="s">
        <v>8316</v>
      </c>
      <c r="R4056" t="s">
        <v>8317</v>
      </c>
      <c r="S4056" s="14">
        <f t="shared" si="318"/>
        <v>42613.841261574074</v>
      </c>
      <c r="T4056" s="14">
        <f t="shared" si="319"/>
        <v>42644.166666666672</v>
      </c>
      <c r="U4056">
        <f t="shared" si="31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18</v>
      </c>
      <c r="P4057">
        <f t="shared" si="317"/>
        <v>42</v>
      </c>
      <c r="Q4057" t="s">
        <v>8316</v>
      </c>
      <c r="R4057" t="s">
        <v>8317</v>
      </c>
      <c r="S4057" s="14">
        <f t="shared" si="318"/>
        <v>41779.648506944446</v>
      </c>
      <c r="T4057" s="14">
        <f t="shared" si="319"/>
        <v>41809.648506944446</v>
      </c>
      <c r="U4057">
        <f t="shared" si="31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53</v>
      </c>
      <c r="P4058">
        <f t="shared" si="317"/>
        <v>88</v>
      </c>
      <c r="Q4058" t="s">
        <v>8316</v>
      </c>
      <c r="R4058" t="s">
        <v>8317</v>
      </c>
      <c r="S4058" s="14">
        <f t="shared" si="318"/>
        <v>42534.933321759265</v>
      </c>
      <c r="T4058" s="14">
        <f t="shared" si="319"/>
        <v>42554.832638888889</v>
      </c>
      <c r="U4058">
        <f t="shared" si="31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22</v>
      </c>
      <c r="P4059">
        <f t="shared" si="317"/>
        <v>129</v>
      </c>
      <c r="Q4059" t="s">
        <v>8316</v>
      </c>
      <c r="R4059" t="s">
        <v>8317</v>
      </c>
      <c r="S4059" s="14">
        <f t="shared" si="318"/>
        <v>42310.968518518523</v>
      </c>
      <c r="T4059" s="14">
        <f t="shared" si="319"/>
        <v>42333.958333333328</v>
      </c>
      <c r="U4059">
        <f t="shared" si="31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3</v>
      </c>
      <c r="P4060">
        <f t="shared" si="317"/>
        <v>24</v>
      </c>
      <c r="Q4060" t="s">
        <v>8316</v>
      </c>
      <c r="R4060" t="s">
        <v>8317</v>
      </c>
      <c r="S4060" s="14">
        <f t="shared" si="318"/>
        <v>42446.060694444444</v>
      </c>
      <c r="T4060" s="14">
        <f t="shared" si="319"/>
        <v>42461.165972222225</v>
      </c>
      <c r="U4060">
        <f t="shared" si="31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3</v>
      </c>
      <c r="P4061">
        <f t="shared" si="317"/>
        <v>36</v>
      </c>
      <c r="Q4061" t="s">
        <v>8316</v>
      </c>
      <c r="R4061" t="s">
        <v>8317</v>
      </c>
      <c r="S4061" s="14">
        <f t="shared" si="318"/>
        <v>41866.640648148146</v>
      </c>
      <c r="T4061" s="14">
        <f t="shared" si="319"/>
        <v>41898.125</v>
      </c>
      <c r="U4061">
        <f t="shared" si="31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3</v>
      </c>
      <c r="P4062">
        <f t="shared" si="317"/>
        <v>57</v>
      </c>
      <c r="Q4062" t="s">
        <v>8316</v>
      </c>
      <c r="R4062" t="s">
        <v>8317</v>
      </c>
      <c r="S4062" s="14">
        <f t="shared" si="318"/>
        <v>41779.695092592592</v>
      </c>
      <c r="T4062" s="14">
        <f t="shared" si="319"/>
        <v>41813.666666666664</v>
      </c>
      <c r="U4062">
        <f t="shared" si="31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0</v>
      </c>
      <c r="P4063" t="str">
        <f t="shared" si="317"/>
        <v>No Backers</v>
      </c>
      <c r="Q4063" t="s">
        <v>8316</v>
      </c>
      <c r="R4063" t="s">
        <v>8317</v>
      </c>
      <c r="S4063" s="14">
        <f t="shared" si="318"/>
        <v>42421.141469907408</v>
      </c>
      <c r="T4063" s="14">
        <f t="shared" si="319"/>
        <v>42481.099803240737</v>
      </c>
      <c r="U4063">
        <f t="shared" si="31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2</v>
      </c>
      <c r="P4064">
        <f t="shared" si="317"/>
        <v>163</v>
      </c>
      <c r="Q4064" t="s">
        <v>8316</v>
      </c>
      <c r="R4064" t="s">
        <v>8317</v>
      </c>
      <c r="S4064" s="14">
        <f t="shared" si="318"/>
        <v>42523.739212962959</v>
      </c>
      <c r="T4064" s="14">
        <f t="shared" si="319"/>
        <v>42553.739212962959</v>
      </c>
      <c r="U4064">
        <f t="shared" si="31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1</v>
      </c>
      <c r="P4065">
        <f t="shared" si="317"/>
        <v>15</v>
      </c>
      <c r="Q4065" t="s">
        <v>8316</v>
      </c>
      <c r="R4065" t="s">
        <v>8317</v>
      </c>
      <c r="S4065" s="14">
        <f t="shared" si="318"/>
        <v>41787.681527777779</v>
      </c>
      <c r="T4065" s="14">
        <f t="shared" si="319"/>
        <v>41817.681527777779</v>
      </c>
      <c r="U4065">
        <f t="shared" si="31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19</v>
      </c>
      <c r="P4066">
        <f t="shared" si="317"/>
        <v>64</v>
      </c>
      <c r="Q4066" t="s">
        <v>8316</v>
      </c>
      <c r="R4066" t="s">
        <v>8317</v>
      </c>
      <c r="S4066" s="14">
        <f t="shared" si="318"/>
        <v>42093.588263888887</v>
      </c>
      <c r="T4066" s="14">
        <f t="shared" si="319"/>
        <v>42123.588263888887</v>
      </c>
      <c r="U4066">
        <f t="shared" si="31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1</v>
      </c>
      <c r="P4067">
        <f t="shared" si="317"/>
        <v>7</v>
      </c>
      <c r="Q4067" t="s">
        <v>8316</v>
      </c>
      <c r="R4067" t="s">
        <v>8317</v>
      </c>
      <c r="S4067" s="14">
        <f t="shared" si="318"/>
        <v>41833.951516203706</v>
      </c>
      <c r="T4067" s="14">
        <f t="shared" si="319"/>
        <v>41863.951516203706</v>
      </c>
      <c r="U4067">
        <f t="shared" si="31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0</v>
      </c>
      <c r="P4068">
        <f t="shared" si="317"/>
        <v>25</v>
      </c>
      <c r="Q4068" t="s">
        <v>8316</v>
      </c>
      <c r="R4068" t="s">
        <v>8317</v>
      </c>
      <c r="S4068" s="14">
        <f t="shared" si="318"/>
        <v>42479.039212962962</v>
      </c>
      <c r="T4068" s="14">
        <f t="shared" si="319"/>
        <v>42509.039212962962</v>
      </c>
      <c r="U4068">
        <f t="shared" si="31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61</v>
      </c>
      <c r="P4069">
        <f t="shared" si="317"/>
        <v>179</v>
      </c>
      <c r="Q4069" t="s">
        <v>8316</v>
      </c>
      <c r="R4069" t="s">
        <v>8317</v>
      </c>
      <c r="S4069" s="14">
        <f t="shared" si="318"/>
        <v>42235.117476851854</v>
      </c>
      <c r="T4069" s="14">
        <f t="shared" si="319"/>
        <v>42275.117476851854</v>
      </c>
      <c r="U4069">
        <f t="shared" si="31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1</v>
      </c>
      <c r="P4070">
        <f t="shared" si="317"/>
        <v>35</v>
      </c>
      <c r="Q4070" t="s">
        <v>8316</v>
      </c>
      <c r="R4070" t="s">
        <v>8317</v>
      </c>
      <c r="S4070" s="14">
        <f t="shared" si="318"/>
        <v>42718.963599537034</v>
      </c>
      <c r="T4070" s="14">
        <f t="shared" si="319"/>
        <v>42748.961805555555</v>
      </c>
      <c r="U4070">
        <f t="shared" si="31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34</v>
      </c>
      <c r="P4071">
        <f t="shared" si="317"/>
        <v>33</v>
      </c>
      <c r="Q4071" t="s">
        <v>8316</v>
      </c>
      <c r="R4071" t="s">
        <v>8317</v>
      </c>
      <c r="S4071" s="14">
        <f t="shared" si="318"/>
        <v>42022.661527777775</v>
      </c>
      <c r="T4071" s="14">
        <f t="shared" si="319"/>
        <v>42063.5</v>
      </c>
      <c r="U4071">
        <f t="shared" si="31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17</v>
      </c>
      <c r="P4072">
        <f t="shared" si="317"/>
        <v>28</v>
      </c>
      <c r="Q4072" t="s">
        <v>8316</v>
      </c>
      <c r="R4072" t="s">
        <v>8317</v>
      </c>
      <c r="S4072" s="14">
        <f t="shared" si="318"/>
        <v>42031.666898148149</v>
      </c>
      <c r="T4072" s="14">
        <f t="shared" si="319"/>
        <v>42064.125</v>
      </c>
      <c r="U4072">
        <f t="shared" si="31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0</v>
      </c>
      <c r="P4073" t="str">
        <f t="shared" si="317"/>
        <v>No Backers</v>
      </c>
      <c r="Q4073" t="s">
        <v>8316</v>
      </c>
      <c r="R4073" t="s">
        <v>8317</v>
      </c>
      <c r="S4073" s="14">
        <f t="shared" si="318"/>
        <v>42700.804756944446</v>
      </c>
      <c r="T4073" s="14">
        <f t="shared" si="319"/>
        <v>42730.804756944446</v>
      </c>
      <c r="U4073">
        <f t="shared" si="31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0</v>
      </c>
      <c r="P4074">
        <f t="shared" si="317"/>
        <v>2</v>
      </c>
      <c r="Q4074" t="s">
        <v>8316</v>
      </c>
      <c r="R4074" t="s">
        <v>8317</v>
      </c>
      <c r="S4074" s="14">
        <f t="shared" si="318"/>
        <v>41812.77443287037</v>
      </c>
      <c r="T4074" s="14">
        <f t="shared" si="319"/>
        <v>41872.77443287037</v>
      </c>
      <c r="U4074">
        <f t="shared" si="31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1</v>
      </c>
      <c r="P4075">
        <f t="shared" si="317"/>
        <v>19</v>
      </c>
      <c r="Q4075" t="s">
        <v>8316</v>
      </c>
      <c r="R4075" t="s">
        <v>8317</v>
      </c>
      <c r="S4075" s="14">
        <f t="shared" si="318"/>
        <v>42078.34520833334</v>
      </c>
      <c r="T4075" s="14">
        <f t="shared" si="319"/>
        <v>42133.166666666672</v>
      </c>
      <c r="U4075">
        <f t="shared" ref="U4075:U4115" si="320">YEAR(S4075)</f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27</v>
      </c>
      <c r="P4076">
        <f t="shared" si="317"/>
        <v>35</v>
      </c>
      <c r="Q4076" t="s">
        <v>8316</v>
      </c>
      <c r="R4076" t="s">
        <v>8317</v>
      </c>
      <c r="S4076" s="14">
        <f t="shared" si="318"/>
        <v>42283.552951388891</v>
      </c>
      <c r="T4076" s="14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29</v>
      </c>
      <c r="P4077">
        <f t="shared" si="317"/>
        <v>44</v>
      </c>
      <c r="Q4077" t="s">
        <v>8316</v>
      </c>
      <c r="R4077" t="s">
        <v>8317</v>
      </c>
      <c r="S4077" s="14">
        <f t="shared" si="318"/>
        <v>41779.045937499999</v>
      </c>
      <c r="T4077" s="14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0</v>
      </c>
      <c r="P4078" t="str">
        <f t="shared" si="317"/>
        <v>No Backers</v>
      </c>
      <c r="Q4078" t="s">
        <v>8316</v>
      </c>
      <c r="R4078" t="s">
        <v>8317</v>
      </c>
      <c r="S4078" s="14">
        <f t="shared" si="318"/>
        <v>41905.795706018522</v>
      </c>
      <c r="T4078" s="14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9</v>
      </c>
      <c r="P4079">
        <f t="shared" si="317"/>
        <v>223</v>
      </c>
      <c r="Q4079" t="s">
        <v>8316</v>
      </c>
      <c r="R4079" t="s">
        <v>8317</v>
      </c>
      <c r="S4079" s="14">
        <f t="shared" si="318"/>
        <v>42695.7105787037</v>
      </c>
      <c r="T4079" s="14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0</v>
      </c>
      <c r="P4080" t="str">
        <f t="shared" si="317"/>
        <v>No Backers</v>
      </c>
      <c r="Q4080" t="s">
        <v>8316</v>
      </c>
      <c r="R4080" t="s">
        <v>8317</v>
      </c>
      <c r="S4080" s="14">
        <f t="shared" si="318"/>
        <v>42732.787523148145</v>
      </c>
      <c r="T4080" s="14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0</v>
      </c>
      <c r="P4081">
        <f t="shared" si="317"/>
        <v>5</v>
      </c>
      <c r="Q4081" t="s">
        <v>8316</v>
      </c>
      <c r="R4081" t="s">
        <v>8317</v>
      </c>
      <c r="S4081" s="14">
        <f t="shared" si="318"/>
        <v>42510.938900462963</v>
      </c>
      <c r="T4081" s="14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0</v>
      </c>
      <c r="P4082" t="str">
        <f t="shared" si="317"/>
        <v>No Backers</v>
      </c>
      <c r="Q4082" t="s">
        <v>8316</v>
      </c>
      <c r="R4082" t="s">
        <v>8317</v>
      </c>
      <c r="S4082" s="14">
        <f t="shared" si="318"/>
        <v>42511.698101851856</v>
      </c>
      <c r="T4082" s="14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16</v>
      </c>
      <c r="P4083">
        <f t="shared" si="317"/>
        <v>29</v>
      </c>
      <c r="Q4083" t="s">
        <v>8316</v>
      </c>
      <c r="R4083" t="s">
        <v>8317</v>
      </c>
      <c r="S4083" s="14">
        <f t="shared" si="318"/>
        <v>42041.581307870365</v>
      </c>
      <c r="T4083" s="14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2</v>
      </c>
      <c r="P4084">
        <f t="shared" si="317"/>
        <v>2</v>
      </c>
      <c r="Q4084" t="s">
        <v>8316</v>
      </c>
      <c r="R4084" t="s">
        <v>8317</v>
      </c>
      <c r="S4084" s="14">
        <f t="shared" si="318"/>
        <v>42307.189270833333</v>
      </c>
      <c r="T4084" s="14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22</v>
      </c>
      <c r="P4085">
        <f t="shared" si="317"/>
        <v>127</v>
      </c>
      <c r="Q4085" t="s">
        <v>8316</v>
      </c>
      <c r="R4085" t="s">
        <v>8317</v>
      </c>
      <c r="S4085" s="14">
        <f t="shared" si="318"/>
        <v>42353.761759259258</v>
      </c>
      <c r="T4085" s="14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0</v>
      </c>
      <c r="P4086">
        <f t="shared" si="317"/>
        <v>10</v>
      </c>
      <c r="Q4086" t="s">
        <v>8316</v>
      </c>
      <c r="R4086" t="s">
        <v>8317</v>
      </c>
      <c r="S4086" s="14">
        <f t="shared" si="318"/>
        <v>42622.436412037037</v>
      </c>
      <c r="T4086" s="14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0</v>
      </c>
      <c r="P4087">
        <f t="shared" si="317"/>
        <v>10</v>
      </c>
      <c r="Q4087" t="s">
        <v>8316</v>
      </c>
      <c r="R4087" t="s">
        <v>8317</v>
      </c>
      <c r="S4087" s="14">
        <f t="shared" si="318"/>
        <v>42058.603877314818</v>
      </c>
      <c r="T4087" s="14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5</v>
      </c>
      <c r="P4088">
        <f t="shared" si="317"/>
        <v>9</v>
      </c>
      <c r="Q4088" t="s">
        <v>8316</v>
      </c>
      <c r="R4088" t="s">
        <v>8317</v>
      </c>
      <c r="S4088" s="14">
        <f t="shared" si="318"/>
        <v>42304.940960648149</v>
      </c>
      <c r="T4088" s="14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0</v>
      </c>
      <c r="P4089" t="str">
        <f t="shared" si="317"/>
        <v>No Backers</v>
      </c>
      <c r="Q4089" t="s">
        <v>8316</v>
      </c>
      <c r="R4089" t="s">
        <v>8317</v>
      </c>
      <c r="S4089" s="14">
        <f t="shared" si="318"/>
        <v>42538.742893518516</v>
      </c>
      <c r="T4089" s="14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11</v>
      </c>
      <c r="P4090">
        <f t="shared" si="317"/>
        <v>72</v>
      </c>
      <c r="Q4090" t="s">
        <v>8316</v>
      </c>
      <c r="R4090" t="s">
        <v>8317</v>
      </c>
      <c r="S4090" s="14">
        <f t="shared" si="318"/>
        <v>41990.612546296295</v>
      </c>
      <c r="T4090" s="14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5</v>
      </c>
      <c r="P4091">
        <f t="shared" si="317"/>
        <v>30</v>
      </c>
      <c r="Q4091" t="s">
        <v>8316</v>
      </c>
      <c r="R4091" t="s">
        <v>8317</v>
      </c>
      <c r="S4091" s="14">
        <f t="shared" si="318"/>
        <v>42122.732499999998</v>
      </c>
      <c r="T4091" s="14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3</v>
      </c>
      <c r="P4092">
        <f t="shared" si="317"/>
        <v>11</v>
      </c>
      <c r="Q4092" t="s">
        <v>8316</v>
      </c>
      <c r="R4092" t="s">
        <v>8317</v>
      </c>
      <c r="S4092" s="14">
        <f t="shared" si="318"/>
        <v>42209.67288194444</v>
      </c>
      <c r="T4092" s="14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13</v>
      </c>
      <c r="P4093">
        <f t="shared" si="317"/>
        <v>26</v>
      </c>
      <c r="Q4093" t="s">
        <v>8316</v>
      </c>
      <c r="R4093" t="s">
        <v>8317</v>
      </c>
      <c r="S4093" s="14">
        <f t="shared" si="318"/>
        <v>41990.506377314814</v>
      </c>
      <c r="T4093" s="14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0</v>
      </c>
      <c r="P4094">
        <f t="shared" si="317"/>
        <v>20</v>
      </c>
      <c r="Q4094" t="s">
        <v>8316</v>
      </c>
      <c r="R4094" t="s">
        <v>8317</v>
      </c>
      <c r="S4094" s="14">
        <f t="shared" si="318"/>
        <v>42039.194988425923</v>
      </c>
      <c r="T4094" s="14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2</v>
      </c>
      <c r="P4095">
        <f t="shared" si="317"/>
        <v>15</v>
      </c>
      <c r="Q4095" t="s">
        <v>8316</v>
      </c>
      <c r="R4095" t="s">
        <v>8317</v>
      </c>
      <c r="S4095" s="14">
        <f t="shared" si="318"/>
        <v>42178.815891203703</v>
      </c>
      <c r="T4095" s="14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37</v>
      </c>
      <c r="P4096">
        <f t="shared" si="317"/>
        <v>91</v>
      </c>
      <c r="Q4096" t="s">
        <v>8316</v>
      </c>
      <c r="R4096" t="s">
        <v>8317</v>
      </c>
      <c r="S4096" s="14">
        <f t="shared" si="318"/>
        <v>41890.086805555555</v>
      </c>
      <c r="T4096" s="14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3</v>
      </c>
      <c r="P4097">
        <f t="shared" si="317"/>
        <v>800</v>
      </c>
      <c r="Q4097" t="s">
        <v>8316</v>
      </c>
      <c r="R4097" t="s">
        <v>8317</v>
      </c>
      <c r="S4097" s="14">
        <f t="shared" si="318"/>
        <v>42693.031828703708</v>
      </c>
      <c r="T4097" s="14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6"/>
        <v>11</v>
      </c>
      <c r="P4098">
        <f t="shared" si="317"/>
        <v>80</v>
      </c>
      <c r="Q4098" t="s">
        <v>8316</v>
      </c>
      <c r="R4098" t="s">
        <v>8317</v>
      </c>
      <c r="S4098" s="14">
        <f t="shared" si="318"/>
        <v>42750.530312499999</v>
      </c>
      <c r="T4098" s="14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1">ROUND(E4099/D4099*100,0)</f>
        <v>0</v>
      </c>
      <c r="P4099" t="str">
        <f t="shared" ref="P4099:P4115" si="322">IFERROR(ROUND(E4099/L4099,0),"No Backers")</f>
        <v>No Backers</v>
      </c>
      <c r="Q4099" t="s">
        <v>8316</v>
      </c>
      <c r="R4099" t="s">
        <v>8317</v>
      </c>
      <c r="S4099" s="14">
        <f t="shared" ref="S4099:S4115" si="323">(((J4099/60)/60)/24)+DATE(1970,1,1)</f>
        <v>42344.824502314819</v>
      </c>
      <c r="T4099" s="14">
        <f t="shared" ref="T4099:T4115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 t="str">
        <f t="shared" si="322"/>
        <v>No Backers</v>
      </c>
      <c r="Q4100" t="s">
        <v>8316</v>
      </c>
      <c r="R4100" t="s">
        <v>8317</v>
      </c>
      <c r="S4100" s="14">
        <f t="shared" si="323"/>
        <v>42495.722187499996</v>
      </c>
      <c r="T4100" s="14">
        <f t="shared" si="324"/>
        <v>42525.722187499996</v>
      </c>
      <c r="U4100">
        <f t="shared" si="320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1</v>
      </c>
      <c r="P4101">
        <f t="shared" si="322"/>
        <v>50</v>
      </c>
      <c r="Q4101" t="s">
        <v>8316</v>
      </c>
      <c r="R4101" t="s">
        <v>8317</v>
      </c>
      <c r="S4101" s="14">
        <f t="shared" si="323"/>
        <v>42570.850381944445</v>
      </c>
      <c r="T4101" s="14">
        <f t="shared" si="324"/>
        <v>42615.850381944445</v>
      </c>
      <c r="U4101">
        <f t="shared" si="32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 t="str">
        <f t="shared" si="322"/>
        <v>No Backers</v>
      </c>
      <c r="Q4102" t="s">
        <v>8316</v>
      </c>
      <c r="R4102" t="s">
        <v>8317</v>
      </c>
      <c r="S4102" s="14">
        <f t="shared" si="323"/>
        <v>41927.124884259261</v>
      </c>
      <c r="T4102" s="14">
        <f t="shared" si="324"/>
        <v>41937.124884259261</v>
      </c>
      <c r="U4102">
        <f t="shared" si="320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 t="str">
        <f t="shared" si="322"/>
        <v>No Backers</v>
      </c>
      <c r="Q4103" t="s">
        <v>8316</v>
      </c>
      <c r="R4103" t="s">
        <v>8317</v>
      </c>
      <c r="S4103" s="14">
        <f t="shared" si="323"/>
        <v>42730.903726851851</v>
      </c>
      <c r="T4103" s="14">
        <f t="shared" si="324"/>
        <v>42760.903726851851</v>
      </c>
      <c r="U4103">
        <f t="shared" si="32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27</v>
      </c>
      <c r="P4104">
        <f t="shared" si="322"/>
        <v>23</v>
      </c>
      <c r="Q4104" t="s">
        <v>8316</v>
      </c>
      <c r="R4104" t="s">
        <v>8317</v>
      </c>
      <c r="S4104" s="14">
        <f t="shared" si="323"/>
        <v>42475.848067129627</v>
      </c>
      <c r="T4104" s="14">
        <f t="shared" si="324"/>
        <v>42505.848067129627</v>
      </c>
      <c r="U4104">
        <f t="shared" si="320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10</v>
      </c>
      <c r="P4105">
        <f t="shared" si="322"/>
        <v>17</v>
      </c>
      <c r="Q4105" t="s">
        <v>8316</v>
      </c>
      <c r="R4105" t="s">
        <v>8317</v>
      </c>
      <c r="S4105" s="14">
        <f t="shared" si="323"/>
        <v>42188.83293981482</v>
      </c>
      <c r="T4105" s="14">
        <f t="shared" si="324"/>
        <v>42242.772222222222</v>
      </c>
      <c r="U4105">
        <f t="shared" si="320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21</v>
      </c>
      <c r="P4106">
        <f t="shared" si="322"/>
        <v>46</v>
      </c>
      <c r="Q4106" t="s">
        <v>8316</v>
      </c>
      <c r="R4106" t="s">
        <v>8317</v>
      </c>
      <c r="S4106" s="14">
        <f t="shared" si="323"/>
        <v>42640.278171296297</v>
      </c>
      <c r="T4106" s="14">
        <f t="shared" si="324"/>
        <v>42670.278171296297</v>
      </c>
      <c r="U4106">
        <f t="shared" si="320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7</v>
      </c>
      <c r="P4107">
        <f t="shared" si="322"/>
        <v>383</v>
      </c>
      <c r="Q4107" t="s">
        <v>8316</v>
      </c>
      <c r="R4107" t="s">
        <v>8317</v>
      </c>
      <c r="S4107" s="14">
        <f t="shared" si="323"/>
        <v>42697.010520833333</v>
      </c>
      <c r="T4107" s="14">
        <f t="shared" si="324"/>
        <v>42730.010520833333</v>
      </c>
      <c r="U4107">
        <f t="shared" si="320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71</v>
      </c>
      <c r="P4108">
        <f t="shared" si="322"/>
        <v>107</v>
      </c>
      <c r="Q4108" t="s">
        <v>8316</v>
      </c>
      <c r="R4108" t="s">
        <v>8317</v>
      </c>
      <c r="S4108" s="14">
        <f t="shared" si="323"/>
        <v>42053.049375000002</v>
      </c>
      <c r="T4108" s="14">
        <f t="shared" si="324"/>
        <v>42096.041666666672</v>
      </c>
      <c r="U4108">
        <f t="shared" si="320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2</v>
      </c>
      <c r="P4109">
        <f t="shared" si="322"/>
        <v>10</v>
      </c>
      <c r="Q4109" t="s">
        <v>8316</v>
      </c>
      <c r="R4109" t="s">
        <v>8317</v>
      </c>
      <c r="S4109" s="14">
        <f t="shared" si="323"/>
        <v>41883.916678240741</v>
      </c>
      <c r="T4109" s="14">
        <f t="shared" si="324"/>
        <v>41906.916678240741</v>
      </c>
      <c r="U4109">
        <f t="shared" si="320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2</v>
      </c>
      <c r="P4110">
        <f t="shared" si="322"/>
        <v>59</v>
      </c>
      <c r="Q4110" t="s">
        <v>8316</v>
      </c>
      <c r="R4110" t="s">
        <v>8317</v>
      </c>
      <c r="S4110" s="14">
        <f t="shared" si="323"/>
        <v>42767.031678240746</v>
      </c>
      <c r="T4110" s="14">
        <f t="shared" si="324"/>
        <v>42797.208333333328</v>
      </c>
      <c r="U4110">
        <f t="shared" si="320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 t="str">
        <f t="shared" si="322"/>
        <v>No Backers</v>
      </c>
      <c r="Q4111" t="s">
        <v>8316</v>
      </c>
      <c r="R4111" t="s">
        <v>8317</v>
      </c>
      <c r="S4111" s="14">
        <f t="shared" si="323"/>
        <v>42307.539398148147</v>
      </c>
      <c r="T4111" s="14">
        <f t="shared" si="324"/>
        <v>42337.581064814818</v>
      </c>
      <c r="U4111">
        <f t="shared" si="320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29</v>
      </c>
      <c r="P4112">
        <f t="shared" si="322"/>
        <v>14</v>
      </c>
      <c r="Q4112" t="s">
        <v>8316</v>
      </c>
      <c r="R4112" t="s">
        <v>8317</v>
      </c>
      <c r="S4112" s="14">
        <f t="shared" si="323"/>
        <v>42512.626747685179</v>
      </c>
      <c r="T4112" s="14">
        <f t="shared" si="324"/>
        <v>42572.626747685179</v>
      </c>
      <c r="U4112">
        <f t="shared" si="320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3</v>
      </c>
      <c r="P4113">
        <f t="shared" si="322"/>
        <v>16</v>
      </c>
      <c r="Q4113" t="s">
        <v>8316</v>
      </c>
      <c r="R4113" t="s">
        <v>8317</v>
      </c>
      <c r="S4113" s="14">
        <f t="shared" si="323"/>
        <v>42029.135879629626</v>
      </c>
      <c r="T4113" s="14">
        <f t="shared" si="324"/>
        <v>42059.135879629626</v>
      </c>
      <c r="U4113">
        <f t="shared" si="320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0</v>
      </c>
      <c r="P4114">
        <f t="shared" si="322"/>
        <v>1</v>
      </c>
      <c r="Q4114" t="s">
        <v>8316</v>
      </c>
      <c r="R4114" t="s">
        <v>8317</v>
      </c>
      <c r="S4114" s="14">
        <f t="shared" si="323"/>
        <v>42400.946597222224</v>
      </c>
      <c r="T4114" s="14">
        <f t="shared" si="324"/>
        <v>42428</v>
      </c>
      <c r="U4114">
        <f t="shared" si="320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0</v>
      </c>
      <c r="P4115">
        <f t="shared" si="322"/>
        <v>1</v>
      </c>
      <c r="Q4115" t="s">
        <v>8316</v>
      </c>
      <c r="R4115" t="s">
        <v>8317</v>
      </c>
      <c r="S4115" s="14">
        <f t="shared" si="323"/>
        <v>42358.573182870372</v>
      </c>
      <c r="T4115" s="14">
        <f t="shared" si="324"/>
        <v>42377.273611111115</v>
      </c>
      <c r="U4115">
        <f t="shared" si="320"/>
        <v>2015</v>
      </c>
    </row>
  </sheetData>
  <autoFilter ref="A1:U4115" xr:uid="{00000000-0001-0000-0000-000000000000}"/>
  <conditionalFormatting sqref="F1:F1048576">
    <cfRule type="containsText" dxfId="43" priority="2" operator="containsText" text="canceled">
      <formula>NOT(ISERROR(SEARCH("canceled",F1)))</formula>
    </cfRule>
    <cfRule type="containsText" dxfId="42" priority="3" operator="containsText" text="failed">
      <formula>NOT(ISERROR(SEARCH("failed",F1)))</formula>
    </cfRule>
    <cfRule type="containsText" dxfId="41" priority="4" operator="containsText" text="live">
      <formula>NOT(ISERROR(SEARCH("live",F1)))</formula>
    </cfRule>
    <cfRule type="containsText" dxfId="4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B1562-F525-0843-9EE4-26874F683715}">
  <dimension ref="A1:E18"/>
  <sheetViews>
    <sheetView showGridLines="0" workbookViewId="0">
      <selection activeCell="K32" sqref="K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8380</v>
      </c>
      <c r="B1" t="s">
        <v>8316</v>
      </c>
    </row>
    <row r="2" spans="1:5" x14ac:dyDescent="0.2">
      <c r="A2" s="11" t="s">
        <v>8379</v>
      </c>
      <c r="B2" t="s">
        <v>8363</v>
      </c>
    </row>
    <row r="3" spans="1:5" ht="16" thickBot="1" x14ac:dyDescent="0.25"/>
    <row r="4" spans="1:5" x14ac:dyDescent="0.2">
      <c r="A4" s="51" t="s">
        <v>8362</v>
      </c>
      <c r="B4" s="50" t="s">
        <v>8307</v>
      </c>
      <c r="C4" s="48"/>
      <c r="D4" s="48"/>
      <c r="E4" s="49"/>
    </row>
    <row r="5" spans="1:5" ht="16" thickBot="1" x14ac:dyDescent="0.25">
      <c r="A5" s="55" t="s">
        <v>8361</v>
      </c>
      <c r="B5" s="56" t="s">
        <v>8218</v>
      </c>
      <c r="C5" s="57" t="s">
        <v>8220</v>
      </c>
      <c r="D5" s="57" t="s">
        <v>8219</v>
      </c>
      <c r="E5" s="58" t="s">
        <v>8308</v>
      </c>
    </row>
    <row r="6" spans="1:5" x14ac:dyDescent="0.2">
      <c r="A6" s="54" t="s">
        <v>8373</v>
      </c>
      <c r="B6" s="59">
        <v>56</v>
      </c>
      <c r="C6" s="60">
        <v>33</v>
      </c>
      <c r="D6" s="60">
        <v>7</v>
      </c>
      <c r="E6" s="61">
        <v>96</v>
      </c>
    </row>
    <row r="7" spans="1:5" x14ac:dyDescent="0.2">
      <c r="A7" s="52" t="s">
        <v>8374</v>
      </c>
      <c r="B7" s="62">
        <v>71</v>
      </c>
      <c r="C7" s="63">
        <v>39</v>
      </c>
      <c r="D7" s="63">
        <v>3</v>
      </c>
      <c r="E7" s="64">
        <v>113</v>
      </c>
    </row>
    <row r="8" spans="1:5" x14ac:dyDescent="0.2">
      <c r="A8" s="52" t="s">
        <v>8375</v>
      </c>
      <c r="B8" s="62">
        <v>56</v>
      </c>
      <c r="C8" s="63">
        <v>33</v>
      </c>
      <c r="D8" s="63">
        <v>3</v>
      </c>
      <c r="E8" s="64">
        <v>92</v>
      </c>
    </row>
    <row r="9" spans="1:5" x14ac:dyDescent="0.2">
      <c r="A9" s="52" t="s">
        <v>8376</v>
      </c>
      <c r="B9" s="62">
        <v>71</v>
      </c>
      <c r="C9" s="63">
        <v>40</v>
      </c>
      <c r="D9" s="63">
        <v>2</v>
      </c>
      <c r="E9" s="64">
        <v>113</v>
      </c>
    </row>
    <row r="10" spans="1:5" x14ac:dyDescent="0.2">
      <c r="A10" s="52" t="s">
        <v>8367</v>
      </c>
      <c r="B10" s="62">
        <v>111</v>
      </c>
      <c r="C10" s="63">
        <v>52</v>
      </c>
      <c r="D10" s="63">
        <v>3</v>
      </c>
      <c r="E10" s="64">
        <v>166</v>
      </c>
    </row>
    <row r="11" spans="1:5" x14ac:dyDescent="0.2">
      <c r="A11" s="52" t="s">
        <v>8377</v>
      </c>
      <c r="B11" s="62">
        <v>100</v>
      </c>
      <c r="C11" s="63">
        <v>49</v>
      </c>
      <c r="D11" s="63">
        <v>4</v>
      </c>
      <c r="E11" s="64">
        <v>153</v>
      </c>
    </row>
    <row r="12" spans="1:5" x14ac:dyDescent="0.2">
      <c r="A12" s="52" t="s">
        <v>8368</v>
      </c>
      <c r="B12" s="62">
        <v>87</v>
      </c>
      <c r="C12" s="63">
        <v>50</v>
      </c>
      <c r="D12" s="63">
        <v>1</v>
      </c>
      <c r="E12" s="64">
        <v>138</v>
      </c>
    </row>
    <row r="13" spans="1:5" x14ac:dyDescent="0.2">
      <c r="A13" s="52" t="s">
        <v>8369</v>
      </c>
      <c r="B13" s="62">
        <v>72</v>
      </c>
      <c r="C13" s="63">
        <v>47</v>
      </c>
      <c r="D13" s="63">
        <v>4</v>
      </c>
      <c r="E13" s="64">
        <v>123</v>
      </c>
    </row>
    <row r="14" spans="1:5" x14ac:dyDescent="0.2">
      <c r="A14" s="52" t="s">
        <v>8370</v>
      </c>
      <c r="B14" s="62">
        <v>59</v>
      </c>
      <c r="C14" s="63">
        <v>34</v>
      </c>
      <c r="D14" s="63">
        <v>4</v>
      </c>
      <c r="E14" s="64">
        <v>97</v>
      </c>
    </row>
    <row r="15" spans="1:5" x14ac:dyDescent="0.2">
      <c r="A15" s="52" t="s">
        <v>8371</v>
      </c>
      <c r="B15" s="62">
        <v>65</v>
      </c>
      <c r="C15" s="63">
        <v>50</v>
      </c>
      <c r="D15" s="63"/>
      <c r="E15" s="64">
        <v>115</v>
      </c>
    </row>
    <row r="16" spans="1:5" x14ac:dyDescent="0.2">
      <c r="A16" s="52" t="s">
        <v>8372</v>
      </c>
      <c r="B16" s="62">
        <v>54</v>
      </c>
      <c r="C16" s="63">
        <v>31</v>
      </c>
      <c r="D16" s="63">
        <v>3</v>
      </c>
      <c r="E16" s="64">
        <v>88</v>
      </c>
    </row>
    <row r="17" spans="1:5" x14ac:dyDescent="0.2">
      <c r="A17" s="52" t="s">
        <v>8378</v>
      </c>
      <c r="B17" s="62">
        <v>37</v>
      </c>
      <c r="C17" s="63">
        <v>35</v>
      </c>
      <c r="D17" s="63">
        <v>3</v>
      </c>
      <c r="E17" s="64">
        <v>75</v>
      </c>
    </row>
    <row r="18" spans="1:5" ht="16" thickBot="1" x14ac:dyDescent="0.25">
      <c r="A18" s="53" t="s">
        <v>8308</v>
      </c>
      <c r="B18" s="65">
        <v>839</v>
      </c>
      <c r="C18" s="66">
        <v>493</v>
      </c>
      <c r="D18" s="66">
        <v>37</v>
      </c>
      <c r="E18" s="6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78AAF-61DF-2142-9F3E-069151CB1EAC}">
  <dimension ref="A1:H13"/>
  <sheetViews>
    <sheetView showGridLines="0" workbookViewId="0">
      <selection activeCell="R21" sqref="R21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32" bestFit="1" customWidth="1"/>
    <col min="7" max="7" width="15" bestFit="1" customWidth="1"/>
    <col min="8" max="8" width="17.6640625" bestFit="1" customWidth="1"/>
  </cols>
  <sheetData>
    <row r="1" spans="1:8" s="2" customFormat="1" ht="17" thickBot="1" x14ac:dyDescent="0.25">
      <c r="A1" s="68" t="s">
        <v>8383</v>
      </c>
      <c r="B1" s="69" t="s">
        <v>8400</v>
      </c>
      <c r="C1" s="70" t="s">
        <v>8401</v>
      </c>
      <c r="D1" s="70" t="s">
        <v>8402</v>
      </c>
      <c r="E1" s="70" t="s">
        <v>8403</v>
      </c>
      <c r="F1" s="71" t="s">
        <v>8404</v>
      </c>
      <c r="G1" s="70" t="s">
        <v>8405</v>
      </c>
      <c r="H1" s="72" t="s">
        <v>8406</v>
      </c>
    </row>
    <row r="2" spans="1:8" x14ac:dyDescent="0.2">
      <c r="A2" s="43" t="s">
        <v>8407</v>
      </c>
      <c r="B2" s="44">
        <f>COUNTIFS(Kickstarter!$F:$F,"successful",Kickstarter!$D:$D,"&lt;1000",Kickstarter!$R:$R,"plays")</f>
        <v>141</v>
      </c>
      <c r="C2" s="45">
        <f>COUNTIFS(Kickstarter!$F:$F,"Failed",Kickstarter!$D:$D,"&lt;1000",Kickstarter!$R:$R,"plays")</f>
        <v>45</v>
      </c>
      <c r="D2" s="45">
        <f>COUNTIFS(Kickstarter!$F:$F,"canceled",Kickstarter!$D:$D,"&lt;1000",Kickstarter!$R:$R,"plays")</f>
        <v>0</v>
      </c>
      <c r="E2" s="45">
        <f>SUM(B2:D2)</f>
        <v>186</v>
      </c>
      <c r="F2" s="46">
        <f>(B2/$E$2)</f>
        <v>0.75806451612903225</v>
      </c>
      <c r="G2" s="46">
        <f t="shared" ref="G2:H2" si="0">(C2/$E$2)</f>
        <v>0.24193548387096775</v>
      </c>
      <c r="H2" s="47">
        <f t="shared" si="0"/>
        <v>0</v>
      </c>
    </row>
    <row r="3" spans="1:8" x14ac:dyDescent="0.2">
      <c r="A3" s="41" t="s">
        <v>8408</v>
      </c>
      <c r="B3" s="39">
        <f>COUNTIFS(Kickstarter!$F:$F,"successful",Kickstarter!$D:$D,"&gt;=1000",Kickstarter!$D:$D,"&lt;5000",Kickstarter!$R:$R,"plays")</f>
        <v>388</v>
      </c>
      <c r="C3" s="33">
        <f>COUNTIFS(Kickstarter!$F:$F,"Failed",Kickstarter!$D:$D,"&gt;=1000",Kickstarter!$D:$D,"&lt;5000",Kickstarter!$R:$R,"plays")</f>
        <v>146</v>
      </c>
      <c r="D3" s="33">
        <f>COUNTIFS(Kickstarter!$F:$F,"canceled",Kickstarter!$D:$D,"&gt;=1000",Kickstarter!$D:$D,"&lt;5000",Kickstarter!$R:$R,"plays")</f>
        <v>0</v>
      </c>
      <c r="E3" s="33">
        <f t="shared" ref="E3:E13" si="1">SUM(B3:D3)</f>
        <v>534</v>
      </c>
      <c r="F3" s="34">
        <f>(B3/$E$3)</f>
        <v>0.72659176029962547</v>
      </c>
      <c r="G3" s="34">
        <f t="shared" ref="G3:H3" si="2">(C3/$E$3)</f>
        <v>0.27340823970037453</v>
      </c>
      <c r="H3" s="35">
        <f t="shared" si="2"/>
        <v>0</v>
      </c>
    </row>
    <row r="4" spans="1:8" x14ac:dyDescent="0.2">
      <c r="A4" s="41" t="s">
        <v>8409</v>
      </c>
      <c r="B4" s="39">
        <f>COUNTIFS(Kickstarter!$F:$F,"successful",Kickstarter!$D:$D,"&gt;=5000",Kickstarter!$D:$D,"&lt;10000",Kickstarter!$R:$R,"plays")</f>
        <v>93</v>
      </c>
      <c r="C4" s="33">
        <f>COUNTIFS(Kickstarter!$F:$F,"Failed",Kickstarter!$D:$D,"&gt;=5000",Kickstarter!$D:$D,"&lt;10000",Kickstarter!$R:$R,"plays")</f>
        <v>76</v>
      </c>
      <c r="D4" s="33">
        <f>COUNTIFS(Kickstarter!$F:$F,"canceled",Kickstarter!$D:$D,"&gt;=5000",Kickstarter!$D:$D,"&lt;10000",Kickstarter!$R:$R,"plays")</f>
        <v>0</v>
      </c>
      <c r="E4" s="33">
        <f t="shared" si="1"/>
        <v>169</v>
      </c>
      <c r="F4" s="34">
        <f>(B4/$E$4)</f>
        <v>0.55029585798816572</v>
      </c>
      <c r="G4" s="34">
        <f t="shared" ref="G4:H4" si="3">(C4/$E$4)</f>
        <v>0.44970414201183434</v>
      </c>
      <c r="H4" s="35">
        <f t="shared" si="3"/>
        <v>0</v>
      </c>
    </row>
    <row r="5" spans="1:8" x14ac:dyDescent="0.2">
      <c r="A5" s="41" t="s">
        <v>8410</v>
      </c>
      <c r="B5" s="39">
        <f>COUNTIFS(Kickstarter!$F:$F,"successful",Kickstarter!$D:$D,"&gt;=10000",Kickstarter!$D:$D,"&lt;15000",Kickstarter!$R:$R,"plays")</f>
        <v>39</v>
      </c>
      <c r="C5" s="33">
        <f>COUNTIFS(Kickstarter!$F:$F,"Failed",Kickstarter!$D:$D,"&gt;=10000",Kickstarter!$D:$D,"&lt;15000",Kickstarter!$R:$R,"plays")</f>
        <v>33</v>
      </c>
      <c r="D5" s="33">
        <f>COUNTIFS(Kickstarter!$F:$F,"canceled",Kickstarter!$D:$D,"&gt;=10000",Kickstarter!$D:$D,"&lt;15000",Kickstarter!$R:$R,"plays")</f>
        <v>0</v>
      </c>
      <c r="E5" s="33">
        <f t="shared" si="1"/>
        <v>72</v>
      </c>
      <c r="F5" s="34">
        <f>(B5/$E$5)</f>
        <v>0.54166666666666663</v>
      </c>
      <c r="G5" s="34">
        <f t="shared" ref="G5:H5" si="4">(C5/$E$5)</f>
        <v>0.45833333333333331</v>
      </c>
      <c r="H5" s="35">
        <f t="shared" si="4"/>
        <v>0</v>
      </c>
    </row>
    <row r="6" spans="1:8" x14ac:dyDescent="0.2">
      <c r="A6" s="41" t="s">
        <v>8411</v>
      </c>
      <c r="B6" s="39">
        <f>COUNTIFS(Kickstarter!$F:$F,"successful",Kickstarter!$D:$D,"&gt;=15000",Kickstarter!$D:$D,"&lt;20000",Kickstarter!$R:$R,"plays")</f>
        <v>12</v>
      </c>
      <c r="C6" s="33">
        <f>COUNTIFS(Kickstarter!$F:$F,"Failed",Kickstarter!$D:$D,"&gt;=15000",Kickstarter!$D:$D,"&lt;20000",Kickstarter!$R:$R,"plays")</f>
        <v>12</v>
      </c>
      <c r="D6" s="33">
        <f>COUNTIFS(Kickstarter!$F:$F,"canceled",Kickstarter!$D:$D,"&gt;=15000",Kickstarter!$D:$D,"&lt;20000",Kickstarter!$R:$R,"plays")</f>
        <v>0</v>
      </c>
      <c r="E6" s="33">
        <f t="shared" si="1"/>
        <v>24</v>
      </c>
      <c r="F6" s="34">
        <f>(B6/$E$6)</f>
        <v>0.5</v>
      </c>
      <c r="G6" s="34">
        <f t="shared" ref="G6:H6" si="5">(C6/$E$6)</f>
        <v>0.5</v>
      </c>
      <c r="H6" s="35">
        <f t="shared" si="5"/>
        <v>0</v>
      </c>
    </row>
    <row r="7" spans="1:8" x14ac:dyDescent="0.2">
      <c r="A7" s="41" t="s">
        <v>8412</v>
      </c>
      <c r="B7" s="39">
        <f>COUNTIFS(Kickstarter!$F:$F,"successful",Kickstarter!$D:$D,"&gt;=20000",Kickstarter!$D:$D,"&lt;25000",Kickstarter!$R:$R,"plays")</f>
        <v>9</v>
      </c>
      <c r="C7" s="33">
        <f>COUNTIFS(Kickstarter!$F:$F,"Failed",Kickstarter!$D:$D,"&gt;=20000",Kickstarter!$D:$D,"&lt;25000",Kickstarter!$R:$R,"plays")</f>
        <v>11</v>
      </c>
      <c r="D7" s="33">
        <f>COUNTIFS(Kickstarter!$F:$F,"canceled",Kickstarter!$D:$D,"&gt;=20000",Kickstarter!$D:$D,"&lt;25000",Kickstarter!$R:$R,"plays")</f>
        <v>0</v>
      </c>
      <c r="E7" s="33">
        <f t="shared" si="1"/>
        <v>20</v>
      </c>
      <c r="F7" s="34">
        <f>(B7/$E$7)</f>
        <v>0.45</v>
      </c>
      <c r="G7" s="34">
        <f t="shared" ref="G7:H7" si="6">(C7/$E$7)</f>
        <v>0.55000000000000004</v>
      </c>
      <c r="H7" s="35">
        <f t="shared" si="6"/>
        <v>0</v>
      </c>
    </row>
    <row r="8" spans="1:8" x14ac:dyDescent="0.2">
      <c r="A8" s="41" t="s">
        <v>8413</v>
      </c>
      <c r="B8" s="39">
        <f>COUNTIFS(Kickstarter!$F:$F,"successful",Kickstarter!$D:$D,"&gt;=25000",Kickstarter!$D:$D,"&lt;30000",Kickstarter!$R:$R,"plays")</f>
        <v>1</v>
      </c>
      <c r="C8" s="33">
        <f>COUNTIFS(Kickstarter!$F:$F,"Failed",Kickstarter!$D:$D,"&gt;=25000",Kickstarter!$D:$D,"&lt;30000",Kickstarter!$R:$R,"plays")</f>
        <v>4</v>
      </c>
      <c r="D8" s="33">
        <f>COUNTIFS(Kickstarter!$F:$F,"canceled",Kickstarter!$D:$D,"&gt;=25000",Kickstarter!$D:$D,"&lt;30000",Kickstarter!$R:$R,"plays")</f>
        <v>0</v>
      </c>
      <c r="E8" s="33">
        <f t="shared" si="1"/>
        <v>5</v>
      </c>
      <c r="F8" s="34">
        <f>(B8/$E$8)</f>
        <v>0.2</v>
      </c>
      <c r="G8" s="34">
        <f t="shared" ref="G8:H8" si="7">(C8/$E$8)</f>
        <v>0.8</v>
      </c>
      <c r="H8" s="35">
        <f t="shared" si="7"/>
        <v>0</v>
      </c>
    </row>
    <row r="9" spans="1:8" x14ac:dyDescent="0.2">
      <c r="A9" s="41" t="s">
        <v>8414</v>
      </c>
      <c r="B9" s="39">
        <f>COUNTIFS(Kickstarter!$F:$F,"successful",Kickstarter!$D:$D,"&gt;=30000",Kickstarter!$D:$D,"&lt;35000",Kickstarter!$R:$R,"plays")</f>
        <v>3</v>
      </c>
      <c r="C9" s="33">
        <f>COUNTIFS(Kickstarter!$F:$F,"Failed",Kickstarter!$D:$D,"&gt;=30000",Kickstarter!$D:$D,"&lt;35000",Kickstarter!$R:$R,"plays")</f>
        <v>8</v>
      </c>
      <c r="D9" s="33">
        <f>COUNTIFS(Kickstarter!$F:$F,"canceled",Kickstarter!$D:$D,"&gt;=30000",Kickstarter!$D:$D,"&lt;35000",Kickstarter!$R:$R,"plays")</f>
        <v>0</v>
      </c>
      <c r="E9" s="33">
        <f t="shared" si="1"/>
        <v>11</v>
      </c>
      <c r="F9" s="34">
        <f>(B9/$E$9)</f>
        <v>0.27272727272727271</v>
      </c>
      <c r="G9" s="34">
        <f t="shared" ref="G9:H9" si="8">(C9/$E$9)</f>
        <v>0.72727272727272729</v>
      </c>
      <c r="H9" s="35">
        <f t="shared" si="8"/>
        <v>0</v>
      </c>
    </row>
    <row r="10" spans="1:8" x14ac:dyDescent="0.2">
      <c r="A10" s="41" t="s">
        <v>8415</v>
      </c>
      <c r="B10" s="39">
        <f>COUNTIFS(Kickstarter!$F:$F,"successful",Kickstarter!$D:$D,"&gt;=35000",Kickstarter!$D:$D,"&lt;40000",Kickstarter!$R:$R,"plays")</f>
        <v>4</v>
      </c>
      <c r="C10" s="33">
        <f>COUNTIFS(Kickstarter!$F:$F,"Failed",Kickstarter!$D:$D,"&gt;=35000",Kickstarter!$D:$D,"&lt;40000",Kickstarter!$R:$R,"plays")</f>
        <v>2</v>
      </c>
      <c r="D10" s="33">
        <f>COUNTIFS(Kickstarter!$F:$F,"canceled",Kickstarter!$D:$D,"&gt;=35000",Kickstarter!$D:$D,"&lt;40000",Kickstarter!$R:$R,"plays")</f>
        <v>0</v>
      </c>
      <c r="E10" s="33">
        <f t="shared" si="1"/>
        <v>6</v>
      </c>
      <c r="F10" s="34">
        <f>(B10/$E$10)</f>
        <v>0.66666666666666663</v>
      </c>
      <c r="G10" s="34">
        <f t="shared" ref="G10:H10" si="9">(C10/$E$10)</f>
        <v>0.33333333333333331</v>
      </c>
      <c r="H10" s="35">
        <f t="shared" si="9"/>
        <v>0</v>
      </c>
    </row>
    <row r="11" spans="1:8" x14ac:dyDescent="0.2">
      <c r="A11" s="41" t="s">
        <v>8416</v>
      </c>
      <c r="B11" s="39">
        <f>COUNTIFS(Kickstarter!$F:$F,"successful",Kickstarter!$D:$D,"&gt;=40000",Kickstarter!$D:$D,"&lt;45000",Kickstarter!$R:$R,"plays")</f>
        <v>2</v>
      </c>
      <c r="C11" s="33">
        <f>COUNTIFS(Kickstarter!$F:$F,"Failed",Kickstarter!$D:$D,"&gt;=40000",Kickstarter!$D:$D,"&lt;45000",Kickstarter!$R:$R,"plays")</f>
        <v>1</v>
      </c>
      <c r="D11" s="33">
        <f>COUNTIFS(Kickstarter!$F:$F,"canceled",Kickstarter!$D:$D,"&gt;=40000",Kickstarter!$D:$D,"&lt;45000",Kickstarter!$R:$R,"plays")</f>
        <v>0</v>
      </c>
      <c r="E11" s="33">
        <f t="shared" si="1"/>
        <v>3</v>
      </c>
      <c r="F11" s="34">
        <f>(B11/$E$11)</f>
        <v>0.66666666666666663</v>
      </c>
      <c r="G11" s="34">
        <f t="shared" ref="G11:H11" si="10">(C11/$E$11)</f>
        <v>0.33333333333333331</v>
      </c>
      <c r="H11" s="35">
        <f t="shared" si="10"/>
        <v>0</v>
      </c>
    </row>
    <row r="12" spans="1:8" x14ac:dyDescent="0.2">
      <c r="A12" s="41" t="s">
        <v>8417</v>
      </c>
      <c r="B12" s="39">
        <f>COUNTIFS(Kickstarter!$F:$F,"successful",Kickstarter!$D:$D,"&gt;=45000",Kickstarter!$D:$D,"&lt;50000",Kickstarter!$R:$R,"plays")</f>
        <v>0</v>
      </c>
      <c r="C12" s="33">
        <f>COUNTIFS(Kickstarter!$F:$F,"Failed",Kickstarter!$D:$D,"&gt;=45000",Kickstarter!$D:$D,"&lt;50000",Kickstarter!$R:$R,"plays")</f>
        <v>1</v>
      </c>
      <c r="D12" s="33">
        <f>COUNTIFS(Kickstarter!$F:$F,"canceled",Kickstarter!$D:$D,"&gt;=45000",Kickstarter!$D:$D,"&lt;50000",Kickstarter!$R:$R,"plays")</f>
        <v>0</v>
      </c>
      <c r="E12" s="33">
        <f t="shared" si="1"/>
        <v>1</v>
      </c>
      <c r="F12" s="34">
        <f>(B12/$E$12)</f>
        <v>0</v>
      </c>
      <c r="G12" s="34">
        <f t="shared" ref="G12:H12" si="11">(C12/$E$12)</f>
        <v>1</v>
      </c>
      <c r="H12" s="35">
        <f t="shared" si="11"/>
        <v>0</v>
      </c>
    </row>
    <row r="13" spans="1:8" ht="16" thickBot="1" x14ac:dyDescent="0.25">
      <c r="A13" s="42" t="s">
        <v>8418</v>
      </c>
      <c r="B13" s="40">
        <f>COUNTIFS(Kickstarter!$F:$F,"successful",Kickstarter!$D:$D,"&gt;50000",Kickstarter!$R:$R,"plays")</f>
        <v>2</v>
      </c>
      <c r="C13" s="36">
        <f>COUNTIFS(Kickstarter!$F:$F,"Failed",Kickstarter!$D:$D,"&gt;50000",Kickstarter!$R:$R,"plays")</f>
        <v>10</v>
      </c>
      <c r="D13" s="36">
        <f>COUNTIFS(Kickstarter!$F:$F,"canceled",Kickstarter!$D:$D,"&gt;50000",Kickstarter!$R:$R,"plays")</f>
        <v>0</v>
      </c>
      <c r="E13" s="36">
        <f t="shared" si="1"/>
        <v>12</v>
      </c>
      <c r="F13" s="37">
        <f>(B13/$E$13)</f>
        <v>0.16666666666666666</v>
      </c>
      <c r="G13" s="37">
        <f t="shared" ref="G13:H13" si="12">(C13/$E$13)</f>
        <v>0.83333333333333337</v>
      </c>
      <c r="H13" s="38">
        <f t="shared" si="12"/>
        <v>0</v>
      </c>
    </row>
  </sheetData>
  <pageMargins left="0.7" right="0.7" top="0.75" bottom="0.75" header="0.3" footer="0.3"/>
  <ignoredErrors>
    <ignoredError sqref="B4:C4 C2:C3 C5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2592B-F27C-E944-92BD-5A11DAD76C27}">
  <dimension ref="A1:T251"/>
  <sheetViews>
    <sheetView workbookViewId="0">
      <selection activeCell="H6" sqref="H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9" t="s">
        <v>8305</v>
      </c>
      <c r="P1" s="1" t="s">
        <v>8306</v>
      </c>
      <c r="Q1" s="1" t="s">
        <v>8359</v>
      </c>
      <c r="R1" s="1" t="s">
        <v>8360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t="s">
        <v>8385</v>
      </c>
      <c r="Q2" t="s">
        <v>8316</v>
      </c>
      <c r="R2" t="s">
        <v>8317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61</v>
      </c>
      <c r="Q3" t="s">
        <v>8316</v>
      </c>
      <c r="R3" t="s">
        <v>8317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t="s">
        <v>8385</v>
      </c>
      <c r="Q4" t="s">
        <v>8316</v>
      </c>
      <c r="R4" t="s">
        <v>8317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t="s">
        <v>8385</v>
      </c>
      <c r="Q5" t="s">
        <v>8316</v>
      </c>
      <c r="R5" t="s">
        <v>8317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</v>
      </c>
      <c r="Q6" t="s">
        <v>8316</v>
      </c>
      <c r="R6" t="s">
        <v>8317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24</v>
      </c>
      <c r="Q7" t="s">
        <v>8316</v>
      </c>
      <c r="R7" t="s">
        <v>8317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16</v>
      </c>
      <c r="Q8" t="s">
        <v>8316</v>
      </c>
      <c r="R8" t="s">
        <v>8317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t="s">
        <v>8316</v>
      </c>
      <c r="R9" t="s">
        <v>8317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</v>
      </c>
      <c r="Q10" t="s">
        <v>8316</v>
      </c>
      <c r="R10" t="s">
        <v>8317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30</v>
      </c>
      <c r="Q11" t="s">
        <v>8316</v>
      </c>
      <c r="R11" t="s">
        <v>8317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</v>
      </c>
      <c r="Q12" t="s">
        <v>8316</v>
      </c>
      <c r="R12" t="s">
        <v>8317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t="s">
        <v>8316</v>
      </c>
      <c r="R13" t="s">
        <v>8317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t="s">
        <v>8385</v>
      </c>
      <c r="Q14" t="s">
        <v>8316</v>
      </c>
      <c r="R14" t="s">
        <v>8317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23</v>
      </c>
      <c r="Q15" t="s">
        <v>8316</v>
      </c>
      <c r="R15" t="s">
        <v>8317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</v>
      </c>
      <c r="Q16" t="s">
        <v>8316</v>
      </c>
      <c r="R16" t="s">
        <v>8317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</v>
      </c>
      <c r="Q17" t="s">
        <v>8316</v>
      </c>
      <c r="R17" t="s">
        <v>8317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</v>
      </c>
      <c r="Q18" t="s">
        <v>8316</v>
      </c>
      <c r="R18" t="s">
        <v>8317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</v>
      </c>
      <c r="Q19" t="s">
        <v>8316</v>
      </c>
      <c r="R19" t="s">
        <v>8317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36</v>
      </c>
      <c r="Q20" t="s">
        <v>8316</v>
      </c>
      <c r="R20" t="s">
        <v>8317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t="s">
        <v>8385</v>
      </c>
      <c r="Q21" t="s">
        <v>8316</v>
      </c>
      <c r="R21" t="s">
        <v>8317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</v>
      </c>
      <c r="Q22" t="s">
        <v>8316</v>
      </c>
      <c r="R22" t="s">
        <v>8317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</v>
      </c>
      <c r="Q23" t="s">
        <v>8316</v>
      </c>
      <c r="R23" t="s">
        <v>8317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</v>
      </c>
      <c r="Q24" t="s">
        <v>8316</v>
      </c>
      <c r="R24" t="s">
        <v>8317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t="s">
        <v>8385</v>
      </c>
      <c r="Q25" t="s">
        <v>8316</v>
      </c>
      <c r="R25" t="s">
        <v>8317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</v>
      </c>
      <c r="Q26" t="s">
        <v>8316</v>
      </c>
      <c r="R26" t="s">
        <v>8317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t="s">
        <v>8316</v>
      </c>
      <c r="R27" t="s">
        <v>8317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97</v>
      </c>
      <c r="Q28" t="s">
        <v>8316</v>
      </c>
      <c r="R28" t="s">
        <v>8317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t="s">
        <v>8385</v>
      </c>
      <c r="Q29" t="s">
        <v>8316</v>
      </c>
      <c r="R29" t="s">
        <v>8317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t="s">
        <v>8316</v>
      </c>
      <c r="R30" t="s">
        <v>8317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382</v>
      </c>
      <c r="Q31" t="s">
        <v>8316</v>
      </c>
      <c r="R31" t="s">
        <v>8317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</v>
      </c>
      <c r="Q32" t="s">
        <v>8316</v>
      </c>
      <c r="R32" t="s">
        <v>8317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t="s">
        <v>8316</v>
      </c>
      <c r="R33" t="s">
        <v>8317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t="s">
        <v>8316</v>
      </c>
      <c r="R34" t="s">
        <v>8317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t="s">
        <v>8316</v>
      </c>
      <c r="R35" t="s">
        <v>8317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t="s">
        <v>8385</v>
      </c>
      <c r="Q36" t="s">
        <v>8316</v>
      </c>
      <c r="R36" t="s">
        <v>8317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82</v>
      </c>
      <c r="Q37" t="s">
        <v>8316</v>
      </c>
      <c r="R37" t="s">
        <v>8317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t="s">
        <v>8316</v>
      </c>
      <c r="R38" t="s">
        <v>8317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</v>
      </c>
      <c r="Q39" t="s">
        <v>8316</v>
      </c>
      <c r="R39" t="s">
        <v>8317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</v>
      </c>
      <c r="Q40" t="s">
        <v>8316</v>
      </c>
      <c r="R40" t="s">
        <v>8317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13</v>
      </c>
      <c r="Q41" t="s">
        <v>8316</v>
      </c>
      <c r="R41" t="s">
        <v>8317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t="s">
        <v>8385</v>
      </c>
      <c r="Q42" t="s">
        <v>8316</v>
      </c>
      <c r="R42" t="s">
        <v>8317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6</v>
      </c>
      <c r="Q43" t="s">
        <v>8316</v>
      </c>
      <c r="R43" t="s">
        <v>8317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</v>
      </c>
      <c r="Q44" t="s">
        <v>8316</v>
      </c>
      <c r="R44" t="s">
        <v>8317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</v>
      </c>
      <c r="Q45" t="s">
        <v>8316</v>
      </c>
      <c r="R45" t="s">
        <v>8317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</v>
      </c>
      <c r="Q46" t="s">
        <v>8316</v>
      </c>
      <c r="R46" t="s">
        <v>8317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t="s">
        <v>8385</v>
      </c>
      <c r="Q47" t="s">
        <v>8316</v>
      </c>
      <c r="R47" t="s">
        <v>8317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</v>
      </c>
      <c r="Q48" t="s">
        <v>8316</v>
      </c>
      <c r="R48" t="s">
        <v>8317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t="s">
        <v>8316</v>
      </c>
      <c r="R49" t="s">
        <v>8317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t="s">
        <v>8316</v>
      </c>
      <c r="R50" t="s">
        <v>8317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10</v>
      </c>
      <c r="Q51" t="s">
        <v>8316</v>
      </c>
      <c r="R51" t="s">
        <v>8317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37</v>
      </c>
      <c r="Q52" t="s">
        <v>8316</v>
      </c>
      <c r="R52" t="s">
        <v>8317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81</v>
      </c>
      <c r="Q53" t="s">
        <v>8316</v>
      </c>
      <c r="R53" t="s">
        <v>8317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t="s">
        <v>8316</v>
      </c>
      <c r="R54" t="s">
        <v>8317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53</v>
      </c>
      <c r="Q55" t="s">
        <v>8316</v>
      </c>
      <c r="R55" t="s">
        <v>8317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t="s">
        <v>8316</v>
      </c>
      <c r="R56" t="s">
        <v>8317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47</v>
      </c>
      <c r="Q57" t="s">
        <v>8316</v>
      </c>
      <c r="R57" t="s">
        <v>8317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</v>
      </c>
      <c r="Q58" t="s">
        <v>8316</v>
      </c>
      <c r="R58" t="s">
        <v>8317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t="s">
        <v>8316</v>
      </c>
      <c r="R59" t="s">
        <v>8317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49</v>
      </c>
      <c r="Q60" t="s">
        <v>8316</v>
      </c>
      <c r="R60" t="s">
        <v>8317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</v>
      </c>
      <c r="Q61" t="s">
        <v>8316</v>
      </c>
      <c r="R61" t="s">
        <v>8317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9</v>
      </c>
      <c r="Q62" t="s">
        <v>8316</v>
      </c>
      <c r="R62" t="s">
        <v>8317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</v>
      </c>
      <c r="Q63" t="s">
        <v>8316</v>
      </c>
      <c r="R63" t="s">
        <v>8317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</v>
      </c>
      <c r="Q64" t="s">
        <v>8316</v>
      </c>
      <c r="R64" t="s">
        <v>8317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t="s">
        <v>8316</v>
      </c>
      <c r="R65" t="s">
        <v>8317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52</v>
      </c>
      <c r="Q66" t="s">
        <v>8316</v>
      </c>
      <c r="R66" t="s">
        <v>8317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t="s">
        <v>8385</v>
      </c>
      <c r="Q67" t="s">
        <v>8316</v>
      </c>
      <c r="R67" t="s">
        <v>8317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t="s">
        <v>8316</v>
      </c>
      <c r="R68" t="s">
        <v>8317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38</v>
      </c>
      <c r="Q69" t="s">
        <v>8316</v>
      </c>
      <c r="R69" t="s">
        <v>8317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26</v>
      </c>
      <c r="Q70" t="s">
        <v>8316</v>
      </c>
      <c r="R70" t="s">
        <v>8317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t="s">
        <v>8385</v>
      </c>
      <c r="Q71" t="s">
        <v>8316</v>
      </c>
      <c r="R71" t="s">
        <v>8317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t="s">
        <v>8316</v>
      </c>
      <c r="R72" t="s">
        <v>8317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t="s">
        <v>8385</v>
      </c>
      <c r="Q73" t="s">
        <v>8316</v>
      </c>
      <c r="R73" t="s">
        <v>8317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t="s">
        <v>8385</v>
      </c>
      <c r="Q74" t="s">
        <v>8316</v>
      </c>
      <c r="R74" t="s">
        <v>8317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t="s">
        <v>8316</v>
      </c>
      <c r="R75" t="s">
        <v>8317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t="s">
        <v>8316</v>
      </c>
      <c r="R76" t="s">
        <v>8317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26</v>
      </c>
      <c r="Q77" t="s">
        <v>8316</v>
      </c>
      <c r="R77" t="s">
        <v>8317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</v>
      </c>
      <c r="Q78" t="s">
        <v>8316</v>
      </c>
      <c r="R78" t="s">
        <v>8317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</v>
      </c>
      <c r="Q79" t="s">
        <v>8316</v>
      </c>
      <c r="R79" t="s">
        <v>8317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</v>
      </c>
      <c r="Q80" t="s">
        <v>8316</v>
      </c>
      <c r="R80" t="s">
        <v>8317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24</v>
      </c>
      <c r="Q81" t="s">
        <v>8316</v>
      </c>
      <c r="R81" t="s">
        <v>8317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189</v>
      </c>
      <c r="Q82" t="s">
        <v>8316</v>
      </c>
      <c r="R82" t="s">
        <v>8317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50</v>
      </c>
      <c r="Q83" t="s">
        <v>8316</v>
      </c>
      <c r="R83" t="s">
        <v>8317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10</v>
      </c>
      <c r="Q84" t="s">
        <v>8316</v>
      </c>
      <c r="R84" t="s">
        <v>8317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t="s">
        <v>8316</v>
      </c>
      <c r="R85" t="s">
        <v>8317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t="s">
        <v>8316</v>
      </c>
      <c r="R86" t="s">
        <v>8317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</v>
      </c>
      <c r="Q87" t="s">
        <v>8316</v>
      </c>
      <c r="R87" t="s">
        <v>8317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t="s">
        <v>8316</v>
      </c>
      <c r="R88" t="s">
        <v>8317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t="s">
        <v>8316</v>
      </c>
      <c r="R89" t="s">
        <v>8317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t="s">
        <v>8316</v>
      </c>
      <c r="R90" t="s">
        <v>8317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t="s">
        <v>8316</v>
      </c>
      <c r="R91" t="s">
        <v>8317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82</v>
      </c>
      <c r="Q92" t="s">
        <v>8316</v>
      </c>
      <c r="R92" t="s">
        <v>8317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t="s">
        <v>8316</v>
      </c>
      <c r="R93" t="s">
        <v>8317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t="s">
        <v>8316</v>
      </c>
      <c r="R94" t="s">
        <v>8317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t="s">
        <v>8385</v>
      </c>
      <c r="Q95" t="s">
        <v>8316</v>
      </c>
      <c r="R95" t="s">
        <v>8317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t="s">
        <v>8316</v>
      </c>
      <c r="R96" t="s">
        <v>8317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6</v>
      </c>
      <c r="Q97" t="s">
        <v>8316</v>
      </c>
      <c r="R97" t="s">
        <v>8317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</v>
      </c>
      <c r="Q98" t="s">
        <v>8316</v>
      </c>
      <c r="R98" t="s">
        <v>8317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</v>
      </c>
      <c r="Q99" t="s">
        <v>8316</v>
      </c>
      <c r="R99" t="s">
        <v>8317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316</v>
      </c>
      <c r="Q100" t="s">
        <v>8316</v>
      </c>
      <c r="R100" t="s">
        <v>8317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</v>
      </c>
      <c r="Q101" t="s">
        <v>8316</v>
      </c>
      <c r="R101" t="s">
        <v>8317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t="s">
        <v>8385</v>
      </c>
      <c r="Q102" t="s">
        <v>8316</v>
      </c>
      <c r="R102" t="s">
        <v>8317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</v>
      </c>
      <c r="Q103" t="s">
        <v>8316</v>
      </c>
      <c r="R103" t="s">
        <v>8317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</v>
      </c>
      <c r="Q104" t="s">
        <v>8316</v>
      </c>
      <c r="R104" t="s">
        <v>8317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t="s">
        <v>8316</v>
      </c>
      <c r="R105" t="s">
        <v>8317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43</v>
      </c>
      <c r="Q106" t="s">
        <v>8316</v>
      </c>
      <c r="R106" t="s">
        <v>8317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63</v>
      </c>
      <c r="Q107" t="s">
        <v>8316</v>
      </c>
      <c r="R107" t="s">
        <v>8317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t="s">
        <v>8316</v>
      </c>
      <c r="R108" t="s">
        <v>8317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t="s">
        <v>8316</v>
      </c>
      <c r="R109" t="s">
        <v>8317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t="s">
        <v>8385</v>
      </c>
      <c r="Q110" t="s">
        <v>8316</v>
      </c>
      <c r="R110" t="s">
        <v>8317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2</v>
      </c>
      <c r="Q111" t="s">
        <v>8316</v>
      </c>
      <c r="R111" t="s">
        <v>8317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</v>
      </c>
      <c r="Q112" t="s">
        <v>8316</v>
      </c>
      <c r="R112" t="s">
        <v>8317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</v>
      </c>
      <c r="Q113" t="s">
        <v>8316</v>
      </c>
      <c r="R113" t="s">
        <v>8317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34</v>
      </c>
      <c r="Q114" t="s">
        <v>8316</v>
      </c>
      <c r="R114" t="s">
        <v>8317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62</v>
      </c>
      <c r="Q115" t="s">
        <v>8316</v>
      </c>
      <c r="R115" t="s">
        <v>8317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</v>
      </c>
      <c r="Q116" t="s">
        <v>8316</v>
      </c>
      <c r="R116" t="s">
        <v>8317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t="s">
        <v>8316</v>
      </c>
      <c r="R117" t="s">
        <v>8317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143</v>
      </c>
      <c r="Q118" t="s">
        <v>8316</v>
      </c>
      <c r="R118" t="s">
        <v>8317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</v>
      </c>
      <c r="Q119" t="s">
        <v>8316</v>
      </c>
      <c r="R119" t="s">
        <v>8317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</v>
      </c>
      <c r="Q120" t="s">
        <v>8316</v>
      </c>
      <c r="R120" t="s">
        <v>8317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t="s">
        <v>8316</v>
      </c>
      <c r="R121" t="s">
        <v>8317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t="s">
        <v>8316</v>
      </c>
      <c r="R122" t="s">
        <v>8317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</v>
      </c>
      <c r="Q123" t="s">
        <v>8316</v>
      </c>
      <c r="R123" t="s">
        <v>8317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t="s">
        <v>8385</v>
      </c>
      <c r="Q124" t="s">
        <v>8316</v>
      </c>
      <c r="R124" t="s">
        <v>8317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t="s">
        <v>8316</v>
      </c>
      <c r="R125" t="s">
        <v>8317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92</v>
      </c>
      <c r="Q126" t="s">
        <v>8316</v>
      </c>
      <c r="R126" t="s">
        <v>8317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46</v>
      </c>
      <c r="Q127" t="s">
        <v>8316</v>
      </c>
      <c r="R127" t="s">
        <v>8317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t="s">
        <v>8385</v>
      </c>
      <c r="Q128" t="s">
        <v>8316</v>
      </c>
      <c r="R128" t="s">
        <v>8317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249</v>
      </c>
      <c r="Q129" t="s">
        <v>8316</v>
      </c>
      <c r="R129" t="s">
        <v>8317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</v>
      </c>
      <c r="Q130" t="s">
        <v>8316</v>
      </c>
      <c r="R130" t="s">
        <v>8317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6</v>
      </c>
      <c r="Q131" t="s">
        <v>8316</v>
      </c>
      <c r="R131" t="s">
        <v>8317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t="s">
        <v>8316</v>
      </c>
      <c r="R132" t="s">
        <v>8317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t="s">
        <v>8385</v>
      </c>
      <c r="Q133" t="s">
        <v>8316</v>
      </c>
      <c r="R133" t="s">
        <v>8317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</v>
      </c>
      <c r="Q134" t="s">
        <v>8316</v>
      </c>
      <c r="R134" t="s">
        <v>8317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t="s">
        <v>8385</v>
      </c>
      <c r="Q135" t="s">
        <v>8316</v>
      </c>
      <c r="R135" t="s">
        <v>8317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t="s">
        <v>8316</v>
      </c>
      <c r="R136" t="s">
        <v>8317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t="s">
        <v>8316</v>
      </c>
      <c r="R137" t="s">
        <v>8317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51</v>
      </c>
      <c r="Q138" t="s">
        <v>8316</v>
      </c>
      <c r="R138" t="s">
        <v>8317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t="s">
        <v>8316</v>
      </c>
      <c r="R139" t="s">
        <v>8317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t="s">
        <v>8316</v>
      </c>
      <c r="R140" t="s">
        <v>8317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t="s">
        <v>8385</v>
      </c>
      <c r="Q141" t="s">
        <v>8316</v>
      </c>
      <c r="R141" t="s">
        <v>8317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</v>
      </c>
      <c r="Q142" t="s">
        <v>8316</v>
      </c>
      <c r="R142" t="s">
        <v>8317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t="s">
        <v>8385</v>
      </c>
      <c r="Q143" t="s">
        <v>8316</v>
      </c>
      <c r="R143" t="s">
        <v>8317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t="s">
        <v>8316</v>
      </c>
      <c r="R144" t="s">
        <v>8317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</v>
      </c>
      <c r="Q145" t="s">
        <v>8316</v>
      </c>
      <c r="R145" t="s">
        <v>8317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</v>
      </c>
      <c r="Q146" t="s">
        <v>8316</v>
      </c>
      <c r="R146" t="s">
        <v>8317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</v>
      </c>
      <c r="Q147" t="s">
        <v>8316</v>
      </c>
      <c r="R147" t="s">
        <v>8317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t="s">
        <v>8316</v>
      </c>
      <c r="R148" t="s">
        <v>8317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</v>
      </c>
      <c r="Q149" t="s">
        <v>8316</v>
      </c>
      <c r="R149" t="s">
        <v>8317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23</v>
      </c>
      <c r="Q150" t="s">
        <v>8316</v>
      </c>
      <c r="R150" t="s">
        <v>8317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t="s">
        <v>8316</v>
      </c>
      <c r="R151" t="s">
        <v>8317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48</v>
      </c>
      <c r="Q152" t="s">
        <v>8316</v>
      </c>
      <c r="R152" t="s">
        <v>8317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</v>
      </c>
      <c r="Q153" t="s">
        <v>8316</v>
      </c>
      <c r="R153" t="s">
        <v>8317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6</v>
      </c>
      <c r="Q154" t="s">
        <v>8316</v>
      </c>
      <c r="R154" t="s">
        <v>8317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23</v>
      </c>
      <c r="Q155" t="s">
        <v>8316</v>
      </c>
      <c r="R155" t="s">
        <v>8317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</v>
      </c>
      <c r="Q156" t="s">
        <v>8316</v>
      </c>
      <c r="R156" t="s">
        <v>8317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106</v>
      </c>
      <c r="Q157" t="s">
        <v>8316</v>
      </c>
      <c r="R157" t="s">
        <v>8317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t="s">
        <v>8385</v>
      </c>
      <c r="Q158" t="s">
        <v>8316</v>
      </c>
      <c r="R158" t="s">
        <v>8317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t="s">
        <v>8316</v>
      </c>
      <c r="R159" t="s">
        <v>8317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218</v>
      </c>
      <c r="Q160" t="s">
        <v>8316</v>
      </c>
      <c r="R160" t="s">
        <v>8317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27</v>
      </c>
      <c r="Q161" t="s">
        <v>8316</v>
      </c>
      <c r="R161" t="s">
        <v>8317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</v>
      </c>
      <c r="Q162" t="s">
        <v>8316</v>
      </c>
      <c r="R162" t="s">
        <v>8317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t="s">
        <v>8316</v>
      </c>
      <c r="R163" t="s">
        <v>8317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</v>
      </c>
      <c r="Q164" t="s">
        <v>8316</v>
      </c>
      <c r="R164" t="s">
        <v>8317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34</v>
      </c>
      <c r="Q165" t="s">
        <v>8316</v>
      </c>
      <c r="R165" t="s">
        <v>8317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t="s">
        <v>8316</v>
      </c>
      <c r="R166" t="s">
        <v>8317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t="s">
        <v>8385</v>
      </c>
      <c r="Q167" t="s">
        <v>8316</v>
      </c>
      <c r="R167" t="s">
        <v>8317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t="s">
        <v>8316</v>
      </c>
      <c r="R168" t="s">
        <v>8317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</v>
      </c>
      <c r="Q169" t="s">
        <v>8316</v>
      </c>
      <c r="R169" t="s">
        <v>8317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t="s">
        <v>8316</v>
      </c>
      <c r="R170" t="s">
        <v>8317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t="s">
        <v>8316</v>
      </c>
      <c r="R171" t="s">
        <v>8317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</v>
      </c>
      <c r="Q172" t="s">
        <v>8316</v>
      </c>
      <c r="R172" t="s">
        <v>8317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60</v>
      </c>
      <c r="Q173" t="s">
        <v>8316</v>
      </c>
      <c r="R173" t="s">
        <v>8317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83</v>
      </c>
      <c r="Q174" t="s">
        <v>8316</v>
      </c>
      <c r="R174" t="s">
        <v>8317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t="s">
        <v>8316</v>
      </c>
      <c r="R175" t="s">
        <v>8317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6</v>
      </c>
      <c r="Q176" t="s">
        <v>8316</v>
      </c>
      <c r="R176" t="s">
        <v>8317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101</v>
      </c>
      <c r="Q177" t="s">
        <v>8316</v>
      </c>
      <c r="R177" t="s">
        <v>8317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t="s">
        <v>8316</v>
      </c>
      <c r="R178" t="s">
        <v>8317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t="s">
        <v>8316</v>
      </c>
      <c r="R179" t="s">
        <v>8317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t="s">
        <v>8316</v>
      </c>
      <c r="R180" t="s">
        <v>8317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t="s">
        <v>8316</v>
      </c>
      <c r="R181" t="s">
        <v>8317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46</v>
      </c>
      <c r="Q182" t="s">
        <v>8316</v>
      </c>
      <c r="R182" t="s">
        <v>8317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t="s">
        <v>8316</v>
      </c>
      <c r="R183" t="s">
        <v>8317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t="s">
        <v>8385</v>
      </c>
      <c r="Q184" t="s">
        <v>8316</v>
      </c>
      <c r="R184" t="s">
        <v>8317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t="s">
        <v>8316</v>
      </c>
      <c r="R185" t="s">
        <v>8317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53</v>
      </c>
      <c r="Q186" t="s">
        <v>8316</v>
      </c>
      <c r="R186" t="s">
        <v>8317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</v>
      </c>
      <c r="Q187" t="s">
        <v>8316</v>
      </c>
      <c r="R187" t="s">
        <v>8317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</v>
      </c>
      <c r="Q188" t="s">
        <v>8316</v>
      </c>
      <c r="R188" t="s">
        <v>8317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63</v>
      </c>
      <c r="Q189" t="s">
        <v>8316</v>
      </c>
      <c r="R189" t="s">
        <v>8317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64</v>
      </c>
      <c r="Q190" t="s">
        <v>8316</v>
      </c>
      <c r="R190" t="s">
        <v>8317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t="s">
        <v>8385</v>
      </c>
      <c r="Q191" t="s">
        <v>8316</v>
      </c>
      <c r="R191" t="s">
        <v>8317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t="s">
        <v>8316</v>
      </c>
      <c r="R192" t="s">
        <v>8317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t="s">
        <v>8385</v>
      </c>
      <c r="Q193" t="s">
        <v>8316</v>
      </c>
      <c r="R193" t="s">
        <v>8317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31</v>
      </c>
      <c r="Q194" t="s">
        <v>8316</v>
      </c>
      <c r="R194" t="s">
        <v>8317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t="s">
        <v>8316</v>
      </c>
      <c r="R195" t="s">
        <v>8317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t="s">
        <v>8385</v>
      </c>
      <c r="Q196" t="s">
        <v>8316</v>
      </c>
      <c r="R196" t="s">
        <v>8317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67</v>
      </c>
      <c r="Q197" t="s">
        <v>8316</v>
      </c>
      <c r="R197" t="s">
        <v>8317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t="s">
        <v>8385</v>
      </c>
      <c r="Q198" t="s">
        <v>8316</v>
      </c>
      <c r="R198" t="s">
        <v>8317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t="s">
        <v>8316</v>
      </c>
      <c r="R199" t="s">
        <v>8317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t="s">
        <v>8316</v>
      </c>
      <c r="R200" t="s">
        <v>8317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</v>
      </c>
      <c r="Q201" t="s">
        <v>8316</v>
      </c>
      <c r="R201" t="s">
        <v>8317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</v>
      </c>
      <c r="Q202" t="s">
        <v>8316</v>
      </c>
      <c r="R202" t="s">
        <v>8317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t="s">
        <v>8316</v>
      </c>
      <c r="R203" t="s">
        <v>8317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</v>
      </c>
      <c r="Q204" t="s">
        <v>8316</v>
      </c>
      <c r="R204" t="s">
        <v>8317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t="s">
        <v>8316</v>
      </c>
      <c r="R205" t="s">
        <v>8317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t="s">
        <v>8316</v>
      </c>
      <c r="R206" t="s">
        <v>8317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t="s">
        <v>8316</v>
      </c>
      <c r="R207" t="s">
        <v>8317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</v>
      </c>
      <c r="Q208" t="s">
        <v>8316</v>
      </c>
      <c r="R208" t="s">
        <v>8317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</v>
      </c>
      <c r="Q209" t="s">
        <v>8316</v>
      </c>
      <c r="R209" t="s">
        <v>8317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28</v>
      </c>
      <c r="Q210" t="s">
        <v>8316</v>
      </c>
      <c r="R210" t="s">
        <v>8317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t="s">
        <v>8316</v>
      </c>
      <c r="R211" t="s">
        <v>8317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8316</v>
      </c>
      <c r="R212" t="s">
        <v>8317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t="s">
        <v>8385</v>
      </c>
      <c r="Q213" t="s">
        <v>8316</v>
      </c>
      <c r="R213" t="s">
        <v>8317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87</v>
      </c>
      <c r="Q214" t="s">
        <v>8316</v>
      </c>
      <c r="R214" t="s">
        <v>8317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t="s">
        <v>8385</v>
      </c>
      <c r="Q215" t="s">
        <v>8316</v>
      </c>
      <c r="R215" t="s">
        <v>8317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</v>
      </c>
      <c r="Q216" t="s">
        <v>8316</v>
      </c>
      <c r="R216" t="s">
        <v>8317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24</v>
      </c>
      <c r="Q217" t="s">
        <v>8316</v>
      </c>
      <c r="R217" t="s">
        <v>8317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t="s">
        <v>8385</v>
      </c>
      <c r="Q218" t="s">
        <v>8316</v>
      </c>
      <c r="R218" t="s">
        <v>8317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</v>
      </c>
      <c r="Q219" t="s">
        <v>8316</v>
      </c>
      <c r="R219" t="s">
        <v>8317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7</v>
      </c>
      <c r="Q220" t="s">
        <v>8316</v>
      </c>
      <c r="R220" t="s">
        <v>8317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t="s">
        <v>8316</v>
      </c>
      <c r="R221" t="s">
        <v>8317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</v>
      </c>
      <c r="Q222" t="s">
        <v>8316</v>
      </c>
      <c r="R222" t="s">
        <v>8317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35</v>
      </c>
      <c r="Q223" t="s">
        <v>8316</v>
      </c>
      <c r="R223" t="s">
        <v>8317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28</v>
      </c>
      <c r="Q224" t="s">
        <v>8316</v>
      </c>
      <c r="R224" t="s">
        <v>8317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19</v>
      </c>
      <c r="Q225" t="s">
        <v>8316</v>
      </c>
      <c r="R225" t="s">
        <v>8317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t="s">
        <v>8385</v>
      </c>
      <c r="Q226" t="s">
        <v>8316</v>
      </c>
      <c r="R226" t="s">
        <v>8317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223</v>
      </c>
      <c r="Q227" t="s">
        <v>8316</v>
      </c>
      <c r="R227" t="s">
        <v>8317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t="s">
        <v>8316</v>
      </c>
      <c r="R228" t="s">
        <v>8317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t="s">
        <v>8385</v>
      </c>
      <c r="Q229" t="s">
        <v>8316</v>
      </c>
      <c r="R229" t="s">
        <v>8317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</v>
      </c>
      <c r="Q230" t="s">
        <v>8316</v>
      </c>
      <c r="R230" t="s">
        <v>8317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2</v>
      </c>
      <c r="Q231" t="s">
        <v>8316</v>
      </c>
      <c r="R231" t="s">
        <v>8317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127</v>
      </c>
      <c r="Q232" t="s">
        <v>8316</v>
      </c>
      <c r="R232" t="s">
        <v>8317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t="s">
        <v>8316</v>
      </c>
      <c r="R233" t="s">
        <v>8317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</v>
      </c>
      <c r="Q234" t="s">
        <v>8316</v>
      </c>
      <c r="R234" t="s">
        <v>8317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t="s">
        <v>8385</v>
      </c>
      <c r="Q235" t="s">
        <v>8316</v>
      </c>
      <c r="R235" t="s">
        <v>8317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t="s">
        <v>8316</v>
      </c>
      <c r="R236" t="s">
        <v>8317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11</v>
      </c>
      <c r="Q237" t="s">
        <v>8316</v>
      </c>
      <c r="R237" t="s">
        <v>8317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26</v>
      </c>
      <c r="Q238" t="s">
        <v>8316</v>
      </c>
      <c r="R238" t="s">
        <v>8317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t="s">
        <v>8316</v>
      </c>
      <c r="R239" t="s">
        <v>8317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</v>
      </c>
      <c r="Q240" t="s">
        <v>8316</v>
      </c>
      <c r="R240" t="s">
        <v>8317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t="s">
        <v>8385</v>
      </c>
      <c r="Q241" t="s">
        <v>8316</v>
      </c>
      <c r="R241" t="s">
        <v>8317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t="s">
        <v>8316</v>
      </c>
      <c r="R242" t="s">
        <v>8317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t="s">
        <v>8385</v>
      </c>
      <c r="Q243" t="s">
        <v>8316</v>
      </c>
      <c r="R243" t="s">
        <v>8317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t="s">
        <v>8385</v>
      </c>
      <c r="Q244" t="s">
        <v>8316</v>
      </c>
      <c r="R244" t="s">
        <v>8317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23</v>
      </c>
      <c r="Q245" t="s">
        <v>8316</v>
      </c>
      <c r="R245" t="s">
        <v>8317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17</v>
      </c>
      <c r="Q246" t="s">
        <v>8316</v>
      </c>
      <c r="R246" t="s">
        <v>8317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107</v>
      </c>
      <c r="Q247" t="s">
        <v>8316</v>
      </c>
      <c r="R247" t="s">
        <v>8317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</v>
      </c>
      <c r="Q248" t="s">
        <v>8316</v>
      </c>
      <c r="R248" t="s">
        <v>8317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t="s">
        <v>8316</v>
      </c>
      <c r="R249" t="s">
        <v>8317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16</v>
      </c>
      <c r="Q250" t="s">
        <v>8316</v>
      </c>
      <c r="R250" t="s">
        <v>8317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t="s">
        <v>8316</v>
      </c>
      <c r="R251" t="s">
        <v>8317</v>
      </c>
      <c r="S251" s="14">
        <v>42358.573182870372</v>
      </c>
      <c r="T251" s="14">
        <v>42377.273611111115</v>
      </c>
    </row>
  </sheetData>
  <conditionalFormatting sqref="F1:F251">
    <cfRule type="containsText" dxfId="39" priority="2" operator="containsText" text="canceled">
      <formula>NOT(ISERROR(SEARCH("canceled",F1)))</formula>
    </cfRule>
    <cfRule type="containsText" dxfId="38" priority="3" operator="containsText" text="failed">
      <formula>NOT(ISERROR(SEARCH("failed",F1)))</formula>
    </cfRule>
    <cfRule type="containsText" dxfId="37" priority="4" operator="containsText" text="live">
      <formula>NOT(ISERROR(SEARCH("live",F1)))</formula>
    </cfRule>
    <cfRule type="containsText" dxfId="36" priority="5" operator="containsText" text="successful">
      <formula>NOT(ISERROR(SEARCH("successful",F1)))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F940B-739B-3348-9624-7F224F7B7D2A}">
  <dimension ref="A1:T413"/>
  <sheetViews>
    <sheetView zoomScale="102" workbookViewId="0">
      <selection activeCell="E22" sqref="E22"/>
    </sheetView>
  </sheetViews>
  <sheetFormatPr baseColWidth="10" defaultRowHeight="15" x14ac:dyDescent="0.2"/>
  <sheetData>
    <row r="1" spans="1:20" ht="24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9" t="s">
        <v>8305</v>
      </c>
      <c r="P1" s="1" t="s">
        <v>8306</v>
      </c>
      <c r="Q1" s="1" t="s">
        <v>8359</v>
      </c>
      <c r="R1" s="1" t="s">
        <v>8360</v>
      </c>
      <c r="S1" s="1" t="s">
        <v>8365</v>
      </c>
      <c r="T1" s="1" t="s">
        <v>8366</v>
      </c>
    </row>
    <row r="2" spans="1:20" ht="24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</v>
      </c>
      <c r="Q2" t="s">
        <v>8316</v>
      </c>
      <c r="R2" t="s">
        <v>8317</v>
      </c>
      <c r="S2" s="14">
        <v>42646.092812499999</v>
      </c>
      <c r="T2" s="14">
        <v>42675.207638888889</v>
      </c>
    </row>
    <row r="3" spans="1:20" ht="24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111</v>
      </c>
      <c r="Q3" t="s">
        <v>8316</v>
      </c>
      <c r="R3" t="s">
        <v>8317</v>
      </c>
      <c r="S3" s="14">
        <v>42430.040798611109</v>
      </c>
      <c r="T3" s="14">
        <v>42449.999131944445</v>
      </c>
    </row>
    <row r="4" spans="1:20" ht="24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72</v>
      </c>
      <c r="Q4" t="s">
        <v>8316</v>
      </c>
      <c r="R4" t="s">
        <v>8317</v>
      </c>
      <c r="S4" s="14">
        <v>42238.13282407407</v>
      </c>
      <c r="T4" s="14">
        <v>42268.13282407407</v>
      </c>
    </row>
    <row r="5" spans="1:20" ht="24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t="s">
        <v>8316</v>
      </c>
      <c r="R5" t="s">
        <v>8317</v>
      </c>
      <c r="S5" s="14">
        <v>41850.400937500002</v>
      </c>
      <c r="T5" s="14">
        <v>41895.400937500002</v>
      </c>
    </row>
    <row r="6" spans="1:20" ht="24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64</v>
      </c>
      <c r="Q6" t="s">
        <v>8316</v>
      </c>
      <c r="R6" t="s">
        <v>8317</v>
      </c>
      <c r="S6" s="14">
        <v>42753.205625000002</v>
      </c>
      <c r="T6" s="14">
        <v>42783.670138888891</v>
      </c>
    </row>
    <row r="7" spans="1:20" ht="24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</v>
      </c>
      <c r="Q7" t="s">
        <v>8316</v>
      </c>
      <c r="R7" t="s">
        <v>8317</v>
      </c>
      <c r="S7" s="14">
        <v>42155.920219907406</v>
      </c>
      <c r="T7" s="14">
        <v>42176.888888888891</v>
      </c>
    </row>
    <row r="8" spans="1:20" ht="24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127</v>
      </c>
      <c r="Q8" t="s">
        <v>8316</v>
      </c>
      <c r="R8" t="s">
        <v>8317</v>
      </c>
      <c r="S8" s="14">
        <v>42157.591064814813</v>
      </c>
      <c r="T8" s="14">
        <v>42179.083333333328</v>
      </c>
    </row>
    <row r="9" spans="1:20" ht="24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</v>
      </c>
      <c r="Q9" t="s">
        <v>8316</v>
      </c>
      <c r="R9" t="s">
        <v>8317</v>
      </c>
      <c r="S9" s="14">
        <v>42676.065150462964</v>
      </c>
      <c r="T9" s="14">
        <v>42721.290972222225</v>
      </c>
    </row>
    <row r="10" spans="1:20" ht="24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</v>
      </c>
      <c r="Q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24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41</v>
      </c>
      <c r="Q11" t="s">
        <v>8316</v>
      </c>
      <c r="R11" t="s">
        <v>8317</v>
      </c>
      <c r="S11" s="14">
        <v>42282.768414351856</v>
      </c>
      <c r="T11" s="14">
        <v>42312.810081018513</v>
      </c>
    </row>
    <row r="12" spans="1:20" ht="24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</v>
      </c>
      <c r="Q12" t="s">
        <v>8316</v>
      </c>
      <c r="R12" t="s">
        <v>8317</v>
      </c>
      <c r="S12" s="14">
        <v>42473.794710648144</v>
      </c>
      <c r="T12" s="14">
        <v>42503.794710648144</v>
      </c>
    </row>
    <row r="13" spans="1:20" ht="24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</v>
      </c>
      <c r="Q13" t="s">
        <v>8316</v>
      </c>
      <c r="R13" t="s">
        <v>8317</v>
      </c>
      <c r="S13" s="14">
        <v>42712.23474537037</v>
      </c>
      <c r="T13" s="14">
        <v>42735.707638888889</v>
      </c>
    </row>
    <row r="14" spans="1:20" ht="24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66</v>
      </c>
      <c r="Q14" t="s">
        <v>8316</v>
      </c>
      <c r="R14" t="s">
        <v>8317</v>
      </c>
      <c r="S14" s="14">
        <v>42561.154664351852</v>
      </c>
      <c r="T14" s="14">
        <v>42592.166666666672</v>
      </c>
    </row>
    <row r="15" spans="1:20" ht="24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</v>
      </c>
      <c r="Q15" t="s">
        <v>8316</v>
      </c>
      <c r="R15" t="s">
        <v>8317</v>
      </c>
      <c r="S15" s="14">
        <v>42709.134780092587</v>
      </c>
      <c r="T15" s="14">
        <v>42739.134780092587</v>
      </c>
    </row>
    <row r="16" spans="1:20" ht="24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</v>
      </c>
      <c r="Q16" t="s">
        <v>8316</v>
      </c>
      <c r="R16" t="s">
        <v>8317</v>
      </c>
      <c r="S16" s="14">
        <v>42086.614942129629</v>
      </c>
      <c r="T16" s="14">
        <v>42117.290972222225</v>
      </c>
    </row>
    <row r="17" spans="1:20" ht="24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</v>
      </c>
      <c r="Q17" t="s">
        <v>8316</v>
      </c>
      <c r="R17" t="s">
        <v>8317</v>
      </c>
      <c r="S17" s="14">
        <v>42064.652673611112</v>
      </c>
      <c r="T17" s="14">
        <v>42101.291666666672</v>
      </c>
    </row>
    <row r="18" spans="1:20" ht="24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128</v>
      </c>
      <c r="Q18" t="s">
        <v>8316</v>
      </c>
      <c r="R18" t="s">
        <v>8317</v>
      </c>
      <c r="S18" s="14">
        <v>42292.701053240744</v>
      </c>
      <c r="T18" s="14">
        <v>42322.742719907401</v>
      </c>
    </row>
    <row r="19" spans="1:20" ht="24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</v>
      </c>
      <c r="Q19" t="s">
        <v>8316</v>
      </c>
      <c r="R19" t="s">
        <v>8317</v>
      </c>
      <c r="S19" s="14">
        <v>42461.747199074074</v>
      </c>
      <c r="T19" s="14">
        <v>42491.747199074074</v>
      </c>
    </row>
    <row r="20" spans="1:20" ht="24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136</v>
      </c>
      <c r="Q2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24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169</v>
      </c>
      <c r="Q21" t="s">
        <v>8316</v>
      </c>
      <c r="R21" t="s">
        <v>8317</v>
      </c>
      <c r="S21" s="14">
        <v>42483.675208333334</v>
      </c>
      <c r="T21" s="14">
        <v>42522.789583333331</v>
      </c>
    </row>
    <row r="22" spans="1:20" ht="24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71</v>
      </c>
      <c r="Q22" t="s">
        <v>8316</v>
      </c>
      <c r="R22" t="s">
        <v>8317</v>
      </c>
      <c r="S22" s="14">
        <v>42195.749745370369</v>
      </c>
      <c r="T22" s="14">
        <v>42206.125</v>
      </c>
    </row>
    <row r="23" spans="1:20" ht="24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t="s">
        <v>8316</v>
      </c>
      <c r="R23" t="s">
        <v>8317</v>
      </c>
      <c r="S23" s="14">
        <v>42675.057997685188</v>
      </c>
      <c r="T23" s="14">
        <v>42705.099664351852</v>
      </c>
    </row>
    <row r="24" spans="1:20" ht="24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t="s">
        <v>8316</v>
      </c>
      <c r="R24" t="s">
        <v>8317</v>
      </c>
      <c r="S24" s="14">
        <v>42018.94159722222</v>
      </c>
      <c r="T24" s="14">
        <v>42047.291666666672</v>
      </c>
    </row>
    <row r="25" spans="1:20" ht="24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67</v>
      </c>
      <c r="Q25" t="s">
        <v>8316</v>
      </c>
      <c r="R25" t="s">
        <v>8317</v>
      </c>
      <c r="S25" s="14">
        <v>42026.924976851849</v>
      </c>
      <c r="T25" s="14">
        <v>42052.207638888889</v>
      </c>
    </row>
    <row r="26" spans="1:20" ht="24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</v>
      </c>
      <c r="Q26" t="s">
        <v>8316</v>
      </c>
      <c r="R26" t="s">
        <v>8317</v>
      </c>
      <c r="S26" s="14">
        <v>41920.787534722222</v>
      </c>
      <c r="T26" s="14">
        <v>41941.787534722222</v>
      </c>
    </row>
    <row r="27" spans="1:20" ht="24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37</v>
      </c>
      <c r="Q27" t="s">
        <v>8316</v>
      </c>
      <c r="R27" t="s">
        <v>8317</v>
      </c>
      <c r="S27" s="14">
        <v>42558.189432870371</v>
      </c>
      <c r="T27" s="14">
        <v>42587.875</v>
      </c>
    </row>
    <row r="28" spans="1:20" ht="24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32</v>
      </c>
      <c r="Q28" t="s">
        <v>8316</v>
      </c>
      <c r="R28" t="s">
        <v>8317</v>
      </c>
      <c r="S28" s="14">
        <v>41808.198518518519</v>
      </c>
      <c r="T28" s="14">
        <v>41838.198518518519</v>
      </c>
    </row>
    <row r="29" spans="1:20" ht="24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103</v>
      </c>
      <c r="Q29" t="s">
        <v>8316</v>
      </c>
      <c r="R29" t="s">
        <v>8317</v>
      </c>
      <c r="S29" s="14">
        <v>42550.701886574068</v>
      </c>
      <c r="T29" s="14">
        <v>42580.701886574068</v>
      </c>
    </row>
    <row r="30" spans="1:20" ht="24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</v>
      </c>
      <c r="Q3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24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48</v>
      </c>
      <c r="Q31" t="s">
        <v>8316</v>
      </c>
      <c r="R31" t="s">
        <v>8317</v>
      </c>
      <c r="S31" s="14">
        <v>42016.938692129625</v>
      </c>
      <c r="T31" s="14">
        <v>42046.938692129625</v>
      </c>
    </row>
    <row r="32" spans="1:20" ht="24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</v>
      </c>
      <c r="Q32" t="s">
        <v>8316</v>
      </c>
      <c r="R32" t="s">
        <v>8317</v>
      </c>
      <c r="S32" s="14">
        <v>42591.899988425925</v>
      </c>
      <c r="T32" s="14">
        <v>42622.166666666672</v>
      </c>
    </row>
    <row r="33" spans="1:20" ht="24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90</v>
      </c>
      <c r="Q33" t="s">
        <v>8316</v>
      </c>
      <c r="R33" t="s">
        <v>8317</v>
      </c>
      <c r="S33" s="14">
        <v>42183.231006944443</v>
      </c>
      <c r="T33" s="14">
        <v>42228.231006944443</v>
      </c>
    </row>
    <row r="34" spans="1:20" ht="24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37</v>
      </c>
      <c r="Q34" t="s">
        <v>8316</v>
      </c>
      <c r="R34" t="s">
        <v>8317</v>
      </c>
      <c r="S34" s="14">
        <v>41780.525937500002</v>
      </c>
      <c r="T34" s="14">
        <v>41796.958333333336</v>
      </c>
    </row>
    <row r="35" spans="1:20" ht="24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91</v>
      </c>
      <c r="Q35" t="s">
        <v>8316</v>
      </c>
      <c r="R35" t="s">
        <v>8317</v>
      </c>
      <c r="S35" s="14">
        <v>42158.065694444449</v>
      </c>
      <c r="T35" s="14">
        <v>42201</v>
      </c>
    </row>
    <row r="36" spans="1:20" ht="24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68</v>
      </c>
      <c r="Q36" t="s">
        <v>8316</v>
      </c>
      <c r="R36" t="s">
        <v>8317</v>
      </c>
      <c r="S36" s="14">
        <v>42154.873124999998</v>
      </c>
      <c r="T36" s="14">
        <v>42184.873124999998</v>
      </c>
    </row>
    <row r="37" spans="1:20" ht="24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</v>
      </c>
      <c r="Q37" t="s">
        <v>8316</v>
      </c>
      <c r="R37" t="s">
        <v>8317</v>
      </c>
      <c r="S37" s="14">
        <v>42208.84646990741</v>
      </c>
      <c r="T37" s="14">
        <v>42238.84646990741</v>
      </c>
    </row>
    <row r="38" spans="1:20" ht="24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122</v>
      </c>
      <c r="Q38" t="s">
        <v>8316</v>
      </c>
      <c r="R38" t="s">
        <v>8317</v>
      </c>
      <c r="S38" s="14">
        <v>42451.496817129635</v>
      </c>
      <c r="T38" s="14">
        <v>42459.610416666663</v>
      </c>
    </row>
    <row r="39" spans="1:20" ht="24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</v>
      </c>
      <c r="Q39" t="s">
        <v>8316</v>
      </c>
      <c r="R39" t="s">
        <v>8317</v>
      </c>
      <c r="S39" s="14">
        <v>41759.13962962963</v>
      </c>
      <c r="T39" s="14">
        <v>41791.165972222225</v>
      </c>
    </row>
    <row r="40" spans="1:20" ht="24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</v>
      </c>
      <c r="Q4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24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104</v>
      </c>
      <c r="Q41" t="s">
        <v>8316</v>
      </c>
      <c r="R41" t="s">
        <v>8317</v>
      </c>
      <c r="S41" s="14">
        <v>42250.598217592589</v>
      </c>
      <c r="T41" s="14">
        <v>42270.598217592589</v>
      </c>
    </row>
    <row r="42" spans="1:20" ht="24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64</v>
      </c>
      <c r="Q42" t="s">
        <v>8316</v>
      </c>
      <c r="R42" t="s">
        <v>8317</v>
      </c>
      <c r="S42" s="14">
        <v>42060.683935185181</v>
      </c>
      <c r="T42" s="14">
        <v>42090.642268518524</v>
      </c>
    </row>
    <row r="43" spans="1:20" ht="24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51</v>
      </c>
      <c r="Q43" t="s">
        <v>8316</v>
      </c>
      <c r="R43" t="s">
        <v>8317</v>
      </c>
      <c r="S43" s="14">
        <v>42136.270787037036</v>
      </c>
      <c r="T43" s="14">
        <v>42168.071527777778</v>
      </c>
    </row>
    <row r="44" spans="1:20" ht="24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</v>
      </c>
      <c r="Q44" t="s">
        <v>8316</v>
      </c>
      <c r="R44" t="s">
        <v>8317</v>
      </c>
      <c r="S44" s="14">
        <v>42171.034861111111</v>
      </c>
      <c r="T44" s="14">
        <v>42195.291666666672</v>
      </c>
    </row>
    <row r="45" spans="1:20" ht="24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105</v>
      </c>
      <c r="Q45" t="s">
        <v>8316</v>
      </c>
      <c r="R45" t="s">
        <v>8317</v>
      </c>
      <c r="S45" s="14">
        <v>42494.683634259258</v>
      </c>
      <c r="T45" s="14">
        <v>42524.6875</v>
      </c>
    </row>
    <row r="46" spans="1:20" ht="24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273</v>
      </c>
      <c r="Q46" t="s">
        <v>8316</v>
      </c>
      <c r="R46" t="s">
        <v>8317</v>
      </c>
      <c r="S46" s="14">
        <v>41758.839675925927</v>
      </c>
      <c r="T46" s="14">
        <v>41771.165972222225</v>
      </c>
    </row>
    <row r="47" spans="1:20" ht="24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64</v>
      </c>
      <c r="Q47" t="s">
        <v>8316</v>
      </c>
      <c r="R47" t="s">
        <v>8317</v>
      </c>
      <c r="S47" s="14">
        <v>42171.824884259258</v>
      </c>
      <c r="T47" s="14">
        <v>42201.824884259258</v>
      </c>
    </row>
    <row r="48" spans="1:20" ht="24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84</v>
      </c>
      <c r="Q48" t="s">
        <v>8316</v>
      </c>
      <c r="R48" t="s">
        <v>8317</v>
      </c>
      <c r="S48" s="14">
        <v>42268.127696759257</v>
      </c>
      <c r="T48" s="14">
        <v>42288.083333333328</v>
      </c>
    </row>
    <row r="49" spans="1:20" ht="24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</v>
      </c>
      <c r="Q49" t="s">
        <v>8316</v>
      </c>
      <c r="R49" t="s">
        <v>8317</v>
      </c>
      <c r="S49" s="14">
        <v>42746.261782407411</v>
      </c>
      <c r="T49" s="14">
        <v>42784.207638888889</v>
      </c>
    </row>
    <row r="50" spans="1:20" ht="24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45</v>
      </c>
      <c r="Q5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24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126</v>
      </c>
      <c r="Q51" t="s">
        <v>8316</v>
      </c>
      <c r="R51" t="s">
        <v>8317</v>
      </c>
      <c r="S51" s="14">
        <v>41853.240208333329</v>
      </c>
      <c r="T51" s="14">
        <v>41876.207638888889</v>
      </c>
    </row>
    <row r="52" spans="1:20" ht="24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51</v>
      </c>
      <c r="Q52" t="s">
        <v>8316</v>
      </c>
      <c r="R52" t="s">
        <v>8317</v>
      </c>
      <c r="S52" s="14">
        <v>42061.212488425925</v>
      </c>
      <c r="T52" s="14">
        <v>42089.166666666672</v>
      </c>
    </row>
    <row r="53" spans="1:20" ht="24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61</v>
      </c>
      <c r="Q53" t="s">
        <v>8316</v>
      </c>
      <c r="R53" t="s">
        <v>8317</v>
      </c>
      <c r="S53" s="14">
        <v>42036.24428240741</v>
      </c>
      <c r="T53" s="14">
        <v>42064.290972222225</v>
      </c>
    </row>
    <row r="54" spans="1:20" ht="24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</v>
      </c>
      <c r="Q54" t="s">
        <v>8316</v>
      </c>
      <c r="R54" t="s">
        <v>8317</v>
      </c>
      <c r="S54" s="14">
        <v>42157.470185185186</v>
      </c>
      <c r="T54" s="14">
        <v>42187.470185185186</v>
      </c>
    </row>
    <row r="55" spans="1:20" ht="24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26</v>
      </c>
      <c r="Q55" t="s">
        <v>8316</v>
      </c>
      <c r="R55" t="s">
        <v>8317</v>
      </c>
      <c r="S55" s="14">
        <v>41827.909942129627</v>
      </c>
      <c r="T55" s="14">
        <v>41857.897222222222</v>
      </c>
    </row>
    <row r="56" spans="1:20" ht="24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42</v>
      </c>
      <c r="Q56" t="s">
        <v>8316</v>
      </c>
      <c r="R56" t="s">
        <v>8317</v>
      </c>
      <c r="S56" s="14">
        <v>42162.729548611111</v>
      </c>
      <c r="T56" s="14">
        <v>42192.729548611111</v>
      </c>
    </row>
    <row r="57" spans="1:20" ht="24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89</v>
      </c>
      <c r="Q57" t="s">
        <v>8316</v>
      </c>
      <c r="R57" t="s">
        <v>8317</v>
      </c>
      <c r="S57" s="14">
        <v>42233.738564814819</v>
      </c>
      <c r="T57" s="14">
        <v>42263.738564814819</v>
      </c>
    </row>
    <row r="58" spans="1:20" ht="24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</v>
      </c>
      <c r="Q58" t="s">
        <v>8316</v>
      </c>
      <c r="R58" t="s">
        <v>8317</v>
      </c>
      <c r="S58" s="14">
        <v>42042.197824074072</v>
      </c>
      <c r="T58" s="14">
        <v>42072.156157407408</v>
      </c>
    </row>
    <row r="59" spans="1:20" ht="24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79</v>
      </c>
      <c r="Q59" t="s">
        <v>8316</v>
      </c>
      <c r="R59" t="s">
        <v>8317</v>
      </c>
      <c r="S59" s="14">
        <v>42585.523842592593</v>
      </c>
      <c r="T59" s="14">
        <v>42599.165972222225</v>
      </c>
    </row>
    <row r="60" spans="1:20" ht="24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70</v>
      </c>
      <c r="Q6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24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75</v>
      </c>
      <c r="Q61" t="s">
        <v>8316</v>
      </c>
      <c r="R61" t="s">
        <v>8317</v>
      </c>
      <c r="S61" s="14">
        <v>41852.658310185187</v>
      </c>
      <c r="T61" s="14">
        <v>41882.658310185187</v>
      </c>
    </row>
    <row r="62" spans="1:20" ht="24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124</v>
      </c>
      <c r="Q62" t="s">
        <v>8316</v>
      </c>
      <c r="R62" t="s">
        <v>8317</v>
      </c>
      <c r="S62" s="14">
        <v>42694.110185185185</v>
      </c>
      <c r="T62" s="14">
        <v>42709.041666666672</v>
      </c>
    </row>
    <row r="63" spans="1:20" ht="24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265</v>
      </c>
      <c r="Q63" t="s">
        <v>8316</v>
      </c>
      <c r="R63" t="s">
        <v>8317</v>
      </c>
      <c r="S63" s="14">
        <v>42341.818379629629</v>
      </c>
      <c r="T63" s="14">
        <v>42370.166666666672</v>
      </c>
    </row>
    <row r="64" spans="1:20" ht="24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59</v>
      </c>
      <c r="Q64" t="s">
        <v>8316</v>
      </c>
      <c r="R64" t="s">
        <v>8317</v>
      </c>
      <c r="S64" s="14">
        <v>41880.061006944445</v>
      </c>
      <c r="T64" s="14">
        <v>41908.065972222219</v>
      </c>
    </row>
    <row r="65" spans="1:20" ht="24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71</v>
      </c>
      <c r="Q65" t="s">
        <v>8316</v>
      </c>
      <c r="R65" t="s">
        <v>8317</v>
      </c>
      <c r="S65" s="14">
        <v>41941.683865740742</v>
      </c>
      <c r="T65" s="14">
        <v>41970.125</v>
      </c>
    </row>
    <row r="66" spans="1:20" ht="24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114</v>
      </c>
      <c r="Q66" t="s">
        <v>8316</v>
      </c>
      <c r="R66" t="s">
        <v>8317</v>
      </c>
      <c r="S66" s="14">
        <v>42026.88118055556</v>
      </c>
      <c r="T66" s="14">
        <v>42086.093055555553</v>
      </c>
    </row>
    <row r="67" spans="1:20" ht="24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61</v>
      </c>
      <c r="Q67" t="s">
        <v>8316</v>
      </c>
      <c r="R67" t="s">
        <v>8317</v>
      </c>
      <c r="S67" s="14">
        <v>41922.640590277777</v>
      </c>
      <c r="T67" s="14">
        <v>41932.249305555553</v>
      </c>
    </row>
    <row r="68" spans="1:20" ht="24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</v>
      </c>
      <c r="Q68" t="s">
        <v>8316</v>
      </c>
      <c r="R68" t="s">
        <v>8317</v>
      </c>
      <c r="S68" s="14">
        <v>41993.824340277773</v>
      </c>
      <c r="T68" s="14">
        <v>42010.25</v>
      </c>
    </row>
    <row r="69" spans="1:20" ht="24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</v>
      </c>
      <c r="Q69" t="s">
        <v>8316</v>
      </c>
      <c r="R69" t="s">
        <v>8317</v>
      </c>
      <c r="S69" s="14">
        <v>42219.915856481486</v>
      </c>
      <c r="T69" s="14">
        <v>42240.083333333328</v>
      </c>
    </row>
    <row r="70" spans="1:20" ht="24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</v>
      </c>
      <c r="Q7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24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</v>
      </c>
      <c r="Q71" t="s">
        <v>8316</v>
      </c>
      <c r="R71" t="s">
        <v>8317</v>
      </c>
      <c r="S71" s="14">
        <v>41891.665324074071</v>
      </c>
      <c r="T71" s="14">
        <v>41913.166666666664</v>
      </c>
    </row>
    <row r="72" spans="1:20" ht="24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t="s">
        <v>8316</v>
      </c>
      <c r="R72" t="s">
        <v>8317</v>
      </c>
      <c r="S72" s="14">
        <v>41226.017361111109</v>
      </c>
      <c r="T72" s="14">
        <v>41250.083333333336</v>
      </c>
    </row>
    <row r="73" spans="1:20" ht="24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34</v>
      </c>
      <c r="Q73" t="s">
        <v>8316</v>
      </c>
      <c r="R73" t="s">
        <v>8317</v>
      </c>
      <c r="S73" s="14">
        <v>40478.263923611114</v>
      </c>
      <c r="T73" s="14">
        <v>40568.166666666664</v>
      </c>
    </row>
    <row r="74" spans="1:20" ht="24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</v>
      </c>
      <c r="Q74" t="s">
        <v>8316</v>
      </c>
      <c r="R74" t="s">
        <v>8317</v>
      </c>
      <c r="S74" s="14">
        <v>41862.83997685185</v>
      </c>
      <c r="T74" s="14">
        <v>41892.83997685185</v>
      </c>
    </row>
    <row r="75" spans="1:20" ht="24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42</v>
      </c>
      <c r="Q75" t="s">
        <v>8316</v>
      </c>
      <c r="R75" t="s">
        <v>8317</v>
      </c>
      <c r="S75" s="14">
        <v>40633.154363425929</v>
      </c>
      <c r="T75" s="14">
        <v>40664.207638888889</v>
      </c>
    </row>
    <row r="76" spans="1:20" ht="24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</v>
      </c>
      <c r="Q76" t="s">
        <v>8316</v>
      </c>
      <c r="R76" t="s">
        <v>8317</v>
      </c>
      <c r="S76" s="14">
        <v>40970.875671296293</v>
      </c>
      <c r="T76" s="14">
        <v>41000.834004629629</v>
      </c>
    </row>
    <row r="77" spans="1:20" ht="24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63</v>
      </c>
      <c r="Q77" t="s">
        <v>8316</v>
      </c>
      <c r="R77" t="s">
        <v>8317</v>
      </c>
      <c r="S77" s="14">
        <v>41026.953055555554</v>
      </c>
      <c r="T77" s="14">
        <v>41061.953055555554</v>
      </c>
    </row>
    <row r="78" spans="1:20" ht="24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99</v>
      </c>
      <c r="Q78" t="s">
        <v>8316</v>
      </c>
      <c r="R78" t="s">
        <v>8317</v>
      </c>
      <c r="S78" s="14">
        <v>41829.788252314815</v>
      </c>
      <c r="T78" s="14">
        <v>41839.208333333336</v>
      </c>
    </row>
    <row r="79" spans="1:20" ht="24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83</v>
      </c>
      <c r="Q79" t="s">
        <v>8316</v>
      </c>
      <c r="R79" t="s">
        <v>8317</v>
      </c>
      <c r="S79" s="14">
        <v>41447.839722222219</v>
      </c>
      <c r="T79" s="14">
        <v>41477.839722222219</v>
      </c>
    </row>
    <row r="80" spans="1:20" ht="24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39</v>
      </c>
      <c r="Q8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24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</v>
      </c>
      <c r="Q81" t="s">
        <v>8316</v>
      </c>
      <c r="R81" t="s">
        <v>8317</v>
      </c>
      <c r="S81" s="14">
        <v>41841.26489583333</v>
      </c>
      <c r="T81" s="14">
        <v>41864.207638888889</v>
      </c>
    </row>
    <row r="82" spans="1:20" ht="24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81</v>
      </c>
      <c r="Q82" t="s">
        <v>8316</v>
      </c>
      <c r="R82" t="s">
        <v>8317</v>
      </c>
      <c r="S82" s="14">
        <v>41799.685902777775</v>
      </c>
      <c r="T82" s="14">
        <v>41827.083333333336</v>
      </c>
    </row>
    <row r="83" spans="1:20" ht="24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201</v>
      </c>
      <c r="Q83" t="s">
        <v>8316</v>
      </c>
      <c r="R83" t="s">
        <v>8317</v>
      </c>
      <c r="S83" s="14">
        <v>41775.753761574073</v>
      </c>
      <c r="T83" s="14">
        <v>41805.753761574073</v>
      </c>
    </row>
    <row r="84" spans="1:20" ht="24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38</v>
      </c>
      <c r="Q84" t="s">
        <v>8316</v>
      </c>
      <c r="R84" t="s">
        <v>8317</v>
      </c>
      <c r="S84" s="14">
        <v>41766.80572916667</v>
      </c>
      <c r="T84" s="14">
        <v>41799.80572916667</v>
      </c>
    </row>
    <row r="85" spans="1:20" ht="24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</v>
      </c>
      <c r="Q85" t="s">
        <v>8316</v>
      </c>
      <c r="R85" t="s">
        <v>8317</v>
      </c>
      <c r="S85" s="14">
        <v>40644.159259259257</v>
      </c>
      <c r="T85" s="14">
        <v>40666.165972222225</v>
      </c>
    </row>
    <row r="86" spans="1:20" ht="24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</v>
      </c>
      <c r="Q86" t="s">
        <v>8316</v>
      </c>
      <c r="R86" t="s">
        <v>8317</v>
      </c>
      <c r="S86" s="14">
        <v>41940.69158564815</v>
      </c>
      <c r="T86" s="14">
        <v>41969.332638888889</v>
      </c>
    </row>
    <row r="87" spans="1:20" ht="24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</v>
      </c>
      <c r="Q87" t="s">
        <v>8316</v>
      </c>
      <c r="R87" t="s">
        <v>8317</v>
      </c>
      <c r="S87" s="14">
        <v>41839.175706018519</v>
      </c>
      <c r="T87" s="14">
        <v>41853.175706018519</v>
      </c>
    </row>
    <row r="88" spans="1:20" ht="24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51</v>
      </c>
      <c r="Q88" t="s">
        <v>8316</v>
      </c>
      <c r="R88" t="s">
        <v>8317</v>
      </c>
      <c r="S88" s="14">
        <v>41772.105937500004</v>
      </c>
      <c r="T88" s="14">
        <v>41803.916666666664</v>
      </c>
    </row>
    <row r="89" spans="1:20" ht="24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101</v>
      </c>
      <c r="Q89" t="s">
        <v>8316</v>
      </c>
      <c r="R89" t="s">
        <v>8317</v>
      </c>
      <c r="S89" s="14">
        <v>41591.737974537034</v>
      </c>
      <c r="T89" s="14">
        <v>41621.207638888889</v>
      </c>
    </row>
    <row r="90" spans="1:20" ht="24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32</v>
      </c>
      <c r="Q9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24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</v>
      </c>
      <c r="Q91" t="s">
        <v>8316</v>
      </c>
      <c r="R91" t="s">
        <v>8317</v>
      </c>
      <c r="S91" s="14">
        <v>40923.729953703703</v>
      </c>
      <c r="T91" s="14">
        <v>40953.729953703703</v>
      </c>
    </row>
    <row r="92" spans="1:20" ht="24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</v>
      </c>
      <c r="Q92" t="s">
        <v>8316</v>
      </c>
      <c r="R92" t="s">
        <v>8317</v>
      </c>
      <c r="S92" s="14">
        <v>41878.878379629627</v>
      </c>
      <c r="T92" s="14">
        <v>41908.878379629627</v>
      </c>
    </row>
    <row r="93" spans="1:20" ht="24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132</v>
      </c>
      <c r="Q93" t="s">
        <v>8316</v>
      </c>
      <c r="R93" t="s">
        <v>8317</v>
      </c>
      <c r="S93" s="14">
        <v>41862.864675925928</v>
      </c>
      <c r="T93" s="14">
        <v>41876.864675925928</v>
      </c>
    </row>
    <row r="94" spans="1:20" ht="24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</v>
      </c>
      <c r="Q94" t="s">
        <v>8316</v>
      </c>
      <c r="R94" t="s">
        <v>8317</v>
      </c>
      <c r="S94" s="14">
        <v>40531.886886574073</v>
      </c>
      <c r="T94" s="14">
        <v>40591.886886574073</v>
      </c>
    </row>
    <row r="95" spans="1:20" ht="24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40</v>
      </c>
      <c r="Q95" t="s">
        <v>8316</v>
      </c>
      <c r="R95" t="s">
        <v>8317</v>
      </c>
      <c r="S95" s="14">
        <v>41477.930914351848</v>
      </c>
      <c r="T95" s="14">
        <v>41504.625</v>
      </c>
    </row>
    <row r="96" spans="1:20" ht="24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58</v>
      </c>
      <c r="Q96" t="s">
        <v>8316</v>
      </c>
      <c r="R96" t="s">
        <v>8317</v>
      </c>
      <c r="S96" s="14">
        <v>41781.666770833333</v>
      </c>
      <c r="T96" s="14">
        <v>41811.666770833333</v>
      </c>
    </row>
    <row r="97" spans="1:20" ht="24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</v>
      </c>
      <c r="Q97" t="s">
        <v>8316</v>
      </c>
      <c r="R97" t="s">
        <v>8317</v>
      </c>
      <c r="S97" s="14">
        <v>41375.702210648145</v>
      </c>
      <c r="T97" s="14">
        <v>41400.702210648145</v>
      </c>
    </row>
    <row r="98" spans="1:20" ht="24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47</v>
      </c>
      <c r="Q98" t="s">
        <v>8316</v>
      </c>
      <c r="R98" t="s">
        <v>8317</v>
      </c>
      <c r="S98" s="14">
        <v>40883.949317129627</v>
      </c>
      <c r="T98" s="14">
        <v>40939.708333333336</v>
      </c>
    </row>
    <row r="99" spans="1:20" ht="24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</v>
      </c>
      <c r="Q99" t="s">
        <v>8316</v>
      </c>
      <c r="R99" t="s">
        <v>8317</v>
      </c>
      <c r="S99" s="14">
        <v>41491.79478009259</v>
      </c>
      <c r="T99" s="14">
        <v>41509.79478009259</v>
      </c>
    </row>
    <row r="100" spans="1:20" ht="24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</v>
      </c>
      <c r="Q10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24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</v>
      </c>
      <c r="Q101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24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</v>
      </c>
      <c r="Q102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24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</v>
      </c>
      <c r="Q103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24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63</v>
      </c>
      <c r="Q104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24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86</v>
      </c>
      <c r="Q105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24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54</v>
      </c>
      <c r="Q106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24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</v>
      </c>
      <c r="Q107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24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</v>
      </c>
      <c r="Q108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24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</v>
      </c>
      <c r="Q109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24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</v>
      </c>
      <c r="Q110" t="s">
        <v>8316</v>
      </c>
      <c r="R110" t="s">
        <v>8317</v>
      </c>
      <c r="S110" s="14">
        <v>42772.833379629628</v>
      </c>
      <c r="T110" s="14">
        <v>42806.875</v>
      </c>
    </row>
    <row r="111" spans="1:20" ht="24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</v>
      </c>
      <c r="Q111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24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46</v>
      </c>
      <c r="Q112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24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142</v>
      </c>
      <c r="Q113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24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</v>
      </c>
      <c r="Q114" t="s">
        <v>8316</v>
      </c>
      <c r="R114" t="s">
        <v>8317</v>
      </c>
      <c r="S114" s="14">
        <v>42503.559467592597</v>
      </c>
      <c r="T114" s="14">
        <v>42524.875</v>
      </c>
    </row>
    <row r="115" spans="1:20" ht="24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194</v>
      </c>
      <c r="Q115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24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107</v>
      </c>
      <c r="Q116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24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</v>
      </c>
      <c r="Q117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24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58</v>
      </c>
      <c r="Q118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24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</v>
      </c>
      <c r="Q119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24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</v>
      </c>
      <c r="Q12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24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86</v>
      </c>
      <c r="Q121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24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183</v>
      </c>
      <c r="Q122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24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</v>
      </c>
      <c r="Q123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24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59</v>
      </c>
      <c r="Q124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24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70</v>
      </c>
      <c r="Q125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24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116</v>
      </c>
      <c r="Q126" t="s">
        <v>8316</v>
      </c>
      <c r="R126" t="s">
        <v>8317</v>
      </c>
      <c r="S126" s="14">
        <v>42262.096782407403</v>
      </c>
      <c r="T126" s="14">
        <v>42286</v>
      </c>
    </row>
    <row r="127" spans="1:20" ht="24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</v>
      </c>
      <c r="Q127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24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58</v>
      </c>
      <c r="Q128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24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</v>
      </c>
      <c r="Q129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24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66</v>
      </c>
      <c r="Q13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24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</v>
      </c>
      <c r="Q131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24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</v>
      </c>
      <c r="Q132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24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</v>
      </c>
      <c r="Q133" t="s">
        <v>8316</v>
      </c>
      <c r="R133" t="s">
        <v>8317</v>
      </c>
      <c r="S133" s="14">
        <v>42602.576712962968</v>
      </c>
      <c r="T133" s="14">
        <v>42621.15625</v>
      </c>
    </row>
    <row r="134" spans="1:20" ht="24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73</v>
      </c>
      <c r="Q134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24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</v>
      </c>
      <c r="Q135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24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252</v>
      </c>
      <c r="Q136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24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75</v>
      </c>
      <c r="Q137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24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68</v>
      </c>
      <c r="Q138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24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94</v>
      </c>
      <c r="Q139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24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</v>
      </c>
      <c r="Q140" t="s">
        <v>8316</v>
      </c>
      <c r="R140" t="s">
        <v>8317</v>
      </c>
      <c r="S140" s="14">
        <v>42284.516064814816</v>
      </c>
      <c r="T140" s="14">
        <v>42307.875</v>
      </c>
    </row>
    <row r="141" spans="1:20" ht="24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53</v>
      </c>
      <c r="Q141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24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</v>
      </c>
      <c r="Q142" t="s">
        <v>8316</v>
      </c>
      <c r="R142" t="s">
        <v>8317</v>
      </c>
      <c r="S142" s="14">
        <v>42136.536134259266</v>
      </c>
      <c r="T142" s="14">
        <v>42167.875</v>
      </c>
    </row>
    <row r="143" spans="1:20" ht="24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</v>
      </c>
      <c r="Q143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24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61</v>
      </c>
      <c r="Q144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24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107</v>
      </c>
      <c r="Q145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24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205</v>
      </c>
      <c r="Q146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24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55</v>
      </c>
      <c r="Q147" t="s">
        <v>8316</v>
      </c>
      <c r="R147" t="s">
        <v>8317</v>
      </c>
      <c r="S147" s="14">
        <v>42400.704537037032</v>
      </c>
      <c r="T147" s="14">
        <v>42444.875</v>
      </c>
    </row>
    <row r="148" spans="1:20" ht="24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</v>
      </c>
      <c r="Q148" t="s">
        <v>8316</v>
      </c>
      <c r="R148" t="s">
        <v>8317</v>
      </c>
      <c r="S148" s="14">
        <v>42017.88045138889</v>
      </c>
      <c r="T148" s="14">
        <v>42044.1875</v>
      </c>
    </row>
    <row r="149" spans="1:20" ht="24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</v>
      </c>
      <c r="Q149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24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69</v>
      </c>
      <c r="Q15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24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</v>
      </c>
      <c r="Q151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24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</v>
      </c>
      <c r="Q152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24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</v>
      </c>
      <c r="Q153" t="s">
        <v>8316</v>
      </c>
      <c r="R153" t="s">
        <v>8317</v>
      </c>
      <c r="S153" s="14">
        <v>42380.884872685187</v>
      </c>
      <c r="T153" s="14">
        <v>42398.249305555553</v>
      </c>
    </row>
    <row r="154" spans="1:20" ht="24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</v>
      </c>
      <c r="Q154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24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</v>
      </c>
      <c r="Q155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24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41</v>
      </c>
      <c r="Q156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24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</v>
      </c>
      <c r="Q157" t="s">
        <v>8316</v>
      </c>
      <c r="R157" t="s">
        <v>8317</v>
      </c>
      <c r="S157" s="14">
        <v>42239.957962962959</v>
      </c>
      <c r="T157" s="14">
        <v>42260</v>
      </c>
    </row>
    <row r="158" spans="1:20" ht="24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</v>
      </c>
      <c r="Q158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24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</v>
      </c>
      <c r="Q159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24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</v>
      </c>
      <c r="Q16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24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60</v>
      </c>
      <c r="Q161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24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90</v>
      </c>
      <c r="Q162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24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</v>
      </c>
      <c r="Q163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24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49</v>
      </c>
      <c r="Q164" t="s">
        <v>8316</v>
      </c>
      <c r="R164" t="s">
        <v>8317</v>
      </c>
      <c r="S164" s="14">
        <v>42493.219236111108</v>
      </c>
      <c r="T164" s="14">
        <v>42531.125</v>
      </c>
    </row>
    <row r="165" spans="1:20" ht="24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</v>
      </c>
      <c r="Q165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24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</v>
      </c>
      <c r="Q166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24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210</v>
      </c>
      <c r="Q167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24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</v>
      </c>
      <c r="Q168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24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24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</v>
      </c>
      <c r="Q17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24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94</v>
      </c>
      <c r="Q171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24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62</v>
      </c>
      <c r="Q172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24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</v>
      </c>
      <c r="Q173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24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36</v>
      </c>
      <c r="Q174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24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146</v>
      </c>
      <c r="Q175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24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</v>
      </c>
      <c r="Q176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24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293</v>
      </c>
      <c r="Q177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24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</v>
      </c>
      <c r="Q178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24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</v>
      </c>
      <c r="Q179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24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33</v>
      </c>
      <c r="Q18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24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117</v>
      </c>
      <c r="Q181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24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137</v>
      </c>
      <c r="Q182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24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178</v>
      </c>
      <c r="Q183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24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</v>
      </c>
      <c r="Q184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24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</v>
      </c>
      <c r="Q185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24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</v>
      </c>
      <c r="Q186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24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24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92</v>
      </c>
      <c r="Q188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24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70</v>
      </c>
      <c r="Q189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24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110</v>
      </c>
      <c r="Q19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24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56</v>
      </c>
      <c r="Q191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24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64</v>
      </c>
      <c r="Q192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24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185</v>
      </c>
      <c r="Q193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24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</v>
      </c>
      <c r="Q194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24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55</v>
      </c>
      <c r="Q195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24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</v>
      </c>
      <c r="Q196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24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867</v>
      </c>
      <c r="Q197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24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</v>
      </c>
      <c r="Q198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24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</v>
      </c>
      <c r="Q199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24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68</v>
      </c>
      <c r="Q20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24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31</v>
      </c>
      <c r="Q201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24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</v>
      </c>
      <c r="Q202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24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</v>
      </c>
      <c r="Q203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24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112</v>
      </c>
      <c r="Q204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24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</v>
      </c>
      <c r="Q205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24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</v>
      </c>
      <c r="Q206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24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94</v>
      </c>
      <c r="Q207" t="s">
        <v>8316</v>
      </c>
      <c r="R207" t="s">
        <v>8317</v>
      </c>
      <c r="S207" s="14">
        <v>42292.087592592594</v>
      </c>
      <c r="T207" s="14">
        <v>42329.125</v>
      </c>
    </row>
    <row r="208" spans="1:20" ht="24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</v>
      </c>
      <c r="Q208" t="s">
        <v>8316</v>
      </c>
      <c r="R208" t="s">
        <v>8317</v>
      </c>
      <c r="S208" s="14">
        <v>41953.8675</v>
      </c>
      <c r="T208" s="14">
        <v>41983.8675</v>
      </c>
    </row>
    <row r="209" spans="1:20" ht="24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</v>
      </c>
      <c r="Q209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24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</v>
      </c>
      <c r="Q2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24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185</v>
      </c>
      <c r="Q211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24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70</v>
      </c>
      <c r="Q212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24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62</v>
      </c>
      <c r="Q213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24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</v>
      </c>
      <c r="Q214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24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56</v>
      </c>
      <c r="Q215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24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</v>
      </c>
      <c r="Q216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24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</v>
      </c>
      <c r="Q217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24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100</v>
      </c>
      <c r="Q218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24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</v>
      </c>
      <c r="Q219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24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</v>
      </c>
      <c r="Q22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24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59</v>
      </c>
      <c r="Q221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24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</v>
      </c>
      <c r="Q222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24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</v>
      </c>
      <c r="Q223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24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</v>
      </c>
      <c r="Q224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24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71</v>
      </c>
      <c r="Q225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24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</v>
      </c>
      <c r="Q226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24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38</v>
      </c>
      <c r="Q227" t="s">
        <v>8316</v>
      </c>
      <c r="R227" t="s">
        <v>8317</v>
      </c>
      <c r="S227" s="14">
        <v>41894.91375</v>
      </c>
      <c r="T227" s="14">
        <v>41938.029861111114</v>
      </c>
    </row>
    <row r="228" spans="1:20" ht="24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</v>
      </c>
      <c r="Q228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24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</v>
      </c>
      <c r="Q229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24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24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82</v>
      </c>
      <c r="Q231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24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</v>
      </c>
      <c r="Q232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24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47</v>
      </c>
      <c r="Q233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24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</v>
      </c>
      <c r="Q234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24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</v>
      </c>
      <c r="Q235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24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</v>
      </c>
      <c r="Q236" t="s">
        <v>8316</v>
      </c>
      <c r="R236" t="s">
        <v>8317</v>
      </c>
      <c r="S236" s="14">
        <v>41776.063136574077</v>
      </c>
      <c r="T236" s="14">
        <v>41807.125</v>
      </c>
    </row>
    <row r="237" spans="1:20" ht="24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63</v>
      </c>
      <c r="Q237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24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59</v>
      </c>
      <c r="Q238" t="s">
        <v>8316</v>
      </c>
      <c r="R238" t="s">
        <v>8317</v>
      </c>
      <c r="S238" s="14">
        <v>42572.61681712963</v>
      </c>
      <c r="T238" s="14">
        <v>42589.125</v>
      </c>
    </row>
    <row r="239" spans="1:20" ht="24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</v>
      </c>
      <c r="Q239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24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</v>
      </c>
      <c r="Q24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24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90</v>
      </c>
      <c r="Q241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24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</v>
      </c>
      <c r="Q242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24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60</v>
      </c>
      <c r="Q243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24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</v>
      </c>
      <c r="Q244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24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</v>
      </c>
      <c r="Q245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24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24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</v>
      </c>
      <c r="Q247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24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</v>
      </c>
      <c r="Q248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24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</v>
      </c>
      <c r="Q249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24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</v>
      </c>
      <c r="Q25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24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146</v>
      </c>
      <c r="Q251" t="s">
        <v>8316</v>
      </c>
      <c r="R251" t="s">
        <v>8317</v>
      </c>
      <c r="S251" s="14">
        <v>42626.7503125</v>
      </c>
      <c r="T251" s="14">
        <v>42656.7503125</v>
      </c>
    </row>
    <row r="252" spans="1:20" ht="24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359</v>
      </c>
      <c r="Q252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24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51</v>
      </c>
      <c r="Q253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24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</v>
      </c>
      <c r="Q254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24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58</v>
      </c>
      <c r="Q255" t="s">
        <v>8316</v>
      </c>
      <c r="R255" t="s">
        <v>8317</v>
      </c>
      <c r="S255" s="14">
        <v>42643.632858796293</v>
      </c>
      <c r="T255" s="14">
        <v>42672.125</v>
      </c>
    </row>
    <row r="256" spans="1:20" ht="24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30</v>
      </c>
      <c r="Q256" t="s">
        <v>8316</v>
      </c>
      <c r="R256" t="s">
        <v>8317</v>
      </c>
      <c r="S256" s="14">
        <v>42179.898472222223</v>
      </c>
      <c r="T256" s="14">
        <v>42195.75</v>
      </c>
    </row>
    <row r="257" spans="1:20" ht="24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</v>
      </c>
      <c r="Q257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24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73</v>
      </c>
      <c r="Q258" t="s">
        <v>8316</v>
      </c>
      <c r="R258" t="s">
        <v>8317</v>
      </c>
      <c r="S258" s="14">
        <v>42420.019097222219</v>
      </c>
      <c r="T258" s="14">
        <v>42479.977430555555</v>
      </c>
    </row>
    <row r="259" spans="1:20" ht="24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</v>
      </c>
      <c r="Q259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24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</v>
      </c>
      <c r="Q260" t="s">
        <v>8316</v>
      </c>
      <c r="R260" t="s">
        <v>8317</v>
      </c>
      <c r="S260" s="14">
        <v>42605.765381944439</v>
      </c>
      <c r="T260" s="14">
        <v>42634.125</v>
      </c>
    </row>
    <row r="261" spans="1:20" ht="24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</v>
      </c>
      <c r="Q261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24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42</v>
      </c>
      <c r="Q262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24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89</v>
      </c>
      <c r="Q263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24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</v>
      </c>
      <c r="Q264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24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t="s">
        <v>8316</v>
      </c>
      <c r="R265" t="s">
        <v>8317</v>
      </c>
      <c r="S265" s="14">
        <v>41921.279976851853</v>
      </c>
      <c r="T265" s="14">
        <v>41939.125</v>
      </c>
    </row>
    <row r="266" spans="1:20" ht="24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</v>
      </c>
      <c r="Q266" t="s">
        <v>8316</v>
      </c>
      <c r="R266" t="s">
        <v>8317</v>
      </c>
      <c r="S266" s="14">
        <v>42128.736608796295</v>
      </c>
      <c r="T266" s="14">
        <v>42141.125</v>
      </c>
    </row>
    <row r="267" spans="1:20" ht="24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40</v>
      </c>
      <c r="Q267" t="s">
        <v>8316</v>
      </c>
      <c r="R267" t="s">
        <v>8317</v>
      </c>
      <c r="S267" s="14">
        <v>42053.916921296302</v>
      </c>
      <c r="T267" s="14">
        <v>42079.875</v>
      </c>
    </row>
    <row r="268" spans="1:20" ht="24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165</v>
      </c>
      <c r="Q268" t="s">
        <v>8316</v>
      </c>
      <c r="R268" t="s">
        <v>8317</v>
      </c>
      <c r="S268" s="14">
        <v>42171.317442129628</v>
      </c>
      <c r="T268" s="14">
        <v>42195.875</v>
      </c>
    </row>
    <row r="269" spans="1:20" ht="24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</v>
      </c>
      <c r="Q269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24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65</v>
      </c>
      <c r="Q27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24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</v>
      </c>
      <c r="Q271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24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</v>
      </c>
      <c r="Q272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24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</v>
      </c>
      <c r="Q273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24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</v>
      </c>
      <c r="Q274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24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</v>
      </c>
      <c r="Q275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24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</v>
      </c>
      <c r="Q276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24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52</v>
      </c>
      <c r="Q277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24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31</v>
      </c>
      <c r="Q278" t="s">
        <v>8316</v>
      </c>
      <c r="R278" t="s">
        <v>8317</v>
      </c>
      <c r="S278" s="14">
        <v>42689.214988425927</v>
      </c>
      <c r="T278" s="14">
        <v>42700.25</v>
      </c>
    </row>
    <row r="279" spans="1:20" ht="24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48</v>
      </c>
      <c r="Q279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24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</v>
      </c>
      <c r="Q28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24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</v>
      </c>
      <c r="Q281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24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</v>
      </c>
      <c r="Q282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24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24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24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67</v>
      </c>
      <c r="Q285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24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24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24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97</v>
      </c>
      <c r="Q288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24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</v>
      </c>
      <c r="Q289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24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</v>
      </c>
      <c r="Q29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24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24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67</v>
      </c>
      <c r="Q292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24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</v>
      </c>
      <c r="Q293" t="s">
        <v>8316</v>
      </c>
      <c r="R293" t="s">
        <v>8317</v>
      </c>
      <c r="S293" s="14">
        <v>41856.010069444441</v>
      </c>
      <c r="T293" s="14">
        <v>41890.125</v>
      </c>
    </row>
    <row r="294" spans="1:20" ht="24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</v>
      </c>
      <c r="Q294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24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46</v>
      </c>
      <c r="Q295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24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</v>
      </c>
      <c r="Q296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24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76</v>
      </c>
      <c r="Q297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24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24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82</v>
      </c>
      <c r="Q299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24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37</v>
      </c>
      <c r="Q30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ht="24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</v>
      </c>
      <c r="Q301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24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</v>
      </c>
      <c r="Q302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24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79</v>
      </c>
      <c r="Q303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24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</v>
      </c>
      <c r="Q304" t="s">
        <v>8316</v>
      </c>
      <c r="R304" t="s">
        <v>8317</v>
      </c>
      <c r="S304" s="14">
        <v>42243.6252662037</v>
      </c>
      <c r="T304" s="14">
        <v>42278.6252662037</v>
      </c>
    </row>
    <row r="305" spans="1:20" ht="24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</v>
      </c>
      <c r="Q305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24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</v>
      </c>
      <c r="Q306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24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</v>
      </c>
      <c r="Q307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24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</v>
      </c>
      <c r="Q308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24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</v>
      </c>
      <c r="Q309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24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</v>
      </c>
      <c r="Q3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24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165</v>
      </c>
      <c r="Q311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24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</v>
      </c>
      <c r="Q312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24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</v>
      </c>
      <c r="Q313" t="s">
        <v>8316</v>
      </c>
      <c r="R313" t="s">
        <v>8317</v>
      </c>
      <c r="S313" s="14">
        <v>42196.028703703705</v>
      </c>
      <c r="T313" s="14">
        <v>42228</v>
      </c>
    </row>
    <row r="314" spans="1:20" ht="24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24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</v>
      </c>
      <c r="Q315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24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</v>
      </c>
      <c r="Q316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24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98</v>
      </c>
      <c r="Q317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24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</v>
      </c>
      <c r="Q318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24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123</v>
      </c>
      <c r="Q319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24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88</v>
      </c>
      <c r="Q32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24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137</v>
      </c>
      <c r="Q321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24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</v>
      </c>
      <c r="Q322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24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24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29</v>
      </c>
      <c r="Q324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24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38</v>
      </c>
      <c r="Q325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24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59</v>
      </c>
      <c r="Q326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24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136</v>
      </c>
      <c r="Q327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24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</v>
      </c>
      <c r="Q328" t="s">
        <v>8316</v>
      </c>
      <c r="R328" t="s">
        <v>8317</v>
      </c>
      <c r="S328" s="14">
        <v>41964.716319444444</v>
      </c>
      <c r="T328" s="14">
        <v>41994.716319444444</v>
      </c>
    </row>
    <row r="329" spans="1:20" ht="24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152</v>
      </c>
      <c r="Q329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24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</v>
      </c>
      <c r="Q33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24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</v>
      </c>
      <c r="Q331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24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73</v>
      </c>
      <c r="Q332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24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</v>
      </c>
      <c r="Q333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24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56</v>
      </c>
      <c r="Q334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24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50</v>
      </c>
      <c r="Q335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24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78</v>
      </c>
      <c r="Q336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24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41</v>
      </c>
      <c r="Q337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24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</v>
      </c>
      <c r="Q338" t="s">
        <v>8316</v>
      </c>
      <c r="R338" t="s">
        <v>8317</v>
      </c>
      <c r="S338" s="14">
        <v>42220.79487268519</v>
      </c>
      <c r="T338" s="14">
        <v>42246</v>
      </c>
    </row>
    <row r="339" spans="1:20" ht="24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</v>
      </c>
      <c r="Q339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24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82</v>
      </c>
      <c r="Q34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24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45</v>
      </c>
      <c r="Q341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24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</v>
      </c>
      <c r="Q342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24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63</v>
      </c>
      <c r="Q343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24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</v>
      </c>
      <c r="Q344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24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</v>
      </c>
      <c r="Q345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24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</v>
      </c>
      <c r="Q346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24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</v>
      </c>
      <c r="Q347" t="s">
        <v>8316</v>
      </c>
      <c r="R347" t="s">
        <v>8317</v>
      </c>
      <c r="S347" s="14">
        <v>42619.935694444444</v>
      </c>
      <c r="T347" s="14">
        <v>42643.875</v>
      </c>
    </row>
    <row r="348" spans="1:20" ht="24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48</v>
      </c>
      <c r="Q348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24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</v>
      </c>
      <c r="Q349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24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81</v>
      </c>
      <c r="Q35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24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69</v>
      </c>
      <c r="Q351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24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</v>
      </c>
      <c r="Q352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24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58</v>
      </c>
      <c r="Q353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24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74</v>
      </c>
      <c r="Q354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24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76</v>
      </c>
      <c r="Q355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24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</v>
      </c>
      <c r="Q356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24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93</v>
      </c>
      <c r="Q357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24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</v>
      </c>
      <c r="Q358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24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32</v>
      </c>
      <c r="Q359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24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37</v>
      </c>
      <c r="Q36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24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</v>
      </c>
      <c r="Q361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24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</v>
      </c>
      <c r="Q362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24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</v>
      </c>
      <c r="Q363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24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</v>
      </c>
      <c r="Q364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24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100</v>
      </c>
      <c r="Q365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24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</v>
      </c>
      <c r="Q366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24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</v>
      </c>
      <c r="Q367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24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59</v>
      </c>
      <c r="Q368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24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</v>
      </c>
      <c r="Q369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24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42</v>
      </c>
      <c r="Q370" t="s">
        <v>8316</v>
      </c>
      <c r="R370" t="s">
        <v>8317</v>
      </c>
      <c r="S370" s="14">
        <v>41753.593275462961</v>
      </c>
      <c r="T370" s="14">
        <v>41778.875</v>
      </c>
    </row>
    <row r="371" spans="1:20" ht="24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</v>
      </c>
      <c r="Q371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24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</v>
      </c>
      <c r="Q372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24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</v>
      </c>
      <c r="Q373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24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</v>
      </c>
      <c r="Q374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24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187</v>
      </c>
      <c r="Q375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24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</v>
      </c>
      <c r="Q376" t="s">
        <v>8316</v>
      </c>
      <c r="R376" t="s">
        <v>8317</v>
      </c>
      <c r="S376" s="14">
        <v>41891.96503472222</v>
      </c>
      <c r="T376" s="14">
        <v>41901</v>
      </c>
    </row>
    <row r="377" spans="1:20" ht="24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63</v>
      </c>
      <c r="Q377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24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</v>
      </c>
      <c r="Q378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24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41</v>
      </c>
      <c r="Q379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24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24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34</v>
      </c>
      <c r="Q381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24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</v>
      </c>
      <c r="Q382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24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84</v>
      </c>
      <c r="Q383" t="s">
        <v>8316</v>
      </c>
      <c r="R383" t="s">
        <v>8317</v>
      </c>
      <c r="S383" s="14">
        <v>41792.542986111112</v>
      </c>
      <c r="T383" s="14">
        <v>41813.75</v>
      </c>
    </row>
    <row r="384" spans="1:20" ht="24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24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81</v>
      </c>
      <c r="Q385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24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54</v>
      </c>
      <c r="Q386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24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68</v>
      </c>
      <c r="Q387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24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</v>
      </c>
      <c r="Q388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24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111</v>
      </c>
      <c r="Q389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24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107</v>
      </c>
      <c r="Q39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24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106</v>
      </c>
      <c r="Q391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24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52</v>
      </c>
      <c r="Q392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24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</v>
      </c>
      <c r="Q393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24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115</v>
      </c>
      <c r="Q394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24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63</v>
      </c>
      <c r="Q395" t="s">
        <v>8316</v>
      </c>
      <c r="R395" t="s">
        <v>8317</v>
      </c>
      <c r="S395" s="14">
        <v>42462.140868055561</v>
      </c>
      <c r="T395" s="14">
        <v>42489.875</v>
      </c>
    </row>
    <row r="396" spans="1:20" ht="24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</v>
      </c>
      <c r="Q396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24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</v>
      </c>
      <c r="Q397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24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79</v>
      </c>
      <c r="Q398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24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62</v>
      </c>
      <c r="Q399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24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</v>
      </c>
      <c r="Q40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24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</v>
      </c>
      <c r="Q401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24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24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41</v>
      </c>
      <c r="Q403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24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80</v>
      </c>
      <c r="Q404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24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65</v>
      </c>
      <c r="Q405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24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108</v>
      </c>
      <c r="Q406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24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179</v>
      </c>
      <c r="Q407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24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63</v>
      </c>
      <c r="Q408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24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24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59</v>
      </c>
      <c r="Q4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24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140</v>
      </c>
      <c r="Q411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24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</v>
      </c>
      <c r="Q412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24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</v>
      </c>
      <c r="Q413" t="s">
        <v>8316</v>
      </c>
      <c r="R413" t="s">
        <v>8317</v>
      </c>
      <c r="S413" s="14">
        <v>42155.142638888887</v>
      </c>
      <c r="T413" s="14">
        <v>42215.142638888887</v>
      </c>
    </row>
  </sheetData>
  <conditionalFormatting sqref="F1:F413">
    <cfRule type="containsText" dxfId="35" priority="2" operator="containsText" text="canceled">
      <formula>NOT(ISERROR(SEARCH("canceled",F1)))</formula>
    </cfRule>
    <cfRule type="containsText" dxfId="34" priority="3" operator="containsText" text="failed">
      <formula>NOT(ISERROR(SEARCH("failed",F1)))</formula>
    </cfRule>
    <cfRule type="containsText" dxfId="33" priority="4" operator="containsText" text="live">
      <formula>NOT(ISERROR(SEARCH("live",F1)))</formula>
    </cfRule>
    <cfRule type="containsText" dxfId="32" priority="5" operator="containsText" text="successful">
      <formula>NOT(ISERROR(SEARCH("successful",F1)))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832F7-D9B3-9642-B8C4-D279C15EA059}">
  <dimension ref="A1:C14"/>
  <sheetViews>
    <sheetView workbookViewId="0">
      <selection activeCell="F9" sqref="F9"/>
    </sheetView>
  </sheetViews>
  <sheetFormatPr baseColWidth="10" defaultRowHeight="15" x14ac:dyDescent="0.2"/>
  <cols>
    <col min="1" max="1" width="22.5" bestFit="1" customWidth="1"/>
    <col min="2" max="2" width="10.83203125" style="19"/>
    <col min="3" max="3" width="11.1640625" style="19" bestFit="1" customWidth="1"/>
  </cols>
  <sheetData>
    <row r="1" spans="1:3" ht="16" thickBot="1" x14ac:dyDescent="0.25">
      <c r="A1" s="25"/>
      <c r="B1" s="26" t="s">
        <v>8386</v>
      </c>
      <c r="C1" s="27" t="s">
        <v>8387</v>
      </c>
    </row>
    <row r="2" spans="1:3" x14ac:dyDescent="0.2">
      <c r="A2" s="23" t="s">
        <v>8388</v>
      </c>
      <c r="B2" s="24">
        <f>AVERAGE('Successful US Kickstarters'!D:D)</f>
        <v>5048.8786407766993</v>
      </c>
      <c r="C2" s="28">
        <f>AVERAGE('Failed US Kickstarters'!D:D)</f>
        <v>10554.212</v>
      </c>
    </row>
    <row r="3" spans="1:3" x14ac:dyDescent="0.2">
      <c r="A3" s="21" t="s">
        <v>8389</v>
      </c>
      <c r="B3" s="20">
        <f>MEDIAN('Successful US Kickstarters'!D:D)</f>
        <v>3000</v>
      </c>
      <c r="C3" s="29">
        <f>MEDIAN('Failed US Kickstarters'!D:D)</f>
        <v>5000</v>
      </c>
    </row>
    <row r="4" spans="1:3" x14ac:dyDescent="0.2">
      <c r="A4" s="21" t="s">
        <v>8392</v>
      </c>
      <c r="B4" s="20">
        <f>STDEV('Successful US Kickstarters'!D:D)</f>
        <v>7758.1747533478701</v>
      </c>
      <c r="C4" s="29">
        <f>STDEV('Failed US Kickstarters'!D:D)</f>
        <v>22011.798770922433</v>
      </c>
    </row>
    <row r="5" spans="1:3" x14ac:dyDescent="0.2">
      <c r="A5" s="21" t="s">
        <v>8394</v>
      </c>
      <c r="B5" s="20">
        <f>_xlfn.QUARTILE.EXC('Successful US Kickstarters'!D:D,3)</f>
        <v>5000</v>
      </c>
      <c r="C5" s="29">
        <f>_xlfn.QUARTILE.EXC('Failed US Kickstarters'!D:D,3)</f>
        <v>10000</v>
      </c>
    </row>
    <row r="6" spans="1:3" x14ac:dyDescent="0.2">
      <c r="A6" s="21" t="s">
        <v>8393</v>
      </c>
      <c r="B6" s="20">
        <f>_xlfn.QUARTILE.EXC('Successful US Kickstarters'!D:D,1)</f>
        <v>1500</v>
      </c>
      <c r="C6" s="29">
        <f>_xlfn.QUARTILE.EXC('Failed US Kickstarters'!D:D,1)</f>
        <v>2000</v>
      </c>
    </row>
    <row r="7" spans="1:3" x14ac:dyDescent="0.2">
      <c r="A7" s="21" t="s">
        <v>8399</v>
      </c>
      <c r="B7" s="20">
        <f>B5-B6</f>
        <v>3500</v>
      </c>
      <c r="C7" s="29">
        <f>C5-C6</f>
        <v>8000</v>
      </c>
    </row>
    <row r="8" spans="1:3" x14ac:dyDescent="0.2">
      <c r="A8" s="21"/>
      <c r="B8" s="20"/>
      <c r="C8" s="29"/>
    </row>
    <row r="9" spans="1:3" x14ac:dyDescent="0.2">
      <c r="A9" s="21" t="s">
        <v>8390</v>
      </c>
      <c r="B9" s="20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">
      <c r="A10" s="21" t="s">
        <v>8391</v>
      </c>
      <c r="B10" s="20">
        <f>MEDIAN('Successful US Kickstarters'!E:E)</f>
        <v>3167.5</v>
      </c>
      <c r="C10" s="29">
        <f>MEDIAN('Failed US Kickstarters'!E:E)</f>
        <v>103</v>
      </c>
    </row>
    <row r="11" spans="1:3" x14ac:dyDescent="0.2">
      <c r="A11" s="21" t="s">
        <v>8395</v>
      </c>
      <c r="B11" s="20">
        <f>STDEV('Successful US Kickstarters'!E:E)</f>
        <v>8344.7063933183508</v>
      </c>
      <c r="C11" s="29">
        <f>STDEV('Failed US Kickstarters'!E:E)</f>
        <v>1333.1920839382735</v>
      </c>
    </row>
    <row r="12" spans="1:3" x14ac:dyDescent="0.2">
      <c r="A12" s="21" t="s">
        <v>8396</v>
      </c>
      <c r="B12" s="20">
        <f>_xlfn.QUARTILE.EXC('Successful US Kickstarters'!E:E,3)</f>
        <v>5699</v>
      </c>
      <c r="C12" s="29">
        <f>_xlfn.QUARTILE.EXC('Failed US Kickstarters'!E:E,3)</f>
        <v>501</v>
      </c>
    </row>
    <row r="13" spans="1:3" x14ac:dyDescent="0.2">
      <c r="A13" s="21" t="s">
        <v>8397</v>
      </c>
      <c r="B13" s="20">
        <f>_xlfn.QUARTILE.EXC('Successful US Kickstarters'!E:E,1)</f>
        <v>1716.5074999999999</v>
      </c>
      <c r="C13" s="29">
        <f>_xlfn.QUARTILE.EXC('Failed US Kickstarters'!E:E,1)</f>
        <v>9.25</v>
      </c>
    </row>
    <row r="14" spans="1:3" ht="16" thickBot="1" x14ac:dyDescent="0.25">
      <c r="A14" s="22" t="s">
        <v>8398</v>
      </c>
      <c r="B14" s="30">
        <f>B12-B13</f>
        <v>3982.4925000000003</v>
      </c>
      <c r="C14" s="31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740A-947A-C745-A863-9FCF1D29539B}">
  <dimension ref="A1:F7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8380</v>
      </c>
      <c r="B2" t="s">
        <v>8363</v>
      </c>
    </row>
    <row r="4" spans="1:6" x14ac:dyDescent="0.2">
      <c r="A4" s="11" t="s">
        <v>8362</v>
      </c>
      <c r="B4" s="11" t="s">
        <v>8307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8308</v>
      </c>
    </row>
    <row r="6" spans="1:6" x14ac:dyDescent="0.2">
      <c r="A6" s="12" t="s">
        <v>8316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2" t="s">
        <v>8308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1E550-45F3-4440-88E9-24D27499322C}">
  <dimension ref="A1:E7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41" width="14.83203125" bestFit="1" customWidth="1"/>
    <col min="42" max="42" width="10" bestFit="1" customWidth="1"/>
  </cols>
  <sheetData>
    <row r="1" spans="1:5" x14ac:dyDescent="0.2">
      <c r="A1" s="11" t="s">
        <v>8222</v>
      </c>
      <c r="B1" t="s">
        <v>8363</v>
      </c>
    </row>
    <row r="2" spans="1:5" x14ac:dyDescent="0.2">
      <c r="A2" s="11" t="s">
        <v>8380</v>
      </c>
      <c r="B2" t="s">
        <v>8363</v>
      </c>
    </row>
    <row r="4" spans="1:5" x14ac:dyDescent="0.2">
      <c r="A4" s="11" t="s">
        <v>8362</v>
      </c>
      <c r="B4" s="11" t="s">
        <v>8307</v>
      </c>
    </row>
    <row r="5" spans="1:5" x14ac:dyDescent="0.2">
      <c r="A5" s="11" t="s">
        <v>8361</v>
      </c>
      <c r="B5" t="s">
        <v>8220</v>
      </c>
      <c r="C5" t="s">
        <v>8221</v>
      </c>
      <c r="D5" t="s">
        <v>8218</v>
      </c>
      <c r="E5" t="s">
        <v>8308</v>
      </c>
    </row>
    <row r="6" spans="1:5" x14ac:dyDescent="0.2">
      <c r="A6" s="12" t="s">
        <v>8317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8308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6B86-744A-4B4E-A4D7-69FA92D53357}">
  <dimension ref="A1:F18"/>
  <sheetViews>
    <sheetView workbookViewId="0">
      <selection activeCell="F18" sqref="F18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8379</v>
      </c>
      <c r="B1" t="s">
        <v>8363</v>
      </c>
    </row>
    <row r="2" spans="1:6" x14ac:dyDescent="0.2">
      <c r="A2" s="11" t="s">
        <v>8380</v>
      </c>
      <c r="B2" t="s">
        <v>8364</v>
      </c>
    </row>
    <row r="4" spans="1:6" x14ac:dyDescent="0.2">
      <c r="A4" s="11" t="s">
        <v>8362</v>
      </c>
      <c r="B4" s="11" t="s">
        <v>8307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8308</v>
      </c>
    </row>
    <row r="6" spans="1:6" x14ac:dyDescent="0.2">
      <c r="A6" s="16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6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6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6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6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6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6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6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6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6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6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6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s="17" customFormat="1" x14ac:dyDescent="0.2">
      <c r="A18" s="16" t="s">
        <v>8308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83DF-5037-9F4E-A2F9-F09080B1EC12}">
  <dimension ref="A1:D6"/>
  <sheetViews>
    <sheetView workbookViewId="0">
      <selection activeCell="I17" sqref="I17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s="18" customFormat="1" x14ac:dyDescent="0.2">
      <c r="A1" s="18" t="s">
        <v>8381</v>
      </c>
      <c r="B1" s="18" t="s">
        <v>8382</v>
      </c>
      <c r="C1" s="18" t="s">
        <v>8383</v>
      </c>
      <c r="D1" s="18" t="s">
        <v>8384</v>
      </c>
    </row>
    <row r="2" spans="1:4" x14ac:dyDescent="0.2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</row>
    <row r="3" spans="1:4" x14ac:dyDescent="0.2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</row>
    <row r="4" spans="1:4" x14ac:dyDescent="0.2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</row>
    <row r="5" spans="1:4" x14ac:dyDescent="0.2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</row>
    <row r="6" spans="1:4" x14ac:dyDescent="0.2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2021-12-31T16:06:56Z</dcterms:modified>
</cp:coreProperties>
</file>