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1.xml" ContentType="application/vnd.openxmlformats-officedocument.customXml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J:\..Web files\F3\History\"/>
    </mc:Choice>
  </mc:AlternateContent>
  <xr:revisionPtr revIDLastSave="0" documentId="13_ncr:1_{B83AD25E-6C23-4495-BE97-CE3419C0EF34}" xr6:coauthVersionLast="46" xr6:coauthVersionMax="46" xr10:uidLastSave="{00000000-0000-0000-0000-000000000000}"/>
  <bookViews>
    <workbookView xWindow="28680" yWindow="-3900" windowWidth="16440" windowHeight="29040" tabRatio="873" xr2:uid="{00000000-000D-0000-FFFF-FFFF00000000}"/>
  </bookViews>
  <sheets>
    <sheet name="Line Item Detail" sheetId="8" r:id="rId1"/>
    <sheet name="SFY0809" sheetId="4" r:id="rId2"/>
    <sheet name="Local Option Sales Tax Coll" sheetId="1" r:id="rId3"/>
    <sheet name="Tourist Development Tax" sheetId="2" r:id="rId4"/>
    <sheet name="Conv &amp; Tourist Impact" sheetId="3" r:id="rId5"/>
    <sheet name="Voted 1-Cent Local Option Fuel" sheetId="5" r:id="rId6"/>
    <sheet name="Non-Voted Local Option Fuel " sheetId="6" r:id="rId7"/>
    <sheet name="Addtional Local Option Fuel" sheetId="7" r:id="rId8"/>
  </sheets>
  <definedNames>
    <definedName name="_xlnm.Print_Area" localSheetId="3">'Tourist Development Tax'!$A$9:$C$81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2" i="2" l="1"/>
  <c r="N40" i="2"/>
  <c r="C39" i="4" s="1"/>
  <c r="N66" i="2"/>
  <c r="N70" i="2"/>
  <c r="N24" i="3"/>
  <c r="N67" i="2"/>
  <c r="N60" i="2"/>
  <c r="N56" i="2"/>
  <c r="N54" i="2"/>
  <c r="N24" i="2"/>
  <c r="N19" i="2"/>
  <c r="N12" i="2"/>
  <c r="D78" i="4"/>
  <c r="C78" i="4"/>
  <c r="C73" i="4"/>
  <c r="N76" i="2"/>
  <c r="C75" i="4" s="1"/>
  <c r="M53" i="2"/>
  <c r="L79" i="1"/>
  <c r="K79" i="1"/>
  <c r="J79" i="1"/>
  <c r="I27" i="3"/>
  <c r="N27" i="3" s="1"/>
  <c r="D26" i="4" s="1"/>
  <c r="I27" i="2"/>
  <c r="N27" i="2" s="1"/>
  <c r="C26" i="4" s="1"/>
  <c r="H79" i="1"/>
  <c r="N79" i="1" s="1"/>
  <c r="H80" i="2"/>
  <c r="G80" i="2"/>
  <c r="F80" i="2"/>
  <c r="E53" i="2"/>
  <c r="E80" i="2"/>
  <c r="D80" i="2"/>
  <c r="C53" i="2"/>
  <c r="C80" i="2" s="1"/>
  <c r="G79" i="1"/>
  <c r="G78" i="4"/>
  <c r="F78" i="4"/>
  <c r="E78" i="4"/>
  <c r="B79" i="1"/>
  <c r="B78" i="4" s="1"/>
  <c r="C79" i="1"/>
  <c r="G77" i="4"/>
  <c r="F77" i="4"/>
  <c r="E77" i="4"/>
  <c r="B77" i="4"/>
  <c r="G76" i="4"/>
  <c r="F76" i="4"/>
  <c r="E76" i="4"/>
  <c r="B76" i="4"/>
  <c r="G75" i="4"/>
  <c r="F75" i="4"/>
  <c r="E75" i="4"/>
  <c r="B75" i="4"/>
  <c r="G74" i="4"/>
  <c r="F74" i="4"/>
  <c r="E74" i="4"/>
  <c r="B74" i="4"/>
  <c r="G73" i="4"/>
  <c r="F73" i="4"/>
  <c r="E73" i="4"/>
  <c r="B73" i="4"/>
  <c r="G72" i="4"/>
  <c r="F72" i="4"/>
  <c r="E72" i="4"/>
  <c r="B72" i="4"/>
  <c r="G71" i="4"/>
  <c r="F71" i="4"/>
  <c r="E71" i="4"/>
  <c r="B71" i="4"/>
  <c r="G70" i="4"/>
  <c r="F70" i="4"/>
  <c r="E70" i="4"/>
  <c r="B70" i="4"/>
  <c r="G69" i="4"/>
  <c r="F69" i="4"/>
  <c r="E69" i="4"/>
  <c r="B69" i="4"/>
  <c r="G68" i="4"/>
  <c r="F68" i="4"/>
  <c r="E68" i="4"/>
  <c r="B68" i="4"/>
  <c r="G67" i="4"/>
  <c r="F67" i="4"/>
  <c r="E67" i="4"/>
  <c r="B67" i="4"/>
  <c r="G66" i="4"/>
  <c r="F66" i="4"/>
  <c r="E66" i="4"/>
  <c r="B66" i="4"/>
  <c r="G65" i="4"/>
  <c r="F65" i="4"/>
  <c r="E65" i="4"/>
  <c r="B65" i="4"/>
  <c r="G64" i="4"/>
  <c r="F64" i="4"/>
  <c r="E64" i="4"/>
  <c r="B64" i="4"/>
  <c r="G63" i="4"/>
  <c r="F63" i="4"/>
  <c r="E63" i="4"/>
  <c r="B63" i="4"/>
  <c r="G62" i="4"/>
  <c r="F62" i="4"/>
  <c r="E62" i="4"/>
  <c r="B62" i="4"/>
  <c r="G61" i="4"/>
  <c r="F61" i="4"/>
  <c r="E61" i="4"/>
  <c r="B61" i="4"/>
  <c r="G60" i="4"/>
  <c r="F60" i="4"/>
  <c r="E60" i="4"/>
  <c r="B60" i="4"/>
  <c r="G59" i="4"/>
  <c r="F59" i="4"/>
  <c r="E59" i="4"/>
  <c r="B59" i="4"/>
  <c r="G58" i="4"/>
  <c r="F58" i="4"/>
  <c r="E58" i="4"/>
  <c r="B58" i="4"/>
  <c r="G57" i="4"/>
  <c r="F57" i="4"/>
  <c r="E57" i="4"/>
  <c r="B57" i="4"/>
  <c r="G56" i="4"/>
  <c r="F56" i="4"/>
  <c r="E56" i="4"/>
  <c r="B56" i="4"/>
  <c r="G55" i="4"/>
  <c r="F55" i="4"/>
  <c r="E55" i="4"/>
  <c r="B55" i="4"/>
  <c r="G54" i="4"/>
  <c r="F54" i="4"/>
  <c r="E54" i="4"/>
  <c r="B54" i="4"/>
  <c r="G53" i="4"/>
  <c r="F53" i="4"/>
  <c r="E53" i="4"/>
  <c r="B53" i="4"/>
  <c r="G52" i="4"/>
  <c r="F52" i="4"/>
  <c r="E52" i="4"/>
  <c r="B53" i="2"/>
  <c r="B80" i="2"/>
  <c r="B52" i="4"/>
  <c r="G51" i="4"/>
  <c r="F51" i="4"/>
  <c r="E51" i="4"/>
  <c r="B51" i="4"/>
  <c r="G50" i="4"/>
  <c r="F50" i="4"/>
  <c r="E50" i="4"/>
  <c r="B50" i="4"/>
  <c r="G49" i="4"/>
  <c r="F49" i="4"/>
  <c r="E49" i="4"/>
  <c r="B49" i="4"/>
  <c r="G48" i="4"/>
  <c r="F48" i="4"/>
  <c r="E48" i="4"/>
  <c r="B48" i="4"/>
  <c r="G47" i="4"/>
  <c r="F47" i="4"/>
  <c r="E47" i="4"/>
  <c r="B47" i="4"/>
  <c r="G46" i="4"/>
  <c r="F46" i="4"/>
  <c r="E46" i="4"/>
  <c r="B46" i="4"/>
  <c r="G45" i="4"/>
  <c r="F45" i="4"/>
  <c r="E45" i="4"/>
  <c r="B45" i="4"/>
  <c r="G44" i="4"/>
  <c r="F44" i="4"/>
  <c r="E44" i="4"/>
  <c r="B44" i="4"/>
  <c r="G43" i="4"/>
  <c r="F43" i="4"/>
  <c r="E43" i="4"/>
  <c r="B43" i="4"/>
  <c r="G42" i="4"/>
  <c r="F42" i="4"/>
  <c r="E42" i="4"/>
  <c r="B42" i="4"/>
  <c r="G41" i="4"/>
  <c r="F41" i="4"/>
  <c r="E41" i="4"/>
  <c r="B41" i="4"/>
  <c r="G40" i="4"/>
  <c r="F40" i="4"/>
  <c r="E40" i="4"/>
  <c r="B40" i="4"/>
  <c r="G39" i="4"/>
  <c r="F39" i="4"/>
  <c r="E39" i="4"/>
  <c r="B39" i="4"/>
  <c r="G38" i="4"/>
  <c r="F38" i="4"/>
  <c r="E38" i="4"/>
  <c r="B38" i="4"/>
  <c r="G37" i="4"/>
  <c r="F37" i="4"/>
  <c r="E37" i="4"/>
  <c r="B37" i="4"/>
  <c r="G36" i="4"/>
  <c r="F36" i="4"/>
  <c r="E36" i="4"/>
  <c r="B36" i="4"/>
  <c r="G35" i="4"/>
  <c r="F35" i="4"/>
  <c r="E35" i="4"/>
  <c r="B35" i="4"/>
  <c r="G34" i="4"/>
  <c r="F34" i="4"/>
  <c r="E34" i="4"/>
  <c r="B34" i="4"/>
  <c r="G33" i="4"/>
  <c r="F33" i="4"/>
  <c r="E33" i="4"/>
  <c r="B33" i="4"/>
  <c r="G32" i="4"/>
  <c r="F32" i="4"/>
  <c r="E32" i="4"/>
  <c r="B32" i="4"/>
  <c r="G31" i="4"/>
  <c r="F31" i="4"/>
  <c r="E31" i="4"/>
  <c r="B31" i="4"/>
  <c r="G30" i="4"/>
  <c r="F30" i="4"/>
  <c r="E30" i="4"/>
  <c r="B30" i="4"/>
  <c r="G29" i="4"/>
  <c r="F29" i="4"/>
  <c r="E29" i="4"/>
  <c r="B29" i="4"/>
  <c r="G28" i="4"/>
  <c r="F28" i="4"/>
  <c r="E28" i="4"/>
  <c r="B28" i="4"/>
  <c r="G27" i="4"/>
  <c r="F27" i="4"/>
  <c r="E27" i="4"/>
  <c r="B27" i="4"/>
  <c r="G26" i="4"/>
  <c r="F26" i="4"/>
  <c r="E26" i="4"/>
  <c r="B26" i="4"/>
  <c r="G25" i="4"/>
  <c r="F25" i="4"/>
  <c r="E25" i="4"/>
  <c r="B25" i="4"/>
  <c r="G24" i="4"/>
  <c r="F24" i="4"/>
  <c r="E24" i="4"/>
  <c r="B24" i="4"/>
  <c r="G23" i="4"/>
  <c r="F23" i="4"/>
  <c r="E23" i="4"/>
  <c r="B23" i="4"/>
  <c r="G22" i="4"/>
  <c r="F22" i="4"/>
  <c r="E22" i="4"/>
  <c r="B22" i="4"/>
  <c r="G21" i="4"/>
  <c r="F21" i="4"/>
  <c r="E21" i="4"/>
  <c r="B21" i="4"/>
  <c r="G20" i="4"/>
  <c r="F20" i="4"/>
  <c r="E20" i="4"/>
  <c r="B20" i="4"/>
  <c r="G19" i="4"/>
  <c r="F19" i="4"/>
  <c r="E19" i="4"/>
  <c r="B19" i="4"/>
  <c r="G18" i="4"/>
  <c r="F18" i="4"/>
  <c r="E18" i="4"/>
  <c r="B18" i="4"/>
  <c r="G17" i="4"/>
  <c r="F17" i="4"/>
  <c r="E17" i="4"/>
  <c r="B17" i="4"/>
  <c r="G16" i="4"/>
  <c r="F16" i="4"/>
  <c r="E16" i="4"/>
  <c r="E80" i="4" s="1"/>
  <c r="B16" i="4"/>
  <c r="G15" i="4"/>
  <c r="F15" i="4"/>
  <c r="E15" i="4"/>
  <c r="B15" i="4"/>
  <c r="G14" i="4"/>
  <c r="F14" i="4"/>
  <c r="E14" i="4"/>
  <c r="B14" i="4"/>
  <c r="G13" i="4"/>
  <c r="F13" i="4"/>
  <c r="E13" i="4"/>
  <c r="B13" i="4"/>
  <c r="G12" i="4"/>
  <c r="F12" i="4"/>
  <c r="E12" i="4"/>
  <c r="B12" i="4"/>
  <c r="G11" i="4"/>
  <c r="G80" i="4" s="1"/>
  <c r="F11" i="4"/>
  <c r="E11" i="4"/>
  <c r="B11" i="4"/>
  <c r="B80" i="4" s="1"/>
  <c r="A1" i="7"/>
  <c r="A1" i="6"/>
  <c r="A1" i="5"/>
  <c r="A1" i="3"/>
  <c r="A1" i="2"/>
  <c r="A1" i="1"/>
  <c r="M81" i="1"/>
  <c r="N78" i="3"/>
  <c r="D77" i="4" s="1"/>
  <c r="N77" i="3"/>
  <c r="D76" i="4" s="1"/>
  <c r="N76" i="3"/>
  <c r="D75" i="4" s="1"/>
  <c r="N75" i="3"/>
  <c r="D74" i="4" s="1"/>
  <c r="N74" i="3"/>
  <c r="D73" i="4"/>
  <c r="N73" i="3"/>
  <c r="D72" i="4" s="1"/>
  <c r="N72" i="3"/>
  <c r="D71" i="4" s="1"/>
  <c r="N71" i="3"/>
  <c r="D70" i="4"/>
  <c r="N70" i="3"/>
  <c r="D69" i="4"/>
  <c r="N69" i="3"/>
  <c r="D68" i="4" s="1"/>
  <c r="N68" i="3"/>
  <c r="D67" i="4" s="1"/>
  <c r="N67" i="3"/>
  <c r="D66" i="4" s="1"/>
  <c r="N66" i="3"/>
  <c r="D65" i="4" s="1"/>
  <c r="N65" i="3"/>
  <c r="D64" i="4" s="1"/>
  <c r="N64" i="3"/>
  <c r="D63" i="4"/>
  <c r="N63" i="3"/>
  <c r="D62" i="4" s="1"/>
  <c r="N62" i="3"/>
  <c r="D61" i="4"/>
  <c r="N61" i="3"/>
  <c r="D60" i="4" s="1"/>
  <c r="N60" i="3"/>
  <c r="D59" i="4" s="1"/>
  <c r="N59" i="3"/>
  <c r="D58" i="4"/>
  <c r="N58" i="3"/>
  <c r="D57" i="4"/>
  <c r="N57" i="3"/>
  <c r="D56" i="4" s="1"/>
  <c r="N56" i="3"/>
  <c r="D55" i="4" s="1"/>
  <c r="N55" i="3"/>
  <c r="D54" i="4" s="1"/>
  <c r="N54" i="3"/>
  <c r="D53" i="4" s="1"/>
  <c r="N53" i="3"/>
  <c r="D52" i="4"/>
  <c r="N52" i="3"/>
  <c r="D51" i="4"/>
  <c r="N51" i="3"/>
  <c r="D50" i="4" s="1"/>
  <c r="N50" i="3"/>
  <c r="D49" i="4" s="1"/>
  <c r="N49" i="3"/>
  <c r="D48" i="4"/>
  <c r="N48" i="3"/>
  <c r="D47" i="4"/>
  <c r="N47" i="3"/>
  <c r="D46" i="4" s="1"/>
  <c r="N46" i="3"/>
  <c r="D45" i="4"/>
  <c r="N45" i="3"/>
  <c r="D44" i="4" s="1"/>
  <c r="N44" i="3"/>
  <c r="D43" i="4" s="1"/>
  <c r="N43" i="3"/>
  <c r="D42" i="4"/>
  <c r="N42" i="3"/>
  <c r="D41" i="4" s="1"/>
  <c r="N41" i="3"/>
  <c r="D40" i="4"/>
  <c r="N40" i="3"/>
  <c r="D39" i="4"/>
  <c r="N39" i="3"/>
  <c r="D38" i="4" s="1"/>
  <c r="N38" i="3"/>
  <c r="D37" i="4" s="1"/>
  <c r="N37" i="3"/>
  <c r="D36" i="4"/>
  <c r="N36" i="3"/>
  <c r="D35" i="4"/>
  <c r="N35" i="3"/>
  <c r="D34" i="4" s="1"/>
  <c r="N34" i="3"/>
  <c r="D33" i="4"/>
  <c r="N33" i="3"/>
  <c r="D32" i="4" s="1"/>
  <c r="N32" i="3"/>
  <c r="D31" i="4" s="1"/>
  <c r="N31" i="3"/>
  <c r="D30" i="4"/>
  <c r="N30" i="3"/>
  <c r="D29" i="4" s="1"/>
  <c r="N29" i="3"/>
  <c r="D28" i="4"/>
  <c r="N28" i="3"/>
  <c r="D27" i="4"/>
  <c r="N26" i="3"/>
  <c r="D25" i="4" s="1"/>
  <c r="N25" i="3"/>
  <c r="D24" i="4" s="1"/>
  <c r="D23" i="4"/>
  <c r="N23" i="3"/>
  <c r="D22" i="4" s="1"/>
  <c r="N22" i="3"/>
  <c r="D21" i="4"/>
  <c r="N21" i="3"/>
  <c r="D20" i="4"/>
  <c r="N20" i="3"/>
  <c r="D19" i="4" s="1"/>
  <c r="N19" i="3"/>
  <c r="D18" i="4" s="1"/>
  <c r="N18" i="3"/>
  <c r="D17" i="4" s="1"/>
  <c r="N17" i="3"/>
  <c r="D16" i="4" s="1"/>
  <c r="N16" i="3"/>
  <c r="D15" i="4" s="1"/>
  <c r="N15" i="3"/>
  <c r="D14" i="4"/>
  <c r="N14" i="3"/>
  <c r="D13" i="4" s="1"/>
  <c r="N13" i="3"/>
  <c r="D12" i="4"/>
  <c r="N12" i="3"/>
  <c r="D11" i="4" s="1"/>
  <c r="M80" i="7"/>
  <c r="L80" i="7"/>
  <c r="K80" i="7"/>
  <c r="J80" i="7"/>
  <c r="I80" i="7"/>
  <c r="H80" i="7"/>
  <c r="G80" i="7"/>
  <c r="F80" i="7"/>
  <c r="E80" i="7"/>
  <c r="N80" i="7" s="1"/>
  <c r="D80" i="7"/>
  <c r="C80" i="7"/>
  <c r="B80"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M80" i="6"/>
  <c r="L80" i="6"/>
  <c r="K80" i="6"/>
  <c r="J80" i="6"/>
  <c r="I80" i="6"/>
  <c r="N80" i="6" s="1"/>
  <c r="H80" i="6"/>
  <c r="G80" i="6"/>
  <c r="F80" i="6"/>
  <c r="E80" i="6"/>
  <c r="D80" i="6"/>
  <c r="C80" i="6"/>
  <c r="B80"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M80" i="5"/>
  <c r="L80" i="5"/>
  <c r="K80" i="5"/>
  <c r="J80" i="5"/>
  <c r="I80" i="5"/>
  <c r="H80" i="5"/>
  <c r="G80" i="5"/>
  <c r="F80" i="5"/>
  <c r="E80" i="5"/>
  <c r="D80" i="5"/>
  <c r="C80" i="5"/>
  <c r="B80" i="5"/>
  <c r="N80" i="5" s="1"/>
  <c r="N78" i="5"/>
  <c r="N77" i="5"/>
  <c r="N76" i="5"/>
  <c r="N75" i="5"/>
  <c r="N74" i="5"/>
  <c r="N73" i="5"/>
  <c r="N72" i="5"/>
  <c r="N71" i="5"/>
  <c r="N70" i="5"/>
  <c r="N69" i="5"/>
  <c r="N68" i="5"/>
  <c r="N67" i="5"/>
  <c r="N66" i="5"/>
  <c r="N65" i="5"/>
  <c r="N64" i="5"/>
  <c r="N63" i="5"/>
  <c r="N62" i="5"/>
  <c r="N61" i="5"/>
  <c r="N60" i="5"/>
  <c r="N59" i="5"/>
  <c r="N58" i="5"/>
  <c r="N57" i="5"/>
  <c r="N56" i="5"/>
  <c r="N55" i="5"/>
  <c r="N54" i="5"/>
  <c r="N53" i="5"/>
  <c r="N52" i="5"/>
  <c r="N51" i="5"/>
  <c r="N50" i="5"/>
  <c r="N49" i="5"/>
  <c r="N48" i="5"/>
  <c r="N47" i="5"/>
  <c r="N46" i="5"/>
  <c r="N45" i="5"/>
  <c r="N44" i="5"/>
  <c r="N43" i="5"/>
  <c r="N42" i="5"/>
  <c r="N41" i="5"/>
  <c r="N40" i="5"/>
  <c r="N39" i="5"/>
  <c r="N38" i="5"/>
  <c r="N37" i="5"/>
  <c r="N36" i="5"/>
  <c r="N35" i="5"/>
  <c r="N34" i="5"/>
  <c r="N33" i="5"/>
  <c r="N32" i="5"/>
  <c r="N31" i="5"/>
  <c r="N30" i="5"/>
  <c r="N29" i="5"/>
  <c r="N28" i="5"/>
  <c r="N27" i="5"/>
  <c r="N26" i="5"/>
  <c r="N25" i="5"/>
  <c r="N24" i="5"/>
  <c r="N23" i="5"/>
  <c r="N22" i="5"/>
  <c r="N21" i="5"/>
  <c r="N20" i="5"/>
  <c r="N19" i="5"/>
  <c r="N18" i="5"/>
  <c r="N17" i="5"/>
  <c r="N16" i="5"/>
  <c r="N15" i="5"/>
  <c r="N14" i="5"/>
  <c r="N13" i="5"/>
  <c r="N12" i="5"/>
  <c r="B80" i="3"/>
  <c r="N80" i="3" s="1"/>
  <c r="C80" i="3"/>
  <c r="D80" i="3"/>
  <c r="E80" i="3"/>
  <c r="F80" i="3"/>
  <c r="G80" i="3"/>
  <c r="H80" i="3"/>
  <c r="I80" i="3"/>
  <c r="J80" i="3"/>
  <c r="K80" i="3"/>
  <c r="L80" i="3"/>
  <c r="M80" i="3"/>
  <c r="I80" i="2"/>
  <c r="J80" i="2"/>
  <c r="K80" i="2"/>
  <c r="L80" i="2"/>
  <c r="M80" i="2"/>
  <c r="N78" i="2"/>
  <c r="C77" i="4"/>
  <c r="N77" i="2"/>
  <c r="C76" i="4"/>
  <c r="N75" i="2"/>
  <c r="C74" i="4"/>
  <c r="N73" i="2"/>
  <c r="C72" i="4" s="1"/>
  <c r="N72" i="2"/>
  <c r="C71" i="4"/>
  <c r="N71" i="2"/>
  <c r="C70" i="4"/>
  <c r="C69" i="4"/>
  <c r="N69" i="2"/>
  <c r="C68" i="4"/>
  <c r="N68" i="2"/>
  <c r="C67" i="4" s="1"/>
  <c r="C66" i="4"/>
  <c r="C65" i="4"/>
  <c r="N65" i="2"/>
  <c r="C64" i="4" s="1"/>
  <c r="N64" i="2"/>
  <c r="C63" i="4"/>
  <c r="N63" i="2"/>
  <c r="C62" i="4"/>
  <c r="N62" i="2"/>
  <c r="C61" i="4" s="1"/>
  <c r="N61" i="2"/>
  <c r="C60" i="4" s="1"/>
  <c r="C59" i="4"/>
  <c r="N59" i="2"/>
  <c r="C58" i="4" s="1"/>
  <c r="N58" i="2"/>
  <c r="C57" i="4"/>
  <c r="N57" i="2"/>
  <c r="C56" i="4"/>
  <c r="C55" i="4"/>
  <c r="N55" i="2"/>
  <c r="C54" i="4" s="1"/>
  <c r="C53" i="4"/>
  <c r="N53" i="2"/>
  <c r="C52" i="4"/>
  <c r="N52" i="2"/>
  <c r="C51" i="4" s="1"/>
  <c r="N51" i="2"/>
  <c r="C50" i="4"/>
  <c r="N50" i="2"/>
  <c r="C49" i="4"/>
  <c r="N49" i="2"/>
  <c r="C48" i="4" s="1"/>
  <c r="N48" i="2"/>
  <c r="C47" i="4" s="1"/>
  <c r="N47" i="2"/>
  <c r="C46" i="4"/>
  <c r="N46" i="2"/>
  <c r="C45" i="4" s="1"/>
  <c r="N45" i="2"/>
  <c r="C44" i="4" s="1"/>
  <c r="N44" i="2"/>
  <c r="C43" i="4"/>
  <c r="N43" i="2"/>
  <c r="C42" i="4"/>
  <c r="N42" i="2"/>
  <c r="C41" i="4" s="1"/>
  <c r="N41" i="2"/>
  <c r="C40" i="4"/>
  <c r="N39" i="2"/>
  <c r="C38" i="4" s="1"/>
  <c r="N38" i="2"/>
  <c r="C37" i="4"/>
  <c r="N37" i="2"/>
  <c r="C36" i="4"/>
  <c r="N36" i="2"/>
  <c r="C35" i="4" s="1"/>
  <c r="N35" i="2"/>
  <c r="C34" i="4" s="1"/>
  <c r="N34" i="2"/>
  <c r="C33" i="4"/>
  <c r="N33" i="2"/>
  <c r="C32" i="4" s="1"/>
  <c r="N32" i="2"/>
  <c r="C31" i="4" s="1"/>
  <c r="N31" i="2"/>
  <c r="C30" i="4"/>
  <c r="N30" i="2"/>
  <c r="C29" i="4"/>
  <c r="N29" i="2"/>
  <c r="C28" i="4" s="1"/>
  <c r="N28" i="2"/>
  <c r="C27" i="4"/>
  <c r="N26" i="2"/>
  <c r="C25" i="4" s="1"/>
  <c r="N25" i="2"/>
  <c r="C24" i="4"/>
  <c r="C23" i="4"/>
  <c r="N23" i="2"/>
  <c r="C22" i="4"/>
  <c r="C21" i="4"/>
  <c r="N21" i="2"/>
  <c r="C20" i="4" s="1"/>
  <c r="N20" i="2"/>
  <c r="C19" i="4"/>
  <c r="C18" i="4"/>
  <c r="N18" i="2"/>
  <c r="C17" i="4"/>
  <c r="N17" i="2"/>
  <c r="C16" i="4"/>
  <c r="N16" i="2"/>
  <c r="C15" i="4" s="1"/>
  <c r="N15" i="2"/>
  <c r="C14" i="4" s="1"/>
  <c r="N14" i="2"/>
  <c r="C13" i="4" s="1"/>
  <c r="N13" i="2"/>
  <c r="C12" i="4" s="1"/>
  <c r="C11" i="4"/>
  <c r="B81" i="1"/>
  <c r="C81" i="1"/>
  <c r="D81" i="1"/>
  <c r="E81" i="1"/>
  <c r="N81" i="1" s="1"/>
  <c r="F81" i="1"/>
  <c r="G81" i="1"/>
  <c r="H81" i="1"/>
  <c r="I81" i="1"/>
  <c r="J81" i="1"/>
  <c r="K81" i="1"/>
  <c r="L81"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F80" i="4"/>
  <c r="N80" i="2" l="1"/>
  <c r="D80" i="4"/>
  <c r="C80" i="4"/>
</calcChain>
</file>

<file path=xl/sharedStrings.xml><?xml version="1.0" encoding="utf-8"?>
<sst xmlns="http://schemas.openxmlformats.org/spreadsheetml/2006/main" count="673" uniqueCount="232">
  <si>
    <t>COUNTY</t>
  </si>
  <si>
    <t>--------------------</t>
  </si>
  <si>
    <t>11*Alachua</t>
  </si>
  <si>
    <t>12*Baker</t>
  </si>
  <si>
    <t>13*Bay</t>
  </si>
  <si>
    <t>14 Bradford</t>
  </si>
  <si>
    <t>15*Brevard</t>
  </si>
  <si>
    <t>16*Broward</t>
  </si>
  <si>
    <t>17 Calhoun</t>
  </si>
  <si>
    <t>18*Charlotte</t>
  </si>
  <si>
    <t>20*Clay</t>
  </si>
  <si>
    <t>21*Collier</t>
  </si>
  <si>
    <t>22 Columbia</t>
  </si>
  <si>
    <t>24 DeSoto</t>
  </si>
  <si>
    <t>25 Dixie</t>
  </si>
  <si>
    <t>26*Duval</t>
  </si>
  <si>
    <t>27*Escambia</t>
  </si>
  <si>
    <t>28 Flagler</t>
  </si>
  <si>
    <t>29 Franklin</t>
  </si>
  <si>
    <t>30 Gadsden</t>
  </si>
  <si>
    <t>31 Gilchrist</t>
  </si>
  <si>
    <t>32 Glades</t>
  </si>
  <si>
    <t>33*Gulf</t>
  </si>
  <si>
    <t>34 Hamilton</t>
  </si>
  <si>
    <t>35 Hardee</t>
  </si>
  <si>
    <t>36 Hendry</t>
  </si>
  <si>
    <t>37*Hernando</t>
  </si>
  <si>
    <t>38 Highlands</t>
  </si>
  <si>
    <t>39*Hillsborough</t>
  </si>
  <si>
    <t>40 Holmes</t>
  </si>
  <si>
    <t>41*Indian River</t>
  </si>
  <si>
    <t>42 Jackson</t>
  </si>
  <si>
    <t>43 Jefferson</t>
  </si>
  <si>
    <t>44 Lafayette</t>
  </si>
  <si>
    <t>45*Lake</t>
  </si>
  <si>
    <t>46*Lee</t>
  </si>
  <si>
    <t>47*Leon</t>
  </si>
  <si>
    <t>48 Levy</t>
  </si>
  <si>
    <t>49 Liberty</t>
  </si>
  <si>
    <t>50 Madison</t>
  </si>
  <si>
    <t>51*Manatee</t>
  </si>
  <si>
    <t>52 Marion</t>
  </si>
  <si>
    <t>53 Martin</t>
  </si>
  <si>
    <t>54*Monroe</t>
  </si>
  <si>
    <t>55*Nassau</t>
  </si>
  <si>
    <t>56*Okaloosa</t>
  </si>
  <si>
    <t>57 Okeechobee</t>
  </si>
  <si>
    <t>58*Orange</t>
  </si>
  <si>
    <t>59*Osceola</t>
  </si>
  <si>
    <t>60*Palm Beach</t>
  </si>
  <si>
    <t>61 Pasco</t>
  </si>
  <si>
    <t>62*Pinellas</t>
  </si>
  <si>
    <t>63*Polk</t>
  </si>
  <si>
    <t>64*Putnam</t>
  </si>
  <si>
    <t>65*St. Johns</t>
  </si>
  <si>
    <t>66*St. Lucie</t>
  </si>
  <si>
    <t>67*Santa Rosa</t>
  </si>
  <si>
    <t>68*Sarasota</t>
  </si>
  <si>
    <t>69*Seminole</t>
  </si>
  <si>
    <t>70 Sumter</t>
  </si>
  <si>
    <t>71*Suwannee</t>
  </si>
  <si>
    <t>72 Taylor</t>
  </si>
  <si>
    <t>73 Union</t>
  </si>
  <si>
    <t>74*Volusia</t>
  </si>
  <si>
    <t>75*Wakulla</t>
  </si>
  <si>
    <t>76*Walton</t>
  </si>
  <si>
    <t>77 Washington</t>
  </si>
  <si>
    <t>** Disc. Pool</t>
  </si>
  <si>
    <t>STATE TOTAL</t>
  </si>
  <si>
    <t>LOCAL GOVERNMENT TAX RECEIPTS BY COUNTY</t>
  </si>
  <si>
    <t>OFFICE OF TAX RESEACH</t>
  </si>
  <si>
    <t>LOCAL OPT.</t>
  </si>
  <si>
    <t>TOURIST</t>
  </si>
  <si>
    <t>CONV &amp; TOUR</t>
  </si>
  <si>
    <t>VOTED 1 CENT</t>
  </si>
  <si>
    <t>NON-VOTED LOC.</t>
  </si>
  <si>
    <t>ADDITIONAL</t>
  </si>
  <si>
    <t>SALES TAX</t>
  </si>
  <si>
    <t>DEV. TAX</t>
  </si>
  <si>
    <t>IMP. TAX</t>
  </si>
  <si>
    <t>LOC. GAS TAX</t>
  </si>
  <si>
    <t>OPT. GAS TAX</t>
  </si>
  <si>
    <t>L. O. GAS</t>
  </si>
  <si>
    <t>-------------</t>
  </si>
  <si>
    <t>---------------</t>
  </si>
  <si>
    <t>--------------</t>
  </si>
  <si>
    <t>* Indicates self-administration of the Tourist Development Tax;</t>
  </si>
  <si>
    <t>totals provided by the counties' Tax Collectors.</t>
  </si>
  <si>
    <t>** Discretionary surtax collected in non-surtax counties.</t>
  </si>
  <si>
    <t>FORM3</t>
  </si>
  <si>
    <t>11 Alachua</t>
  </si>
  <si>
    <t>12 Baker</t>
  </si>
  <si>
    <t>13 Bay</t>
  </si>
  <si>
    <t>15 Brevard</t>
  </si>
  <si>
    <t>16 Broward</t>
  </si>
  <si>
    <t>18 Charlotte</t>
  </si>
  <si>
    <t>19 Citrus</t>
  </si>
  <si>
    <t>20 Clay</t>
  </si>
  <si>
    <t>21 Collier</t>
  </si>
  <si>
    <t>26 Duval</t>
  </si>
  <si>
    <t>27 Escambia</t>
  </si>
  <si>
    <t>33 Gulf</t>
  </si>
  <si>
    <t>37 Hernando</t>
  </si>
  <si>
    <t>39 Hillsborough</t>
  </si>
  <si>
    <t>41 Indian River</t>
  </si>
  <si>
    <t>45 Lake</t>
  </si>
  <si>
    <t>46 Lee</t>
  </si>
  <si>
    <t>47 Leon</t>
  </si>
  <si>
    <t>51 Manatee</t>
  </si>
  <si>
    <t>54 Monroe</t>
  </si>
  <si>
    <t>55 Nassau</t>
  </si>
  <si>
    <t>56 Okaloosa</t>
  </si>
  <si>
    <t>58 Orange</t>
  </si>
  <si>
    <t>59 Osceola</t>
  </si>
  <si>
    <t>60 Palm Beach</t>
  </si>
  <si>
    <t>62 Pinellas</t>
  </si>
  <si>
    <t>63 Polk</t>
  </si>
  <si>
    <t>64 Putnam</t>
  </si>
  <si>
    <t>65 St. Johns</t>
  </si>
  <si>
    <t>66 St. Lucie</t>
  </si>
  <si>
    <t>67 Santa Rosa</t>
  </si>
  <si>
    <t>68 Sarasota</t>
  </si>
  <si>
    <t>69 Seminole</t>
  </si>
  <si>
    <t>71 Suwannee</t>
  </si>
  <si>
    <t>74 Volusia</t>
  </si>
  <si>
    <t>75 Wakulla</t>
  </si>
  <si>
    <t>76 Walton</t>
  </si>
  <si>
    <t xml:space="preserve">      Disc. Pool</t>
  </si>
  <si>
    <t>23*Miami-Dade</t>
  </si>
  <si>
    <t>23 Miami-Dade</t>
  </si>
  <si>
    <t>72*Taylor</t>
  </si>
  <si>
    <t>DOR ADMINISTERED TAXES/DOR ACCOUNTS</t>
  </si>
  <si>
    <t>TOURIST DEVELOPMENT TAX RECEIPTS DATA</t>
  </si>
  <si>
    <t>LOCAL SALES TAX RECEIPTS DATA</t>
  </si>
  <si>
    <t>LOCAL FUEL TAX RECEIPTS DATA</t>
  </si>
  <si>
    <t>(YTD RECEIPTS FOR MONTH INDICATED)</t>
  </si>
  <si>
    <t>SFY08-09</t>
  </si>
  <si>
    <t>Note: check individual tabs for monthlies</t>
  </si>
  <si>
    <t>VALIDATED TAX RECEIPTS DATA FOR:  JULY, 2008 thru June, 2009</t>
  </si>
  <si>
    <t>DOR Forms and Publications:</t>
  </si>
  <si>
    <t>https://floridarevenue.com/Pages/forms_index.aspx</t>
  </si>
  <si>
    <t>Florida Tax Handbooks By Year:</t>
  </si>
  <si>
    <t>http://edr.state.fl.us/Content/revenues/reports/tax-handbook/index.cfm</t>
  </si>
  <si>
    <t>Sheet</t>
  </si>
  <si>
    <t>Description</t>
  </si>
  <si>
    <t>Primary Statutory Reference</t>
  </si>
  <si>
    <t>2021 Handbook Pages</t>
  </si>
  <si>
    <t>Typical Tax Return</t>
  </si>
  <si>
    <t>For More Info…</t>
  </si>
  <si>
    <t>Local Option Sales Tax Coll</t>
  </si>
  <si>
    <t>Optional Sales Surtaxes, levied within each county at the discretion of that county's BOCC</t>
  </si>
  <si>
    <t>DR-15</t>
  </si>
  <si>
    <t>https://floridarevenue.com/taxes/taxesfees/Pages/discretionary.aspx</t>
  </si>
  <si>
    <t>Infrastructure Surtax</t>
  </si>
  <si>
    <t xml:space="preserve">The Local Government Infrastructure Surtax may be levied at the rate of 0.5 or 1 percent. Generally, the proceeds must be expended to finance, plan, and construct infrastructure; to acquire land for public recreation, conservation, or protection of natural resources; or to finance the closure of local government-owned solid waste landfills.
This line also contains collections of the Small County Surtax and the discretionary pool.
</t>
  </si>
  <si>
    <t>212.055(2)
212.055(3)</t>
  </si>
  <si>
    <t>pg 235 (Hardcopy)
pg 237 (PDF)</t>
  </si>
  <si>
    <t>Charter County Transit Surtax</t>
  </si>
  <si>
    <t xml:space="preserve">Each charter county that has adopted a charter, each county the government of which is consolidated with that of one or more municipalities, and each county that is within or under an interlocal agreement with a regional transportation or transit authority created under ch. 343 or 349, F.S., may levy the Charter County and Regional Transportation System Surtax at a rate of up to 1 percent.
</t>
  </si>
  <si>
    <t>212.055(1)</t>
  </si>
  <si>
    <t>pg 229 (Hardcopy)
pg 231 (PDF)</t>
  </si>
  <si>
    <t>Education Surtax</t>
  </si>
  <si>
    <t xml:space="preserve">Florida’s school districts may authorize the levy of the School Capital Outlay Surtax at a rate of up to 0.5 percent pursuant to a resolution conditioned to take effect only upon voter approval in a countywide referendum. The proceeds must be expended for school-related capital projects, technology implementation, and bond financing of such projects.
</t>
  </si>
  <si>
    <t>212.55(6)</t>
  </si>
  <si>
    <t>pg 250 (Hardcopy)
pg 252 (PDF)</t>
  </si>
  <si>
    <t>Indigent Care Surtax</t>
  </si>
  <si>
    <t xml:space="preserve">This surtax consists of two separate levies for different groups of eligible counties. Non-consolidated counties with a population of 800,000 or more may impose a 0.5% levy, while non-consolodated counties with populations less than 800,000 can only impose a levy of 0.25%.
This line also contains collections of the County Public Hospital Surtax and the Voter Approved Indigent Care Surtax
</t>
  </si>
  <si>
    <t>212.055(4)
212.055(5)
212.055(7)</t>
  </si>
  <si>
    <t>pg 241 (Hardcopy)
pg 243 (PDF)</t>
  </si>
  <si>
    <t>Emergeny Fire Rescue Surtax</t>
  </si>
  <si>
    <t xml:space="preserve">The Emergency Fire Rescue Services and Facilities Surtax may be levied at the rate of up to 1 percent pursuant to an ordinance enacted by a majority vote of the county’s governing body and approved by voters in a countywide referendum.
</t>
  </si>
  <si>
    <t>212.055(8)</t>
  </si>
  <si>
    <t>pg 232 (Hardcopy)
pg 234 (PDF)</t>
  </si>
  <si>
    <t>Pension Liability Surtax</t>
  </si>
  <si>
    <t xml:space="preserve">The county’s governing body may levy the Pension Liability Surtax, at a rate not to exceed 0.5 percent, pursuant to an ordinance conditioned to take effect upon approval by a majority vote of county electors voting in a referendum. The surtax proceeds must be used to fund an underfunded defined benefit retirement plan or system. As of FY 2021, no county levies or has levied this surtax.
</t>
  </si>
  <si>
    <t>212.055(9)</t>
  </si>
  <si>
    <t>pg 248 (Hardcopy)
pg 250 (PDF)</t>
  </si>
  <si>
    <t>Tourist Development Tax</t>
  </si>
  <si>
    <t xml:space="preserve">Also known as Transient Rental Taxes. Florida law allows counties to impose local option transient rental taxes on rentals or leases of accommodations in hotels, motels, apartments, rooming houses, mobile home parks, RV parks, condominiums, or timeshare resorts for a term of six months or less. The state allows counties to choose between self-administering these taxes, or allowing the Department of Revenue to Administer the taxes on their behalf. This line only includes collections from those taxes the Department administers. 
</t>
  </si>
  <si>
    <t>pg 277 (Hardcopy)
pg 279 (PDF)</t>
  </si>
  <si>
    <t>https://floridarevenue.com/taxes/taxesfees/Pages/local_option.aspx#tourist_development</t>
  </si>
  <si>
    <t>1 Or 2 Perxent Toursit Devemlopment Tax</t>
  </si>
  <si>
    <t>The 1 or 2 Percent Tourist Development Tax was the original of the five tourist development taxes authorized. If adopted, the rate must be either 1 or 2 percent. Authorized uses include the capital construction of tourist-related facilities, tourist promotion, and beach and shoreline maintenance, including the funding and refunding of revenue bonds.</t>
  </si>
  <si>
    <t xml:space="preserve">125.0104(3)(c) </t>
  </si>
  <si>
    <t>pg 281 (Hardcopy)
pg 283 (PDF)</t>
  </si>
  <si>
    <t>Additional 1 Percent Tourist Devemopment Tax</t>
  </si>
  <si>
    <t xml:space="preserve">The Additional 1 Percent Tourist Development Tax may be levied by extraordinary vote of the county governing board or by referendum; however, it may only be levied after the 1 or 2 percent tourist development tax has been levied for a minimum of 3 years. If levied, the tax must be levied at the rate of 1 percent. Uses of the revenue are the same as for the 1 or 2 percent tax, except that revenues cannot be used for certain debt service or refinancing unless approved by an extraordinary vote of the governing board.
</t>
  </si>
  <si>
    <t>125.0105(3)(d)</t>
  </si>
  <si>
    <t>pg 284 (Hardcopy)
pg 286 (PDF)</t>
  </si>
  <si>
    <t>Professional Sports Franchise Facility Tourst Development Tax</t>
  </si>
  <si>
    <t>The Professional Sports Franchise Facility Tax may be levied at a rate up to 1 percent by a majority vote of the governing board of the county. Generally, proceeds can be used to pay debt service on bonds for the construction or renovation of professional sports franchise facilities, spring training facilities of professional sports franchises and convention centers, and to promote and advertise tourism.</t>
  </si>
  <si>
    <t>125.0104(3)(l)</t>
  </si>
  <si>
    <t>pg 287 (Hardcopy)
pg 289 (PDF)</t>
  </si>
  <si>
    <t>High Tourism Impact Tourist Development Tax</t>
  </si>
  <si>
    <t xml:space="preserve">The High Tourism Impact Tax may be levied by any county in which sales subject to the tourist development tax exceeded $600 million in the previous calendar year or were at least 18 percent of the county’s total taxable sales. No county levying a convention development tax, however, can be considered a high tourism impact county. Once levied, the tax may be continued until repealed. If levied, the tax rate must be 1 percent. Revenues may be used for the same purposes as the 1 or 2 percent tourist development tax.
</t>
  </si>
  <si>
    <t>125.0104(3)(m)</t>
  </si>
  <si>
    <t>pg 290 (Hardcopy)
pg 292 (PDF)</t>
  </si>
  <si>
    <t>Additional Professional Sports Franchise Facility Tourist Development Tax</t>
  </si>
  <si>
    <t>The Additional Professional Sports Franchise Facility Tax may be levied at a rate up to 1 percent by a majority plus one vote of the governing board of the county. Generally, the proceeds can be used to pay debt service on bonds for the construction or renovation of professional sports franchise facilities, spring training facilities of professional sports franchises, and to promote and advertise tourism.</t>
  </si>
  <si>
    <t>125.0104(3)(n)</t>
  </si>
  <si>
    <t>pg 293 (Hardcopy)
pg 295 (PDF)</t>
  </si>
  <si>
    <t>Conv &amp; Tourist Impact</t>
  </si>
  <si>
    <t xml:space="preserve">Additional Tourist Development Taxes enacted with specialized intent.
</t>
  </si>
  <si>
    <t>Tourist Impact Tax</t>
  </si>
  <si>
    <t xml:space="preserve">Any county is authoized to levy this tax so long as they create a land authority pursuant to s380.0661(1) FS. This levy is a 1 percent tax on transient rental facilities within the county area designated as an area of critical state concern pursuant to ch. 380, F.S. If the area(s) of critical state concern are greater than 50 percent of the county’s total land area, the tax may be levied countywide. The tax proceeds are used to purchase property in the area of critical state concern and to offset the loss of ad valorem taxes due to those land acquisitions. Only Monroe County is currently eligible to levy the tax, and the county levies the tax.
</t>
  </si>
  <si>
    <t>125.0108</t>
  </si>
  <si>
    <t>pg 296 (Hardcopy)
pg 298 (PDF)</t>
  </si>
  <si>
    <t>Consolidated County Convention Development Tax</t>
  </si>
  <si>
    <t>Each county operating under a government consolidated with one or more municipalities in the county may impose a 2 percent tax on the total consideration charged for transient rental transactions. The tax shall be levied pursuant to an ordinance enacted by the county’s governing body. Only the City of Jacksonville/Duval County consolidated government is currently eligible to levy the tax, and the consolidated government levies the tax.</t>
  </si>
  <si>
    <t>212.0305(4)(a)</t>
  </si>
  <si>
    <t>pg 300 (Hardcopy)
pg 302 (PDF)</t>
  </si>
  <si>
    <t>Charter County Convention Development Tax</t>
  </si>
  <si>
    <t xml:space="preserve">Each county may impose a 3 percent tax on the total consideration charged for transient rental transactions. The tax shall be levied pursuant to an ordinance enacted by the county’s governing body. The governing body of a municipality levying the Municipal Resort Tax may adopt a resolution prohibiting the imposition of the tax within its jurisdiction. If the levy is prohibited, no tax revenue shall be expended within that municipality. Only Miami-Dade County is currently eligible to levy the tax, and the county levies the tax.
</t>
  </si>
  <si>
    <t>212.0305(4)(b)</t>
  </si>
  <si>
    <t>pg 302 (Hardcopy)
pg 304 (PDF)</t>
  </si>
  <si>
    <t>Special District, Special, and Subcounty Convention Development Tax</t>
  </si>
  <si>
    <t xml:space="preserve">The three taxes authorized by s. 212.0305(4)(c)-(e), F.S., are the:
• Special District Convention Development Tax, which is levied within the boundaries of the special district formerly levying a tourist advertising ad valorem tax within a special taxing district.
• Special Convention Development Tax, which is levied outside the boundaries of the special district and to the southeast of State Road 415.
• Subcounty Convention Development Tax, which is levied outside the boundaries of the special district and to the northwest of State Road 415.
Only Volusia County is currently eligible to levy the tax, and the county levies the tax.
</t>
  </si>
  <si>
    <t>212.0305(4)(c) - (e) &amp; 212.03055</t>
  </si>
  <si>
    <t>pg 304 (Hardcopy)
pg 306 (PDF)</t>
  </si>
  <si>
    <t>Voted 1-Cent Local Option Fuel</t>
  </si>
  <si>
    <t xml:space="preserve">Also known as the Ninth Cent Fuel Tax or the County Voted @ 1-Cent Fuel Tax. The Ninth-Cent Fuel Tax is a local option tax of 1 cent on every net gallon of motor and diesel fuel sold within a county. 
</t>
  </si>
  <si>
    <t>pg 260 (Hardcopy)
pg 262 (PDF)</t>
  </si>
  <si>
    <t>DR-309632</t>
  </si>
  <si>
    <t>Non-Voted Local Option Fuel</t>
  </si>
  <si>
    <t xml:space="preserve">Local governments are authorized to levy a tax of 1 to 6 cents on every net gallon of motor fuel sold in a county. The tax is imposed on diesel fuel in each county at the maximum rate of 6 cents per gallon.
</t>
  </si>
  <si>
    <t>336.025(1)(a)</t>
  </si>
  <si>
    <t>pg 264 (Hardcopy)
pg 266 (PDF)</t>
  </si>
  <si>
    <t>Additional Local Option Fuel</t>
  </si>
  <si>
    <t xml:space="preserve">County governments are authorized to levy a tax of 1 to 5 cents upon every net gallon of motor fuel sold within a county. Diesel fuel is not subject to this tax. 
</t>
  </si>
  <si>
    <t>336.025(1)(b)</t>
  </si>
  <si>
    <t>pg 267 (Hardcopy)
pg 269 (PDF)</t>
  </si>
  <si>
    <t>LAST UPDATED: 16 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</si>
</sst>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0.0%"/>
  </numFmts>
  <fonts count="27">
    <font>
      <sz val="10"/>
      <name val="Times New Roman"/>
    </font>
    <font>
      <sz val="11"/>
      <color theme="1"/>
      <name val="Calibri"/>
      <family val="2"/>
      <scheme val="minor"/>
    </font>
    <font>
      <sz val="10"/>
      <name val="Times New Roman"/>
    </font>
    <font>
      <sz val="8"/>
      <name val="Times New Roman"/>
      <family val="1"/>
    </font>
    <font>
      <sz val="10"/>
      <name val="Times New Roman"/>
      <family val="1"/>
    </font>
    <font>
      <b/>
      <sz val="10"/>
      <name val="Times New Roman"/>
      <family val="1"/>
    </font>
    <font>
      <sz val="12"/>
      <name val="Arial MT"/>
    </font>
    <font>
      <sz val="9"/>
      <color indexed="20"/>
      <name val="Arial"/>
      <family val="2"/>
    </font>
    <font>
      <sz val="9"/>
      <color indexed="48"/>
      <name val="Arial"/>
      <family val="2"/>
    </font>
    <font>
      <b/>
      <sz val="12"/>
      <color indexed="20"/>
      <name val="Arial"/>
      <family val="2"/>
    </font>
    <font>
      <b/>
      <sz val="9"/>
      <color indexed="20"/>
      <name val="Arial"/>
      <family val="2"/>
    </font>
    <font>
      <sz val="10"/>
      <name val="Arial"/>
      <family val="2"/>
    </font>
    <font>
      <b/>
      <sz val="10"/>
      <color indexed="8"/>
      <name val="Arial"/>
      <family val="2"/>
    </font>
    <font>
      <b/>
      <sz val="10"/>
      <color indexed="39"/>
      <name val="Arial"/>
      <family val="2"/>
    </font>
    <font>
      <b/>
      <sz val="8"/>
      <color indexed="8"/>
      <name val="Arial"/>
      <family val="2"/>
    </font>
    <font>
      <sz val="10"/>
      <color indexed="8"/>
      <name val="Arial"/>
      <family val="2"/>
    </font>
    <font>
      <b/>
      <sz val="12"/>
      <color indexed="8"/>
      <name val="Arial"/>
      <family val="2"/>
    </font>
    <font>
      <sz val="10"/>
      <color indexed="8"/>
      <name val="Arial"/>
      <family val="2"/>
    </font>
    <font>
      <sz val="10"/>
      <color indexed="39"/>
      <name val="Arial"/>
      <family val="2"/>
    </font>
    <font>
      <sz val="8"/>
      <color indexed="8"/>
      <name val="Arial"/>
      <family val="2"/>
    </font>
    <font>
      <sz val="14"/>
      <name val="Arial"/>
      <family val="2"/>
    </font>
    <font>
      <sz val="10"/>
      <color indexed="10"/>
      <name val="Arial"/>
      <family val="2"/>
    </font>
    <font>
      <sz val="10"/>
      <color theme="1"/>
      <name val="Times New Roman"/>
      <family val="1"/>
    </font>
    <font>
      <u/>
      <sz val="11"/>
      <color theme="10"/>
      <name val="Calibri"/>
      <family val="2"/>
      <scheme val="minor"/>
    </font>
    <font>
      <u/>
      <sz val="10"/>
      <color theme="10"/>
      <name val="Times New Roman"/>
      <family val="1"/>
    </font>
    <font>
      <b/>
      <sz val="10"/>
      <color theme="1"/>
      <name val="Times New Roman"/>
      <family val="1"/>
    </font>
    <font>
      <sz val="48"/>
      <color theme="1"/>
      <name val="Calibri"/>
      <family val="2"/>
      <scheme val="minor"/>
    </font>
  </fonts>
  <fills count="29">
    <fill>
      <patternFill patternType="none"/>
    </fill>
    <fill>
      <patternFill patternType="gray125"/>
    </fill>
    <fill>
      <patternFill patternType="solid">
        <fgColor indexed="57"/>
      </patternFill>
    </fill>
    <fill>
      <patternFill patternType="solid">
        <fgColor indexed="11"/>
      </patternFill>
    </fill>
    <fill>
      <patternFill patternType="solid">
        <fgColor indexed="43"/>
      </patternFill>
    </fill>
    <fill>
      <patternFill patternType="solid">
        <fgColor indexed="50"/>
      </patternFill>
    </fill>
    <fill>
      <patternFill patternType="solid">
        <fgColor indexed="51"/>
      </patternFill>
    </fill>
    <fill>
      <patternFill patternType="solid">
        <fgColor indexed="52"/>
      </patternFill>
    </fill>
    <fill>
      <patternFill patternType="solid">
        <fgColor indexed="43"/>
        <bgColor indexed="64"/>
      </patternFill>
    </fill>
    <fill>
      <patternFill patternType="solid">
        <fgColor indexed="40"/>
        <bgColor indexed="64"/>
      </patternFill>
    </fill>
    <fill>
      <patternFill patternType="solid">
        <fgColor indexed="45"/>
      </patternFill>
    </fill>
    <fill>
      <patternFill patternType="solid">
        <fgColor indexed="29"/>
      </patternFill>
    </fill>
    <fill>
      <patternFill patternType="solid">
        <fgColor indexed="10"/>
      </patternFill>
    </fill>
    <fill>
      <patternFill patternType="solid">
        <fgColor indexed="53"/>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4"/>
        <bgColor indexed="64"/>
      </patternFill>
    </fill>
    <fill>
      <patternFill patternType="solid">
        <fgColor indexed="41"/>
        <bgColor indexed="64"/>
      </patternFill>
    </fill>
    <fill>
      <patternFill patternType="solid">
        <fgColor indexed="26"/>
        <bgColor indexed="64"/>
      </patternFill>
    </fill>
    <fill>
      <patternFill patternType="solid">
        <fgColor indexed="14"/>
        <bgColor indexed="64"/>
      </patternFill>
    </fill>
    <fill>
      <patternFill patternType="solid">
        <fgColor indexed="9"/>
        <bgColor indexed="64"/>
      </patternFill>
    </fill>
    <fill>
      <patternFill patternType="solid">
        <fgColor indexed="13"/>
        <bgColor indexed="64"/>
      </patternFill>
    </fill>
    <fill>
      <patternFill patternType="solid">
        <fgColor indexed="11"/>
        <bgColor indexed="64"/>
      </patternFill>
    </fill>
    <fill>
      <patternFill patternType="solid">
        <fgColor indexed="51"/>
        <bgColor indexed="64"/>
      </patternFill>
    </fill>
    <fill>
      <patternFill patternType="solid">
        <fgColor indexed="57"/>
        <bgColor indexed="64"/>
      </patternFill>
    </fill>
    <fill>
      <patternFill patternType="solid">
        <fgColor indexed="50"/>
        <bgColor indexed="64"/>
      </patternFill>
    </fill>
    <fill>
      <patternFill patternType="solid">
        <fgColor theme="0"/>
        <bgColor indexed="64"/>
      </patternFill>
    </fill>
  </fills>
  <borders count="13">
    <border>
      <left/>
      <right/>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51"/>
      </left>
      <right style="thin">
        <color indexed="51"/>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53">
    <xf numFmtId="0" fontId="0" fillId="0" borderId="0"/>
    <xf numFmtId="0" fontId="6" fillId="0" borderId="0"/>
    <xf numFmtId="0" fontId="6" fillId="0" borderId="0"/>
    <xf numFmtId="0" fontId="6" fillId="0" borderId="0"/>
    <xf numFmtId="4" fontId="12" fillId="4" borderId="1" applyNumberFormat="0" applyProtection="0">
      <alignment vertical="center"/>
    </xf>
    <xf numFmtId="4" fontId="13" fillId="8" borderId="1" applyNumberFormat="0" applyProtection="0">
      <alignment vertical="center"/>
    </xf>
    <xf numFmtId="4" fontId="14" fillId="8" borderId="1" applyNumberFormat="0" applyProtection="0">
      <alignment horizontal="left" vertical="center" indent="1"/>
    </xf>
    <xf numFmtId="0" fontId="12" fillId="8" borderId="1" applyNumberFormat="0" applyProtection="0">
      <alignment horizontal="left" vertical="top" indent="1"/>
    </xf>
    <xf numFmtId="4" fontId="14" fillId="9" borderId="0" applyNumberFormat="0" applyProtection="0">
      <alignment horizontal="left" vertical="center" indent="1"/>
    </xf>
    <xf numFmtId="4" fontId="15" fillId="10" borderId="1" applyNumberFormat="0" applyProtection="0">
      <alignment horizontal="right" vertical="center"/>
    </xf>
    <xf numFmtId="4" fontId="15" fillId="11" borderId="1" applyNumberFormat="0" applyProtection="0">
      <alignment horizontal="right" vertical="center"/>
    </xf>
    <xf numFmtId="4" fontId="15" fillId="12" borderId="1" applyNumberFormat="0" applyProtection="0">
      <alignment horizontal="right" vertical="center"/>
    </xf>
    <xf numFmtId="4" fontId="15" fillId="6" borderId="1" applyNumberFormat="0" applyProtection="0">
      <alignment horizontal="right" vertical="center"/>
    </xf>
    <xf numFmtId="4" fontId="15" fillId="7" borderId="1" applyNumberFormat="0" applyProtection="0">
      <alignment horizontal="right" vertical="center"/>
    </xf>
    <xf numFmtId="4" fontId="15" fillId="13" borderId="1" applyNumberFormat="0" applyProtection="0">
      <alignment horizontal="right" vertical="center"/>
    </xf>
    <xf numFmtId="4" fontId="15" fillId="2" borderId="1" applyNumberFormat="0" applyProtection="0">
      <alignment horizontal="right" vertical="center"/>
    </xf>
    <xf numFmtId="4" fontId="15" fillId="5" borderId="1" applyNumberFormat="0" applyProtection="0">
      <alignment horizontal="right" vertical="center"/>
    </xf>
    <xf numFmtId="4" fontId="15" fillId="3" borderId="1" applyNumberFormat="0" applyProtection="0">
      <alignment horizontal="right" vertical="center"/>
    </xf>
    <xf numFmtId="4" fontId="12" fillId="14" borderId="2" applyNumberFormat="0" applyProtection="0">
      <alignment horizontal="left" vertical="center" indent="1"/>
    </xf>
    <xf numFmtId="4" fontId="15" fillId="15" borderId="0" applyNumberFormat="0" applyProtection="0">
      <alignment horizontal="left" vertical="center" indent="1"/>
    </xf>
    <xf numFmtId="4" fontId="16" fillId="16" borderId="0" applyNumberFormat="0" applyProtection="0">
      <alignment horizontal="left" vertical="center" indent="1"/>
    </xf>
    <xf numFmtId="4" fontId="15" fillId="17" borderId="1" applyNumberFormat="0" applyProtection="0">
      <alignment horizontal="right" vertical="center"/>
    </xf>
    <xf numFmtId="4" fontId="17" fillId="15" borderId="0" applyNumberFormat="0" applyProtection="0">
      <alignment horizontal="left" vertical="center" indent="1"/>
    </xf>
    <xf numFmtId="4" fontId="17" fillId="9" borderId="0" applyNumberFormat="0" applyProtection="0">
      <alignment horizontal="left" vertical="center" indent="1"/>
    </xf>
    <xf numFmtId="0" fontId="11" fillId="16" borderId="1" applyNumberFormat="0" applyProtection="0">
      <alignment horizontal="left" vertical="center" indent="1"/>
    </xf>
    <xf numFmtId="0" fontId="11" fillId="16" borderId="1" applyNumberFormat="0" applyProtection="0">
      <alignment horizontal="left" vertical="top" indent="1"/>
    </xf>
    <xf numFmtId="0" fontId="11" fillId="9" borderId="1" applyNumberFormat="0" applyProtection="0">
      <alignment horizontal="left" vertical="center" indent="1"/>
    </xf>
    <xf numFmtId="0" fontId="11" fillId="9" borderId="1" applyNumberFormat="0" applyProtection="0">
      <alignment horizontal="left" vertical="top" indent="1"/>
    </xf>
    <xf numFmtId="0" fontId="11" fillId="18" borderId="1" applyNumberFormat="0" applyProtection="0">
      <alignment horizontal="left" vertical="center" indent="1"/>
    </xf>
    <xf numFmtId="0" fontId="11" fillId="18" borderId="1" applyNumberFormat="0" applyProtection="0">
      <alignment horizontal="left" vertical="top" indent="1"/>
    </xf>
    <xf numFmtId="0" fontId="11" fillId="19" borderId="1" applyNumberFormat="0" applyProtection="0">
      <alignment horizontal="left" vertical="center" indent="1"/>
    </xf>
    <xf numFmtId="0" fontId="11" fillId="19" borderId="1" applyNumberFormat="0" applyProtection="0">
      <alignment horizontal="left" vertical="top" indent="1"/>
    </xf>
    <xf numFmtId="4" fontId="15" fillId="20" borderId="1" applyNumberFormat="0" applyProtection="0">
      <alignment vertical="center"/>
    </xf>
    <xf numFmtId="4" fontId="18" fillId="20" borderId="1" applyNumberFormat="0" applyProtection="0">
      <alignment vertical="center"/>
    </xf>
    <xf numFmtId="4" fontId="15" fillId="20" borderId="1" applyNumberFormat="0" applyProtection="0">
      <alignment horizontal="left" vertical="center" indent="1"/>
    </xf>
    <xf numFmtId="0" fontId="15" fillId="20" borderId="1" applyNumberFormat="0" applyProtection="0">
      <alignment horizontal="left" vertical="top" indent="1"/>
    </xf>
    <xf numFmtId="4" fontId="15" fillId="15" borderId="1" applyNumberFormat="0" applyProtection="0">
      <alignment horizontal="right" vertical="center"/>
    </xf>
    <xf numFmtId="4" fontId="18" fillId="15" borderId="1" applyNumberFormat="0" applyProtection="0">
      <alignment horizontal="right" vertical="center"/>
    </xf>
    <xf numFmtId="4" fontId="19" fillId="17" borderId="1" applyNumberFormat="0" applyProtection="0">
      <alignment horizontal="left" vertical="center" indent="1"/>
    </xf>
    <xf numFmtId="0" fontId="19" fillId="9" borderId="1" applyNumberFormat="0" applyProtection="0">
      <alignment horizontal="left" vertical="top" indent="1"/>
    </xf>
    <xf numFmtId="4" fontId="20" fillId="0" borderId="0" applyNumberFormat="0" applyProtection="0">
      <alignment horizontal="left" vertical="center" indent="1"/>
    </xf>
    <xf numFmtId="4" fontId="21" fillId="15" borderId="1" applyNumberFormat="0" applyProtection="0">
      <alignment horizontal="right" vertical="center"/>
    </xf>
    <xf numFmtId="0" fontId="7" fillId="21" borderId="0"/>
    <xf numFmtId="49" fontId="8" fillId="21" borderId="0"/>
    <xf numFmtId="49" fontId="9" fillId="21" borderId="3">
      <alignment wrapText="1"/>
    </xf>
    <xf numFmtId="49" fontId="9" fillId="21" borderId="0">
      <alignment wrapText="1"/>
    </xf>
    <xf numFmtId="0" fontId="7" fillId="22" borderId="3">
      <protection locked="0"/>
    </xf>
    <xf numFmtId="0" fontId="7" fillId="21" borderId="0"/>
    <xf numFmtId="0" fontId="10" fillId="23" borderId="0"/>
    <xf numFmtId="0" fontId="10" fillId="24" borderId="0"/>
    <xf numFmtId="0" fontId="10" fillId="25" borderId="0"/>
    <xf numFmtId="0" fontId="1" fillId="0" borderId="0"/>
    <xf numFmtId="0" fontId="23" fillId="0" borderId="0" applyNumberFormat="0" applyFill="0" applyBorder="0" applyAlignment="0" applyProtection="0"/>
  </cellStyleXfs>
  <cellXfs count="77">
    <xf numFmtId="0" fontId="0" fillId="0" borderId="0" xfId="0"/>
    <xf numFmtId="3" fontId="0" fillId="0" borderId="0" xfId="0" applyNumberFormat="1" applyFill="1" applyBorder="1"/>
    <xf numFmtId="17" fontId="0" fillId="0" borderId="0" xfId="0" applyNumberFormat="1"/>
    <xf numFmtId="0" fontId="0" fillId="0" borderId="0" xfId="0" applyAlignment="1">
      <alignment horizontal="right"/>
    </xf>
    <xf numFmtId="0" fontId="0" fillId="0" borderId="0" xfId="0" applyAlignment="1"/>
    <xf numFmtId="3" fontId="0" fillId="0" borderId="0" xfId="0" applyNumberFormat="1" applyAlignment="1">
      <alignment horizontal="right"/>
    </xf>
    <xf numFmtId="3" fontId="0" fillId="0" borderId="0" xfId="0" applyNumberFormat="1"/>
    <xf numFmtId="3" fontId="0" fillId="0" borderId="0" xfId="0" applyNumberFormat="1" applyFill="1" applyAlignment="1">
      <alignment horizontal="right"/>
    </xf>
    <xf numFmtId="164" fontId="0" fillId="0" borderId="0" xfId="0" applyNumberFormat="1"/>
    <xf numFmtId="0" fontId="5" fillId="0" borderId="0" xfId="0" applyFont="1"/>
    <xf numFmtId="0" fontId="0" fillId="0" borderId="0" xfId="0" applyAlignment="1">
      <alignment horizontal="center"/>
    </xf>
    <xf numFmtId="37" fontId="4" fillId="0" borderId="0" xfId="2" applyNumberFormat="1" applyFont="1" applyFill="1" applyProtection="1"/>
    <xf numFmtId="37" fontId="4" fillId="0" borderId="0" xfId="1" applyNumberFormat="1" applyFont="1" applyFill="1" applyProtection="1"/>
    <xf numFmtId="37" fontId="4" fillId="0" borderId="0" xfId="3" applyNumberFormat="1" applyFont="1" applyFill="1" applyProtection="1"/>
    <xf numFmtId="3" fontId="4" fillId="0" borderId="0" xfId="3" applyNumberFormat="1" applyFont="1" applyFill="1" applyProtection="1"/>
    <xf numFmtId="3" fontId="4" fillId="0" borderId="0" xfId="1" applyNumberFormat="1" applyFont="1" applyFill="1" applyProtection="1"/>
    <xf numFmtId="3" fontId="4" fillId="0" borderId="0" xfId="2" applyNumberFormat="1" applyFont="1" applyFill="1" applyProtection="1"/>
    <xf numFmtId="3" fontId="4" fillId="0" borderId="0" xfId="0" applyNumberFormat="1" applyFont="1" applyFill="1" applyProtection="1"/>
    <xf numFmtId="3" fontId="4" fillId="0" borderId="0" xfId="2" applyNumberFormat="1" applyFont="1" applyFill="1" applyBorder="1" applyProtection="1"/>
    <xf numFmtId="3" fontId="4" fillId="0" borderId="0" xfId="1" applyNumberFormat="1" applyFont="1" applyFill="1" applyBorder="1" applyProtection="1"/>
    <xf numFmtId="3" fontId="4" fillId="0" borderId="0" xfId="3" applyNumberFormat="1" applyFont="1" applyFill="1" applyBorder="1" applyProtection="1"/>
    <xf numFmtId="41" fontId="4" fillId="0" borderId="0" xfId="2" applyNumberFormat="1" applyFont="1" applyFill="1" applyProtection="1"/>
    <xf numFmtId="41" fontId="4" fillId="0" borderId="0" xfId="3" applyNumberFormat="1" applyFont="1" applyFill="1" applyProtection="1"/>
    <xf numFmtId="37" fontId="4" fillId="0" borderId="0" xfId="1" applyNumberFormat="1" applyFont="1" applyFill="1" applyBorder="1" applyProtection="1"/>
    <xf numFmtId="3" fontId="4" fillId="0" borderId="0" xfId="0" applyNumberFormat="1" applyFont="1" applyFill="1" applyBorder="1" applyProtection="1"/>
    <xf numFmtId="0" fontId="0" fillId="26" borderId="0" xfId="0" applyFill="1" applyAlignment="1"/>
    <xf numFmtId="0" fontId="0" fillId="26" borderId="0" xfId="0" applyFill="1"/>
    <xf numFmtId="0" fontId="0" fillId="27" borderId="0" xfId="0" applyFill="1"/>
    <xf numFmtId="3" fontId="2" fillId="0" borderId="0" xfId="0" applyNumberFormat="1" applyFont="1" applyFill="1" applyAlignment="1">
      <alignment horizontal="right"/>
    </xf>
    <xf numFmtId="0" fontId="0" fillId="0" borderId="0" xfId="0" applyAlignment="1">
      <alignment horizontal="center"/>
    </xf>
    <xf numFmtId="0" fontId="22" fillId="28" borderId="0" xfId="51" applyFont="1" applyFill="1" applyAlignment="1">
      <alignment horizontal="right" vertical="top"/>
    </xf>
    <xf numFmtId="0" fontId="24" fillId="28" borderId="4" xfId="52" applyFont="1" applyFill="1" applyBorder="1" applyAlignment="1">
      <alignment horizontal="left" vertical="top" wrapText="1"/>
    </xf>
    <xf numFmtId="0" fontId="22" fillId="28" borderId="4" xfId="51" applyFont="1" applyFill="1" applyBorder="1" applyAlignment="1">
      <alignment horizontal="right" vertical="top"/>
    </xf>
    <xf numFmtId="0" fontId="24" fillId="28" borderId="4" xfId="52" applyFont="1" applyFill="1" applyBorder="1" applyAlignment="1">
      <alignment horizontal="left" vertical="top"/>
    </xf>
    <xf numFmtId="0" fontId="24" fillId="28" borderId="5" xfId="52" applyFont="1" applyFill="1" applyBorder="1" applyAlignment="1">
      <alignment horizontal="left" vertical="top"/>
    </xf>
    <xf numFmtId="0" fontId="1" fillId="0" borderId="0" xfId="51"/>
    <xf numFmtId="0" fontId="25" fillId="0" borderId="6" xfId="51" applyFont="1" applyBorder="1" applyAlignment="1">
      <alignment horizontal="center" vertical="center"/>
    </xf>
    <xf numFmtId="0" fontId="25" fillId="0" borderId="4" xfId="51" applyFont="1" applyBorder="1" applyAlignment="1">
      <alignment horizontal="center" vertical="center"/>
    </xf>
    <xf numFmtId="0" fontId="25" fillId="0" borderId="7" xfId="51" applyFont="1" applyBorder="1" applyAlignment="1">
      <alignment horizontal="center" vertical="center"/>
    </xf>
    <xf numFmtId="0" fontId="25" fillId="28" borderId="4" xfId="51" applyFont="1" applyFill="1" applyBorder="1" applyAlignment="1">
      <alignment horizontal="center" vertical="center" wrapText="1"/>
    </xf>
    <xf numFmtId="0" fontId="25" fillId="28" borderId="8" xfId="51" applyFont="1" applyFill="1" applyBorder="1" applyAlignment="1">
      <alignment horizontal="center" vertical="center" wrapText="1"/>
    </xf>
    <xf numFmtId="0" fontId="25" fillId="28" borderId="9" xfId="51" applyFont="1" applyFill="1" applyBorder="1" applyAlignment="1">
      <alignment horizontal="center" vertical="center" wrapText="1"/>
    </xf>
    <xf numFmtId="0" fontId="25" fillId="28" borderId="10" xfId="51" applyFont="1" applyFill="1" applyBorder="1" applyAlignment="1">
      <alignment horizontal="center" vertical="center"/>
    </xf>
    <xf numFmtId="0" fontId="22" fillId="0" borderId="11" xfId="51" applyFont="1" applyBorder="1" applyAlignment="1">
      <alignment horizontal="left" vertical="top"/>
    </xf>
    <xf numFmtId="0" fontId="22" fillId="0" borderId="11" xfId="51" applyFont="1" applyBorder="1" applyAlignment="1">
      <alignment vertical="top" wrapText="1"/>
    </xf>
    <xf numFmtId="0" fontId="22" fillId="0" borderId="11" xfId="51" applyFont="1" applyBorder="1" applyAlignment="1">
      <alignment horizontal="center" vertical="top" wrapText="1"/>
    </xf>
    <xf numFmtId="0" fontId="24" fillId="0" borderId="11" xfId="52" applyFont="1" applyFill="1" applyBorder="1" applyAlignment="1">
      <alignment horizontal="center" vertical="center"/>
    </xf>
    <xf numFmtId="0" fontId="22" fillId="0" borderId="0" xfId="51" applyFont="1"/>
    <xf numFmtId="0" fontId="22" fillId="0" borderId="0" xfId="51" applyFont="1" applyAlignment="1">
      <alignment horizontal="left" vertical="top"/>
    </xf>
    <xf numFmtId="0" fontId="22" fillId="0" borderId="0" xfId="51" applyFont="1" applyAlignment="1">
      <alignment horizontal="left" vertical="top" wrapText="1"/>
    </xf>
    <xf numFmtId="0" fontId="22" fillId="0" borderId="0" xfId="51" applyFont="1" applyAlignment="1">
      <alignment horizontal="center" vertical="center" wrapText="1"/>
    </xf>
    <xf numFmtId="0" fontId="22" fillId="0" borderId="0" xfId="51" applyFont="1" applyAlignment="1">
      <alignment horizontal="center" vertical="center"/>
    </xf>
    <xf numFmtId="0" fontId="26" fillId="0" borderId="0" xfId="51" applyFont="1" applyAlignment="1">
      <alignment horizontal="center" vertical="center"/>
    </xf>
    <xf numFmtId="0" fontId="24" fillId="0" borderId="0" xfId="52" applyFont="1" applyFill="1" applyBorder="1" applyAlignment="1">
      <alignment horizontal="center" vertical="center"/>
    </xf>
    <xf numFmtId="0" fontId="22" fillId="0" borderId="12" xfId="51" applyFont="1" applyBorder="1"/>
    <xf numFmtId="0" fontId="22" fillId="0" borderId="12" xfId="51" applyFont="1" applyBorder="1" applyAlignment="1">
      <alignment horizontal="left" vertical="top"/>
    </xf>
    <xf numFmtId="0" fontId="22" fillId="0" borderId="12" xfId="51" applyFont="1" applyBorder="1" applyAlignment="1">
      <alignment horizontal="left" vertical="top" wrapText="1"/>
    </xf>
    <xf numFmtId="0" fontId="22" fillId="0" borderId="12" xfId="51" applyFont="1" applyBorder="1" applyAlignment="1">
      <alignment horizontal="center" vertical="center"/>
    </xf>
    <xf numFmtId="0" fontId="22" fillId="0" borderId="12" xfId="51" applyFont="1" applyBorder="1" applyAlignment="1">
      <alignment horizontal="center" vertical="center" wrapText="1"/>
    </xf>
    <xf numFmtId="0" fontId="24" fillId="0" borderId="12" xfId="52" applyFont="1" applyFill="1" applyBorder="1" applyAlignment="1">
      <alignment horizontal="center" vertical="center"/>
    </xf>
    <xf numFmtId="0" fontId="22" fillId="0" borderId="11" xfId="51" applyFont="1" applyBorder="1" applyAlignment="1">
      <alignment horizontal="left" vertical="top" wrapText="1"/>
    </xf>
    <xf numFmtId="0" fontId="22" fillId="0" borderId="11" xfId="51" applyFont="1" applyBorder="1" applyAlignment="1">
      <alignment horizontal="center" vertical="center"/>
    </xf>
    <xf numFmtId="0" fontId="22" fillId="0" borderId="11" xfId="51" applyFont="1" applyBorder="1" applyAlignment="1">
      <alignment horizontal="center" vertical="center" wrapText="1"/>
    </xf>
    <xf numFmtId="0" fontId="22" fillId="0" borderId="0" xfId="51" quotePrefix="1" applyFont="1" applyAlignment="1">
      <alignment horizontal="center" vertical="center" wrapText="1"/>
    </xf>
    <xf numFmtId="0" fontId="22" fillId="0" borderId="0" xfId="51" applyFont="1" applyAlignment="1">
      <alignment horizontal="left" vertical="top" wrapText="1"/>
    </xf>
    <xf numFmtId="0" fontId="22" fillId="0" borderId="0" xfId="51" quotePrefix="1" applyFont="1" applyAlignment="1">
      <alignment horizontal="center" vertical="center"/>
    </xf>
    <xf numFmtId="0" fontId="22" fillId="0" borderId="12" xfId="51" applyFont="1" applyBorder="1" applyAlignment="1">
      <alignment horizontal="left" vertical="top" wrapText="1"/>
    </xf>
    <xf numFmtId="0" fontId="22" fillId="0" borderId="12" xfId="51" quotePrefix="1" applyFont="1" applyBorder="1" applyAlignment="1">
      <alignment horizontal="center" vertical="center"/>
    </xf>
    <xf numFmtId="0" fontId="22" fillId="0" borderId="4" xfId="51" applyFont="1" applyBorder="1" applyAlignment="1">
      <alignment horizontal="left" vertical="top"/>
    </xf>
    <xf numFmtId="0" fontId="22" fillId="0" borderId="4" xfId="51" applyFont="1" applyBorder="1" applyAlignment="1">
      <alignment horizontal="left" vertical="top" wrapText="1"/>
    </xf>
    <xf numFmtId="0" fontId="22" fillId="0" borderId="4" xfId="51" applyFont="1" applyBorder="1" applyAlignment="1">
      <alignment horizontal="center" vertical="center"/>
    </xf>
    <xf numFmtId="0" fontId="22" fillId="0" borderId="4" xfId="51" applyFont="1" applyBorder="1" applyAlignment="1">
      <alignment horizontal="center" vertical="center" wrapText="1"/>
    </xf>
    <xf numFmtId="0" fontId="24" fillId="0" borderId="4" xfId="52" applyFont="1" applyFill="1" applyBorder="1" applyAlignment="1">
      <alignment horizontal="center" vertical="center"/>
    </xf>
    <xf numFmtId="0" fontId="1" fillId="0" borderId="0" xfId="51" applyAlignment="1">
      <alignment vertical="top"/>
    </xf>
    <xf numFmtId="0" fontId="1" fillId="0" borderId="0" xfId="51" applyAlignment="1">
      <alignment horizontal="left" vertical="top" wrapText="1"/>
    </xf>
    <xf numFmtId="0" fontId="1" fillId="0" borderId="0" xfId="51" applyAlignment="1">
      <alignment horizontal="center" vertical="center"/>
    </xf>
    <xf numFmtId="0" fontId="23" fillId="0" borderId="0" xfId="52" quotePrefix="1" applyBorder="1" applyAlignment="1">
      <alignment horizontal="left" vertical="top" wrapText="1"/>
    </xf>
  </cellXfs>
  <cellStyles count="53">
    <cellStyle name="Hyperlink 4" xfId="52" xr:uid="{E025CDEE-54AE-4F07-95E5-D0155D5A03A1}"/>
    <cellStyle name="Normal" xfId="0" builtinId="0"/>
    <cellStyle name="Normal 31" xfId="51" xr:uid="{4C58CD8C-3835-4F93-9875-4D20B51424D0}"/>
    <cellStyle name="Normal_Addtional Local Option Fuel" xfId="1" xr:uid="{00000000-0005-0000-0000-000001000000}"/>
    <cellStyle name="Normal_Non-Voted Local Option Fuel " xfId="2" xr:uid="{00000000-0005-0000-0000-000002000000}"/>
    <cellStyle name="Normal_Voted 1-Cent Local Option Fuel" xfId="3" xr:uid="{00000000-0005-0000-0000-000003000000}"/>
    <cellStyle name="SAPBEXaggData" xfId="4" xr:uid="{00000000-0005-0000-0000-000004000000}"/>
    <cellStyle name="SAPBEXaggDataEmph" xfId="5" xr:uid="{00000000-0005-0000-0000-000005000000}"/>
    <cellStyle name="SAPBEXaggItem" xfId="6" xr:uid="{00000000-0005-0000-0000-000006000000}"/>
    <cellStyle name="SAPBEXaggItemX" xfId="7" xr:uid="{00000000-0005-0000-0000-000007000000}"/>
    <cellStyle name="SAPBEXchaText" xfId="8" xr:uid="{00000000-0005-0000-0000-000008000000}"/>
    <cellStyle name="SAPBEXexcBad7" xfId="9" xr:uid="{00000000-0005-0000-0000-000009000000}"/>
    <cellStyle name="SAPBEXexcBad8" xfId="10" xr:uid="{00000000-0005-0000-0000-00000A000000}"/>
    <cellStyle name="SAPBEXexcBad9" xfId="11" xr:uid="{00000000-0005-0000-0000-00000B000000}"/>
    <cellStyle name="SAPBEXexcCritical4" xfId="12" xr:uid="{00000000-0005-0000-0000-00000C000000}"/>
    <cellStyle name="SAPBEXexcCritical5" xfId="13" xr:uid="{00000000-0005-0000-0000-00000D000000}"/>
    <cellStyle name="SAPBEXexcCritical6" xfId="14" xr:uid="{00000000-0005-0000-0000-00000E000000}"/>
    <cellStyle name="SAPBEXexcGood1" xfId="15" xr:uid="{00000000-0005-0000-0000-00000F000000}"/>
    <cellStyle name="SAPBEXexcGood2" xfId="16" xr:uid="{00000000-0005-0000-0000-000010000000}"/>
    <cellStyle name="SAPBEXexcGood3" xfId="17" xr:uid="{00000000-0005-0000-0000-000011000000}"/>
    <cellStyle name="SAPBEXfilterDrill" xfId="18" xr:uid="{00000000-0005-0000-0000-000012000000}"/>
    <cellStyle name="SAPBEXfilterItem" xfId="19" xr:uid="{00000000-0005-0000-0000-000013000000}"/>
    <cellStyle name="SAPBEXfilterText" xfId="20" xr:uid="{00000000-0005-0000-0000-000014000000}"/>
    <cellStyle name="SAPBEXformats" xfId="21" xr:uid="{00000000-0005-0000-0000-000015000000}"/>
    <cellStyle name="SAPBEXheaderItem" xfId="22" xr:uid="{00000000-0005-0000-0000-000016000000}"/>
    <cellStyle name="SAPBEXheaderText" xfId="23" xr:uid="{00000000-0005-0000-0000-000017000000}"/>
    <cellStyle name="SAPBEXHLevel0" xfId="24" xr:uid="{00000000-0005-0000-0000-000018000000}"/>
    <cellStyle name="SAPBEXHLevel0X" xfId="25" xr:uid="{00000000-0005-0000-0000-000019000000}"/>
    <cellStyle name="SAPBEXHLevel1" xfId="26" xr:uid="{00000000-0005-0000-0000-00001A000000}"/>
    <cellStyle name="SAPBEXHLevel1X" xfId="27" xr:uid="{00000000-0005-0000-0000-00001B000000}"/>
    <cellStyle name="SAPBEXHLevel2" xfId="28" xr:uid="{00000000-0005-0000-0000-00001C000000}"/>
    <cellStyle name="SAPBEXHLevel2X" xfId="29" xr:uid="{00000000-0005-0000-0000-00001D000000}"/>
    <cellStyle name="SAPBEXHLevel3" xfId="30" xr:uid="{00000000-0005-0000-0000-00001E000000}"/>
    <cellStyle name="SAPBEXHLevel3X" xfId="31" xr:uid="{00000000-0005-0000-0000-00001F000000}"/>
    <cellStyle name="SAPBEXresData" xfId="32" xr:uid="{00000000-0005-0000-0000-000020000000}"/>
    <cellStyle name="SAPBEXresDataEmph" xfId="33" xr:uid="{00000000-0005-0000-0000-000021000000}"/>
    <cellStyle name="SAPBEXresItem" xfId="34" xr:uid="{00000000-0005-0000-0000-000022000000}"/>
    <cellStyle name="SAPBEXresItemX" xfId="35" xr:uid="{00000000-0005-0000-0000-000023000000}"/>
    <cellStyle name="SAPBEXstdData" xfId="36" xr:uid="{00000000-0005-0000-0000-000024000000}"/>
    <cellStyle name="SAPBEXstdDataEmph" xfId="37" xr:uid="{00000000-0005-0000-0000-000025000000}"/>
    <cellStyle name="SAPBEXstdItem" xfId="38" xr:uid="{00000000-0005-0000-0000-000026000000}"/>
    <cellStyle name="SAPBEXstdItemX" xfId="39" xr:uid="{00000000-0005-0000-0000-000027000000}"/>
    <cellStyle name="SAPBEXtitle" xfId="40" xr:uid="{00000000-0005-0000-0000-000028000000}"/>
    <cellStyle name="SAPBEXundefined" xfId="41" xr:uid="{00000000-0005-0000-0000-000029000000}"/>
    <cellStyle name="SEM-BPS-data" xfId="42" xr:uid="{00000000-0005-0000-0000-00002A000000}"/>
    <cellStyle name="SEM-BPS-head" xfId="43" xr:uid="{00000000-0005-0000-0000-00002B000000}"/>
    <cellStyle name="SEM-BPS-headdata" xfId="44" xr:uid="{00000000-0005-0000-0000-00002C000000}"/>
    <cellStyle name="SEM-BPS-headkey" xfId="45" xr:uid="{00000000-0005-0000-0000-00002D000000}"/>
    <cellStyle name="SEM-BPS-input-on" xfId="46" xr:uid="{00000000-0005-0000-0000-00002E000000}"/>
    <cellStyle name="SEM-BPS-key" xfId="47" xr:uid="{00000000-0005-0000-0000-00002F000000}"/>
    <cellStyle name="SEM-BPS-sub1" xfId="48" xr:uid="{00000000-0005-0000-0000-000030000000}"/>
    <cellStyle name="SEM-BPS-sub2" xfId="49" xr:uid="{00000000-0005-0000-0000-000031000000}"/>
    <cellStyle name="SEM-BPS-total" xfId="50" xr:uid="{00000000-0005-0000-0000-00003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CFAED"/>
      <rgbColor rgb="00BBDCE8"/>
      <rgbColor rgb="000000FF"/>
      <rgbColor rgb="00ABCCD9"/>
      <rgbColor rgb="00D7ECF4"/>
      <rgbColor rgb="00C8F0F5"/>
      <rgbColor rgb="00800000"/>
      <rgbColor rgb="00008000"/>
      <rgbColor rgb="00000080"/>
      <rgbColor rgb="00808000"/>
      <rgbColor rgb="00414141"/>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D6D6D"/>
      <rgbColor rgb="00C8F0F5"/>
      <rgbColor rgb="00F2EEE3"/>
      <rgbColor rgb="00E2DCCF"/>
      <rgbColor rgb="006D6D6D"/>
      <rgbColor rgb="00FBF9F0"/>
      <rgbColor rgb="00414141"/>
      <rgbColor rgb="00CDC2B6"/>
      <rgbColor rgb="006D6D6D"/>
      <rgbColor rgb="00A1E7EF"/>
      <rgbColor rgb="00FFE29D"/>
      <rgbColor rgb="009DBCC9"/>
      <rgbColor rgb="00FFB138"/>
      <rgbColor rgb="00FF6600"/>
      <rgbColor rgb="00666699"/>
      <rgbColor rgb="00969696"/>
      <rgbColor rgb="00003366"/>
      <rgbColor rgb="00FFF7D4"/>
      <rgbColor rgb="00003300"/>
      <rgbColor rgb="00333300"/>
      <rgbColor rgb="00993300"/>
      <rgbColor rgb="00414141"/>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floridarevenue.com/Forms_library/current/dr15n.pdf" TargetMode="External"/><Relationship Id="rId3" Type="http://schemas.openxmlformats.org/officeDocument/2006/relationships/hyperlink" Target="http://edr.state.fl.us/Content/revenues/reports/tax-handbook/index.cfm" TargetMode="External"/><Relationship Id="rId7" Type="http://schemas.openxmlformats.org/officeDocument/2006/relationships/hyperlink" Target="https://floridarevenue.com/Forms_library/current/dr15n.pdf" TargetMode="External"/><Relationship Id="rId2" Type="http://schemas.openxmlformats.org/officeDocument/2006/relationships/hyperlink" Target="https://floridarevenue.com/Pages/forms_index.aspx" TargetMode="External"/><Relationship Id="rId1" Type="http://schemas.openxmlformats.org/officeDocument/2006/relationships/hyperlink" Target="https://floridarevenue.com/taxes/taxesfees/Pages/discretionary.aspx" TargetMode="External"/><Relationship Id="rId6" Type="http://schemas.openxmlformats.org/officeDocument/2006/relationships/hyperlink" Target="https://floridarevenue.com/Forms_library/current/dr15n.pdf" TargetMode="External"/><Relationship Id="rId11" Type="http://schemas.openxmlformats.org/officeDocument/2006/relationships/printerSettings" Target="../printerSettings/printerSettings1.bin"/><Relationship Id="rId5" Type="http://schemas.openxmlformats.org/officeDocument/2006/relationships/hyperlink" Target="https://floridarevenue.com/taxes/taxesfees/Pages/local_option.aspx" TargetMode="External"/><Relationship Id="rId10" Type="http://schemas.openxmlformats.org/officeDocument/2006/relationships/hyperlink" Target="https://floridarevenue.com/taxes/taxesfees/Pages/local_option.aspx" TargetMode="External"/><Relationship Id="rId4" Type="http://schemas.openxmlformats.org/officeDocument/2006/relationships/hyperlink" Target="https://floridarevenue.com/Forms_library/current/dr15.pdf" TargetMode="External"/><Relationship Id="rId9" Type="http://schemas.openxmlformats.org/officeDocument/2006/relationships/hyperlink" Target="https://floridarevenue.com/Forms_library/current/dr15.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99779-32DE-462E-9B7C-F50914C93420}">
  <sheetPr>
    <tabColor rgb="FF7030A0"/>
  </sheetPr>
  <dimension ref="A1:I29"/>
  <sheetViews>
    <sheetView tabSelected="1" workbookViewId="0">
      <pane ySplit="2" topLeftCell="A9" activePane="bottomLeft" state="frozen"/>
      <selection pane="bottomLeft" activeCell="D5" sqref="D5"/>
    </sheetView>
  </sheetViews>
  <sheetFormatPr defaultRowHeight="15"/>
  <cols>
    <col min="1" max="2" width="3.33203125" style="35" customWidth="1"/>
    <col min="3" max="3" width="44.5" style="73" customWidth="1"/>
    <col min="4" max="4" width="101.83203125" style="74" customWidth="1"/>
    <col min="5" max="5" width="21.6640625" style="75" bestFit="1" customWidth="1"/>
    <col min="6" max="6" width="20.5" style="75" customWidth="1"/>
    <col min="7" max="7" width="15.6640625" style="75" customWidth="1"/>
    <col min="8" max="8" width="83.5" style="75" bestFit="1" customWidth="1"/>
    <col min="9" max="16384" width="9.33203125" style="35"/>
  </cols>
  <sheetData>
    <row r="1" spans="1:9" ht="26.25" customHeight="1" thickBot="1">
      <c r="A1" s="30" t="s">
        <v>139</v>
      </c>
      <c r="B1" s="30"/>
      <c r="C1" s="30"/>
      <c r="D1" s="31" t="s">
        <v>140</v>
      </c>
      <c r="E1" s="32" t="s">
        <v>141</v>
      </c>
      <c r="F1" s="32"/>
      <c r="G1" s="33" t="s">
        <v>142</v>
      </c>
      <c r="H1" s="34"/>
    </row>
    <row r="2" spans="1:9" ht="26.25" thickBot="1">
      <c r="A2" s="36" t="s">
        <v>143</v>
      </c>
      <c r="B2" s="37"/>
      <c r="C2" s="38"/>
      <c r="D2" s="39" t="s">
        <v>144</v>
      </c>
      <c r="E2" s="40" t="s">
        <v>145</v>
      </c>
      <c r="F2" s="41" t="s">
        <v>146</v>
      </c>
      <c r="G2" s="41" t="s">
        <v>147</v>
      </c>
      <c r="H2" s="42" t="s">
        <v>148</v>
      </c>
    </row>
    <row r="3" spans="1:9" ht="30" customHeight="1">
      <c r="A3" s="43" t="s">
        <v>149</v>
      </c>
      <c r="B3" s="43"/>
      <c r="C3" s="43"/>
      <c r="D3" s="44" t="s">
        <v>150</v>
      </c>
      <c r="E3" s="44"/>
      <c r="F3" s="45"/>
      <c r="G3" s="46" t="s">
        <v>151</v>
      </c>
      <c r="H3" s="46" t="s">
        <v>152</v>
      </c>
    </row>
    <row r="4" spans="1:9" ht="76.5">
      <c r="A4" s="47"/>
      <c r="B4" s="48" t="s">
        <v>153</v>
      </c>
      <c r="C4" s="48"/>
      <c r="D4" s="49" t="s">
        <v>154</v>
      </c>
      <c r="E4" s="50" t="s">
        <v>155</v>
      </c>
      <c r="F4" s="50" t="s">
        <v>156</v>
      </c>
      <c r="G4" s="51"/>
      <c r="H4" s="51"/>
      <c r="I4" s="52"/>
    </row>
    <row r="5" spans="1:9" ht="63.75">
      <c r="A5" s="47"/>
      <c r="B5" s="48" t="s">
        <v>157</v>
      </c>
      <c r="C5" s="48"/>
      <c r="D5" s="49" t="s">
        <v>158</v>
      </c>
      <c r="E5" s="51" t="s">
        <v>159</v>
      </c>
      <c r="F5" s="50" t="s">
        <v>160</v>
      </c>
      <c r="G5" s="53"/>
      <c r="H5" s="51"/>
      <c r="I5" s="52"/>
    </row>
    <row r="6" spans="1:9" ht="63.75">
      <c r="A6" s="47"/>
      <c r="B6" s="48" t="s">
        <v>161</v>
      </c>
      <c r="C6" s="48"/>
      <c r="D6" s="49" t="s">
        <v>162</v>
      </c>
      <c r="E6" s="51" t="s">
        <v>163</v>
      </c>
      <c r="F6" s="50" t="s">
        <v>164</v>
      </c>
      <c r="G6" s="53"/>
      <c r="H6" s="51"/>
      <c r="I6" s="52"/>
    </row>
    <row r="7" spans="1:9" ht="76.5">
      <c r="A7" s="47"/>
      <c r="B7" s="48" t="s">
        <v>165</v>
      </c>
      <c r="C7" s="48"/>
      <c r="D7" s="49" t="s">
        <v>166</v>
      </c>
      <c r="E7" s="50" t="s">
        <v>167</v>
      </c>
      <c r="F7" s="50" t="s">
        <v>168</v>
      </c>
      <c r="G7" s="53"/>
      <c r="H7" s="51"/>
      <c r="I7" s="52"/>
    </row>
    <row r="8" spans="1:9" ht="51">
      <c r="A8" s="47"/>
      <c r="B8" s="48" t="s">
        <v>169</v>
      </c>
      <c r="C8" s="48"/>
      <c r="D8" s="49" t="s">
        <v>170</v>
      </c>
      <c r="E8" s="51" t="s">
        <v>171</v>
      </c>
      <c r="F8" s="50" t="s">
        <v>172</v>
      </c>
      <c r="G8" s="53"/>
      <c r="H8" s="51"/>
    </row>
    <row r="9" spans="1:9" ht="64.5" thickBot="1">
      <c r="A9" s="54"/>
      <c r="B9" s="55" t="s">
        <v>173</v>
      </c>
      <c r="C9" s="55"/>
      <c r="D9" s="56" t="s">
        <v>174</v>
      </c>
      <c r="E9" s="57" t="s">
        <v>175</v>
      </c>
      <c r="F9" s="58" t="s">
        <v>176</v>
      </c>
      <c r="G9" s="59"/>
      <c r="H9" s="57"/>
    </row>
    <row r="10" spans="1:9" ht="75" customHeight="1">
      <c r="A10" s="43" t="s">
        <v>177</v>
      </c>
      <c r="B10" s="43"/>
      <c r="C10" s="43"/>
      <c r="D10" s="60" t="s">
        <v>178</v>
      </c>
      <c r="E10" s="61">
        <v>125.0104</v>
      </c>
      <c r="F10" s="62" t="s">
        <v>179</v>
      </c>
      <c r="G10" s="46" t="s">
        <v>151</v>
      </c>
      <c r="H10" s="46" t="s">
        <v>180</v>
      </c>
    </row>
    <row r="11" spans="1:9" ht="61.5">
      <c r="A11" s="47"/>
      <c r="B11" s="48" t="s">
        <v>181</v>
      </c>
      <c r="C11" s="48"/>
      <c r="D11" s="49" t="s">
        <v>182</v>
      </c>
      <c r="E11" s="63" t="s">
        <v>183</v>
      </c>
      <c r="F11" s="50" t="s">
        <v>184</v>
      </c>
      <c r="G11" s="51"/>
      <c r="H11" s="51"/>
      <c r="I11" s="52"/>
    </row>
    <row r="12" spans="1:9" ht="76.5">
      <c r="A12" s="47"/>
      <c r="B12" s="64" t="s">
        <v>185</v>
      </c>
      <c r="C12" s="64"/>
      <c r="D12" s="49" t="s">
        <v>186</v>
      </c>
      <c r="E12" s="65" t="s">
        <v>187</v>
      </c>
      <c r="F12" s="50" t="s">
        <v>188</v>
      </c>
      <c r="G12" s="53"/>
      <c r="H12" s="51"/>
      <c r="I12" s="52"/>
    </row>
    <row r="13" spans="1:9" ht="61.5">
      <c r="A13" s="47"/>
      <c r="B13" s="64" t="s">
        <v>189</v>
      </c>
      <c r="C13" s="64"/>
      <c r="D13" s="49" t="s">
        <v>190</v>
      </c>
      <c r="E13" s="65" t="s">
        <v>191</v>
      </c>
      <c r="F13" s="50" t="s">
        <v>192</v>
      </c>
      <c r="G13" s="53"/>
      <c r="H13" s="51"/>
      <c r="I13" s="52"/>
    </row>
    <row r="14" spans="1:9" ht="76.5">
      <c r="A14" s="47"/>
      <c r="B14" s="48" t="s">
        <v>193</v>
      </c>
      <c r="C14" s="48"/>
      <c r="D14" s="49" t="s">
        <v>194</v>
      </c>
      <c r="E14" s="63" t="s">
        <v>195</v>
      </c>
      <c r="F14" s="50" t="s">
        <v>196</v>
      </c>
      <c r="G14" s="53"/>
      <c r="H14" s="51"/>
      <c r="I14" s="52"/>
    </row>
    <row r="15" spans="1:9" ht="57" customHeight="1" thickBot="1">
      <c r="A15" s="54"/>
      <c r="B15" s="66" t="s">
        <v>197</v>
      </c>
      <c r="C15" s="66"/>
      <c r="D15" s="56" t="s">
        <v>198</v>
      </c>
      <c r="E15" s="67" t="s">
        <v>199</v>
      </c>
      <c r="F15" s="58" t="s">
        <v>200</v>
      </c>
      <c r="G15" s="59"/>
      <c r="H15" s="57"/>
    </row>
    <row r="16" spans="1:9" ht="25.5">
      <c r="A16" s="43" t="s">
        <v>201</v>
      </c>
      <c r="B16" s="43"/>
      <c r="C16" s="43"/>
      <c r="D16" s="60" t="s">
        <v>202</v>
      </c>
      <c r="E16" s="61"/>
      <c r="F16" s="62"/>
      <c r="G16" s="46" t="s">
        <v>151</v>
      </c>
      <c r="H16" s="46" t="s">
        <v>180</v>
      </c>
    </row>
    <row r="17" spans="1:9" ht="89.25">
      <c r="A17" s="47"/>
      <c r="B17" s="48" t="s">
        <v>203</v>
      </c>
      <c r="C17" s="48"/>
      <c r="D17" s="49" t="s">
        <v>204</v>
      </c>
      <c r="E17" s="63" t="s">
        <v>205</v>
      </c>
      <c r="F17" s="50" t="s">
        <v>206</v>
      </c>
      <c r="G17" s="51"/>
      <c r="H17" s="51"/>
      <c r="I17" s="52"/>
    </row>
    <row r="18" spans="1:9" ht="63.75">
      <c r="A18" s="47"/>
      <c r="B18" s="48" t="s">
        <v>207</v>
      </c>
      <c r="C18" s="48"/>
      <c r="D18" s="49" t="s">
        <v>208</v>
      </c>
      <c r="E18" s="65" t="s">
        <v>209</v>
      </c>
      <c r="F18" s="50" t="s">
        <v>210</v>
      </c>
      <c r="G18" s="53"/>
      <c r="H18" s="51"/>
      <c r="I18" s="52"/>
    </row>
    <row r="19" spans="1:9" ht="76.5">
      <c r="A19" s="47"/>
      <c r="B19" s="48" t="s">
        <v>211</v>
      </c>
      <c r="C19" s="48"/>
      <c r="D19" s="49" t="s">
        <v>212</v>
      </c>
      <c r="E19" s="51" t="s">
        <v>213</v>
      </c>
      <c r="F19" s="50" t="s">
        <v>214</v>
      </c>
      <c r="G19" s="53"/>
      <c r="H19" s="51"/>
      <c r="I19" s="52"/>
    </row>
    <row r="20" spans="1:9" ht="115.5" thickBot="1">
      <c r="A20" s="47"/>
      <c r="B20" s="64" t="s">
        <v>215</v>
      </c>
      <c r="C20" s="64"/>
      <c r="D20" s="49" t="s">
        <v>216</v>
      </c>
      <c r="E20" s="63" t="s">
        <v>217</v>
      </c>
      <c r="F20" s="50" t="s">
        <v>218</v>
      </c>
      <c r="G20" s="53"/>
      <c r="H20" s="51"/>
      <c r="I20" s="52"/>
    </row>
    <row r="21" spans="1:9" ht="39" thickBot="1">
      <c r="A21" s="68" t="s">
        <v>219</v>
      </c>
      <c r="B21" s="68"/>
      <c r="C21" s="68"/>
      <c r="D21" s="69" t="s">
        <v>220</v>
      </c>
      <c r="E21" s="70">
        <v>336.02100000000002</v>
      </c>
      <c r="F21" s="71" t="s">
        <v>221</v>
      </c>
      <c r="G21" s="72" t="s">
        <v>222</v>
      </c>
      <c r="H21" s="70"/>
    </row>
    <row r="22" spans="1:9" ht="39" thickBot="1">
      <c r="A22" s="68" t="s">
        <v>223</v>
      </c>
      <c r="B22" s="68"/>
      <c r="C22" s="68"/>
      <c r="D22" s="69" t="s">
        <v>224</v>
      </c>
      <c r="E22" s="70" t="s">
        <v>225</v>
      </c>
      <c r="F22" s="71" t="s">
        <v>226</v>
      </c>
      <c r="G22" s="72" t="s">
        <v>222</v>
      </c>
      <c r="H22" s="70"/>
    </row>
    <row r="23" spans="1:9" ht="39" thickBot="1">
      <c r="A23" s="55" t="s">
        <v>227</v>
      </c>
      <c r="B23" s="55"/>
      <c r="C23" s="55"/>
      <c r="D23" s="56" t="s">
        <v>228</v>
      </c>
      <c r="E23" s="57" t="s">
        <v>229</v>
      </c>
      <c r="F23" s="58" t="s">
        <v>230</v>
      </c>
      <c r="G23" s="59" t="s">
        <v>222</v>
      </c>
      <c r="H23" s="57"/>
    </row>
    <row r="25" spans="1:9">
      <c r="D25" s="74" t="s">
        <v>231</v>
      </c>
    </row>
    <row r="29" spans="1:9">
      <c r="D29" s="76"/>
    </row>
  </sheetData>
  <mergeCells count="25">
    <mergeCell ref="A23:C23"/>
    <mergeCell ref="B17:C17"/>
    <mergeCell ref="B18:C18"/>
    <mergeCell ref="B19:C19"/>
    <mergeCell ref="B20:C20"/>
    <mergeCell ref="A21:C21"/>
    <mergeCell ref="A22:C22"/>
    <mergeCell ref="B11:C11"/>
    <mergeCell ref="B12:C12"/>
    <mergeCell ref="B13:C13"/>
    <mergeCell ref="B14:C14"/>
    <mergeCell ref="B15:C15"/>
    <mergeCell ref="A16:C16"/>
    <mergeCell ref="B5:C5"/>
    <mergeCell ref="B6:C6"/>
    <mergeCell ref="B7:C7"/>
    <mergeCell ref="B8:C8"/>
    <mergeCell ref="B9:C9"/>
    <mergeCell ref="A10:C10"/>
    <mergeCell ref="A1:C1"/>
    <mergeCell ref="E1:F1"/>
    <mergeCell ref="G1:H1"/>
    <mergeCell ref="A2:C2"/>
    <mergeCell ref="A3:C3"/>
    <mergeCell ref="B4:C4"/>
  </mergeCells>
  <hyperlinks>
    <hyperlink ref="H3" r:id="rId1" xr:uid="{49B3DAF1-9859-4BBC-8D2F-D44F1E413C52}"/>
    <hyperlink ref="D1" r:id="rId2" xr:uid="{51FFB5FD-8813-4187-924C-013B023F40EE}"/>
    <hyperlink ref="G1" r:id="rId3" xr:uid="{BEDADF81-F746-42F1-8BBB-6F2B7FBAA0B0}"/>
    <hyperlink ref="G10" r:id="rId4" xr:uid="{E569B500-28C0-4811-81C2-00BA92C3F223}"/>
    <hyperlink ref="H10" r:id="rId5" location="tourist_development" xr:uid="{D8026C54-E729-4779-973C-086998BA5287}"/>
    <hyperlink ref="G11:G15" r:id="rId6" display="DR-15" xr:uid="{74106A26-0EA2-4AB1-A491-60F94B7A1F4B}"/>
    <hyperlink ref="G17:G20" r:id="rId7" display="DR-15" xr:uid="{33F9BA19-5CBE-4E79-8ED5-BEE252091BC0}"/>
    <hyperlink ref="G3:G9" r:id="rId8" display="DR-15" xr:uid="{0599C4BC-1EDC-47A2-B2AD-C320C4EDC2E5}"/>
    <hyperlink ref="G16" r:id="rId9" xr:uid="{5F6AC223-CF95-4376-807B-37F3CE69CEF8}"/>
    <hyperlink ref="H16" r:id="rId10" location="tourist_development" xr:uid="{107843DC-7DA8-4930-9EEE-A76E6CD0E115}"/>
  </hyperlinks>
  <pageMargins left="0.25" right="0.25" top="0.75" bottom="0.75" header="0.3" footer="0.3"/>
  <pageSetup paperSize="5" orientation="landscape" verticalDpi="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7"/>
    <pageSetUpPr fitToPage="1"/>
  </sheetPr>
  <dimension ref="A1:G85"/>
  <sheetViews>
    <sheetView workbookViewId="0">
      <pane xSplit="1" ySplit="10" topLeftCell="B59" activePane="bottomRight" state="frozen"/>
      <selection pane="topRight" activeCell="B1" sqref="B1"/>
      <selection pane="bottomLeft" activeCell="A11" sqref="A11"/>
      <selection pane="bottomRight" activeCell="D56" sqref="D56:D78"/>
    </sheetView>
  </sheetViews>
  <sheetFormatPr defaultRowHeight="12.75"/>
  <cols>
    <col min="1" max="1" width="26.1640625" customWidth="1"/>
    <col min="2" max="2" width="15.5" customWidth="1"/>
    <col min="3" max="3" width="21.83203125" customWidth="1"/>
    <col min="4" max="4" width="20.83203125" customWidth="1"/>
    <col min="5" max="5" width="15.5" customWidth="1"/>
    <col min="6" max="6" width="18.5" customWidth="1"/>
    <col min="7" max="7" width="14.5" customWidth="1"/>
  </cols>
  <sheetData>
    <row r="1" spans="1:7">
      <c r="A1" t="s">
        <v>138</v>
      </c>
      <c r="G1" t="s">
        <v>89</v>
      </c>
    </row>
    <row r="2" spans="1:7">
      <c r="A2" t="s">
        <v>137</v>
      </c>
    </row>
    <row r="3" spans="1:7">
      <c r="A3" s="29" t="s">
        <v>69</v>
      </c>
      <c r="B3" s="29"/>
      <c r="C3" s="29"/>
      <c r="D3" s="29"/>
      <c r="E3" s="29"/>
      <c r="F3" s="29"/>
      <c r="G3" s="29"/>
    </row>
    <row r="4" spans="1:7">
      <c r="A4" s="29" t="s">
        <v>131</v>
      </c>
      <c r="B4" s="29"/>
      <c r="C4" s="29"/>
      <c r="D4" s="29"/>
      <c r="E4" s="29"/>
      <c r="F4" s="29"/>
      <c r="G4" s="29"/>
    </row>
    <row r="5" spans="1:7">
      <c r="A5" s="29" t="s">
        <v>70</v>
      </c>
      <c r="B5" s="29"/>
      <c r="C5" s="29"/>
      <c r="D5" s="29"/>
      <c r="E5" s="29"/>
      <c r="F5" s="29"/>
      <c r="G5" s="29"/>
    </row>
    <row r="6" spans="1:7">
      <c r="A6" s="29" t="s">
        <v>135</v>
      </c>
      <c r="B6" s="29"/>
      <c r="C6" s="29"/>
      <c r="D6" s="29"/>
      <c r="E6" s="29"/>
      <c r="F6" s="29"/>
      <c r="G6" s="29"/>
    </row>
    <row r="8" spans="1:7">
      <c r="B8" s="3" t="s">
        <v>71</v>
      </c>
      <c r="C8" s="3" t="s">
        <v>72</v>
      </c>
      <c r="D8" s="3" t="s">
        <v>73</v>
      </c>
      <c r="E8" s="3" t="s">
        <v>74</v>
      </c>
      <c r="F8" s="3" t="s">
        <v>75</v>
      </c>
      <c r="G8" s="3" t="s">
        <v>76</v>
      </c>
    </row>
    <row r="9" spans="1:7">
      <c r="A9" t="s">
        <v>0</v>
      </c>
      <c r="B9" s="3" t="s">
        <v>77</v>
      </c>
      <c r="C9" s="3" t="s">
        <v>78</v>
      </c>
      <c r="D9" s="3" t="s">
        <v>79</v>
      </c>
      <c r="E9" s="3" t="s">
        <v>80</v>
      </c>
      <c r="F9" s="3" t="s">
        <v>81</v>
      </c>
      <c r="G9" s="3" t="s">
        <v>82</v>
      </c>
    </row>
    <row r="10" spans="1:7">
      <c r="A10" t="s">
        <v>1</v>
      </c>
      <c r="B10" s="3" t="s">
        <v>83</v>
      </c>
      <c r="C10" s="3" t="s">
        <v>84</v>
      </c>
      <c r="D10" s="3" t="s">
        <v>84</v>
      </c>
      <c r="E10" s="3" t="s">
        <v>84</v>
      </c>
      <c r="F10" s="3" t="s">
        <v>84</v>
      </c>
      <c r="G10" s="3" t="s">
        <v>85</v>
      </c>
    </row>
    <row r="11" spans="1:7">
      <c r="A11" s="4" t="s">
        <v>2</v>
      </c>
      <c r="B11" s="5">
        <f>SUM('Local Option Sales Tax Coll'!B12:M12)</f>
        <v>13496023.02</v>
      </c>
      <c r="C11" s="5">
        <f>SUM('Tourist Development Tax'!N12)</f>
        <v>1979579.1099999999</v>
      </c>
      <c r="D11" s="5">
        <f>SUM('Conv &amp; Tourist Impact'!N12)</f>
        <v>0</v>
      </c>
      <c r="E11" s="5">
        <f>SUM('Voted 1-Cent Local Option Fuel'!B12:M12)</f>
        <v>1282813.8500000001</v>
      </c>
      <c r="F11" s="5">
        <f>SUM('Non-Voted Local Option Fuel '!B12:M12)</f>
        <v>7675251.0799999991</v>
      </c>
      <c r="G11" s="5">
        <f>SUM('Addtional Local Option Fuel'!B12:M12)</f>
        <v>5752052.54</v>
      </c>
    </row>
    <row r="12" spans="1:7">
      <c r="A12" s="4" t="s">
        <v>3</v>
      </c>
      <c r="B12" s="5">
        <f>SUM('Local Option Sales Tax Coll'!B13:M13)</f>
        <v>1313278.6900000002</v>
      </c>
      <c r="C12" s="5">
        <f>SUM('Tourist Development Tax'!N13)</f>
        <v>24363.079999999994</v>
      </c>
      <c r="D12" s="5">
        <f>SUM('Conv &amp; Tourist Impact'!N13)</f>
        <v>0</v>
      </c>
      <c r="E12" s="5">
        <f>SUM('Voted 1-Cent Local Option Fuel'!B13:M13)</f>
        <v>194343.91999999998</v>
      </c>
      <c r="F12" s="5">
        <f>SUM('Non-Voted Local Option Fuel '!B13:M13)</f>
        <v>1161601.04</v>
      </c>
      <c r="G12" s="5">
        <f>SUM('Addtional Local Option Fuel'!B13:M13)</f>
        <v>0</v>
      </c>
    </row>
    <row r="13" spans="1:7">
      <c r="A13" s="4" t="s">
        <v>4</v>
      </c>
      <c r="B13" s="5">
        <f>SUM('Local Option Sales Tax Coll'!B14:M14)</f>
        <v>1303279.98</v>
      </c>
      <c r="C13" s="5">
        <f>SUM('Tourist Development Tax'!N14)</f>
        <v>8582659.2899999991</v>
      </c>
      <c r="D13" s="5">
        <f>SUM('Conv &amp; Tourist Impact'!N14)</f>
        <v>0</v>
      </c>
      <c r="E13" s="5">
        <f>SUM('Voted 1-Cent Local Option Fuel'!B14:M14)</f>
        <v>1024805.1</v>
      </c>
      <c r="F13" s="5">
        <f>SUM('Non-Voted Local Option Fuel '!B14:M14)</f>
        <v>6176501.3499999996</v>
      </c>
      <c r="G13" s="5">
        <f>SUM('Addtional Local Option Fuel'!B14:M14)</f>
        <v>0</v>
      </c>
    </row>
    <row r="14" spans="1:7">
      <c r="A14" s="4" t="s">
        <v>5</v>
      </c>
      <c r="B14" s="5">
        <f>SUM('Local Option Sales Tax Coll'!B15:M15)</f>
        <v>1706159.8399999999</v>
      </c>
      <c r="C14" s="5">
        <f>SUM('Tourist Development Tax'!N15)</f>
        <v>102488.93999999999</v>
      </c>
      <c r="D14" s="5">
        <f>SUM('Conv &amp; Tourist Impact'!N15)</f>
        <v>0</v>
      </c>
      <c r="E14" s="5">
        <f>SUM('Voted 1-Cent Local Option Fuel'!B15:M15)</f>
        <v>32147.22</v>
      </c>
      <c r="F14" s="5">
        <f>SUM('Non-Voted Local Option Fuel '!B15:M15)</f>
        <v>1084355.95</v>
      </c>
      <c r="G14" s="5">
        <f>SUM('Addtional Local Option Fuel'!B15:M15)</f>
        <v>0</v>
      </c>
    </row>
    <row r="15" spans="1:7">
      <c r="A15" s="4" t="s">
        <v>6</v>
      </c>
      <c r="B15" s="5">
        <f>SUM('Local Option Sales Tax Coll'!B16:M16)</f>
        <v>1173772.42</v>
      </c>
      <c r="C15" s="5">
        <f>SUM('Tourist Development Tax'!N16)</f>
        <v>7980413.379999999</v>
      </c>
      <c r="D15" s="5">
        <f>SUM('Conv &amp; Tourist Impact'!N16)</f>
        <v>0</v>
      </c>
      <c r="E15" s="5">
        <f>SUM('Voted 1-Cent Local Option Fuel'!B16:M16)</f>
        <v>356784.64000000001</v>
      </c>
      <c r="F15" s="5">
        <f>SUM('Non-Voted Local Option Fuel '!B16:M16)</f>
        <v>16332142.109999999</v>
      </c>
      <c r="G15" s="5">
        <f>SUM('Addtional Local Option Fuel'!B16:M16)</f>
        <v>0</v>
      </c>
    </row>
    <row r="16" spans="1:7">
      <c r="A16" s="4" t="s">
        <v>7</v>
      </c>
      <c r="B16" s="5">
        <f>SUM('Local Option Sales Tax Coll'!B17:M17)</f>
        <v>13653352.799999999</v>
      </c>
      <c r="C16" s="5">
        <f>SUM('Tourist Development Tax'!N17)</f>
        <v>35894543.380000003</v>
      </c>
      <c r="D16" s="5">
        <f>SUM('Conv &amp; Tourist Impact'!N17)</f>
        <v>0</v>
      </c>
      <c r="E16" s="5">
        <f>SUM('Voted 1-Cent Local Option Fuel'!B17:M17)</f>
        <v>8633288.1700000018</v>
      </c>
      <c r="F16" s="5">
        <f>SUM('Non-Voted Local Option Fuel '!B17:M17)</f>
        <v>51623294.870000005</v>
      </c>
      <c r="G16" s="5">
        <f>SUM('Addtional Local Option Fuel'!B17:M17)</f>
        <v>39513112.549999997</v>
      </c>
    </row>
    <row r="17" spans="1:7">
      <c r="A17" s="4" t="s">
        <v>8</v>
      </c>
      <c r="B17" s="5">
        <f>SUM('Local Option Sales Tax Coll'!B18:M18)</f>
        <v>706906.3899999999</v>
      </c>
      <c r="C17" s="5">
        <f>SUM('Tourist Development Tax'!N18)</f>
        <v>0</v>
      </c>
      <c r="D17" s="5">
        <f>SUM('Conv &amp; Tourist Impact'!N18)</f>
        <v>0</v>
      </c>
      <c r="E17" s="5">
        <f>SUM('Voted 1-Cent Local Option Fuel'!B18:M18)</f>
        <v>23551.360000000001</v>
      </c>
      <c r="F17" s="5">
        <f>SUM('Non-Voted Local Option Fuel '!B18:M18)</f>
        <v>359134.98000000004</v>
      </c>
      <c r="G17" s="5">
        <f>SUM('Addtional Local Option Fuel'!B18:M18)</f>
        <v>0</v>
      </c>
    </row>
    <row r="18" spans="1:7">
      <c r="A18" s="4" t="s">
        <v>9</v>
      </c>
      <c r="B18" s="5">
        <f>SUM('Local Option Sales Tax Coll'!B19:M19)</f>
        <v>16070591.08</v>
      </c>
      <c r="C18" s="5">
        <f>SUM('Tourist Development Tax'!N19)</f>
        <v>2051868.05</v>
      </c>
      <c r="D18" s="5">
        <f>SUM('Conv &amp; Tourist Impact'!N19)</f>
        <v>0</v>
      </c>
      <c r="E18" s="5">
        <f>SUM('Voted 1-Cent Local Option Fuel'!B19:M19)</f>
        <v>907587.32</v>
      </c>
      <c r="F18" s="5">
        <f>SUM('Non-Voted Local Option Fuel '!B19:M19)</f>
        <v>5424332.5499999998</v>
      </c>
      <c r="G18" s="5">
        <f>SUM('Addtional Local Option Fuel'!B19:M19)</f>
        <v>3895419.0100000002</v>
      </c>
    </row>
    <row r="19" spans="1:7">
      <c r="A19" s="4" t="s">
        <v>96</v>
      </c>
      <c r="B19" s="5">
        <f>SUM('Local Option Sales Tax Coll'!B20:M20)</f>
        <v>234470.02</v>
      </c>
      <c r="C19" s="5">
        <f>SUM('Tourist Development Tax'!N20)</f>
        <v>605061.54</v>
      </c>
      <c r="D19" s="5">
        <f>SUM('Conv &amp; Tourist Impact'!N20)</f>
        <v>0</v>
      </c>
      <c r="E19" s="5">
        <f>SUM('Voted 1-Cent Local Option Fuel'!B20:M20)</f>
        <v>562068.92000000004</v>
      </c>
      <c r="F19" s="5">
        <f>SUM('Non-Voted Local Option Fuel '!B20:M20)</f>
        <v>3362508.8899999997</v>
      </c>
      <c r="G19" s="5">
        <f>SUM('Addtional Local Option Fuel'!B20:M20)</f>
        <v>2505988.66</v>
      </c>
    </row>
    <row r="20" spans="1:7">
      <c r="A20" s="4" t="s">
        <v>10</v>
      </c>
      <c r="B20" s="5">
        <f>SUM('Local Option Sales Tax Coll'!B21:M21)</f>
        <v>14850687.559999999</v>
      </c>
      <c r="C20" s="5">
        <f>SUM('Tourist Development Tax'!N21)</f>
        <v>474774.01000000007</v>
      </c>
      <c r="D20" s="5">
        <f>SUM('Conv &amp; Tourist Impact'!N21)</f>
        <v>0</v>
      </c>
      <c r="E20" s="5">
        <f>SUM('Voted 1-Cent Local Option Fuel'!B21:M21)</f>
        <v>833256.01</v>
      </c>
      <c r="F20" s="5">
        <f>SUM('Non-Voted Local Option Fuel '!B21:M21)</f>
        <v>4985223.4200000009</v>
      </c>
      <c r="G20" s="5">
        <f>SUM('Addtional Local Option Fuel'!B21:M21)</f>
        <v>0</v>
      </c>
    </row>
    <row r="21" spans="1:7">
      <c r="A21" s="4" t="s">
        <v>11</v>
      </c>
      <c r="B21" s="5">
        <f>SUM('Local Option Sales Tax Coll'!B22:M22)</f>
        <v>393523.9</v>
      </c>
      <c r="C21" s="5">
        <f>SUM('Tourist Development Tax'!N22)</f>
        <v>12822333.26</v>
      </c>
      <c r="D21" s="5">
        <f>SUM('Conv &amp; Tourist Impact'!N22)</f>
        <v>0</v>
      </c>
      <c r="E21" s="5">
        <f>SUM('Voted 1-Cent Local Option Fuel'!B22:M22)</f>
        <v>1396401.6199999999</v>
      </c>
      <c r="F21" s="5">
        <f>SUM('Non-Voted Local Option Fuel '!B22:M22)</f>
        <v>8355433.4399999995</v>
      </c>
      <c r="G21" s="5">
        <f>SUM('Addtional Local Option Fuel'!B22:M22)</f>
        <v>6419614.8100000005</v>
      </c>
    </row>
    <row r="22" spans="1:7">
      <c r="A22" s="4" t="s">
        <v>12</v>
      </c>
      <c r="B22" s="5">
        <f>SUM('Local Option Sales Tax Coll'!B23:M23)</f>
        <v>5832417.7299999995</v>
      </c>
      <c r="C22" s="5">
        <f>SUM('Tourist Development Tax'!N23)</f>
        <v>382942.18999999994</v>
      </c>
      <c r="D22" s="5">
        <f>SUM('Conv &amp; Tourist Impact'!N23)</f>
        <v>0</v>
      </c>
      <c r="E22" s="5">
        <f>SUM('Voted 1-Cent Local Option Fuel'!B23:M23)</f>
        <v>601444.89999999991</v>
      </c>
      <c r="F22" s="5">
        <f>SUM('Non-Voted Local Option Fuel '!B23:M23)</f>
        <v>3586961.1200000006</v>
      </c>
      <c r="G22" s="5">
        <f>SUM('Addtional Local Option Fuel'!B23:M23)</f>
        <v>0.6</v>
      </c>
    </row>
    <row r="23" spans="1:7">
      <c r="A23" s="4" t="s">
        <v>128</v>
      </c>
      <c r="B23" s="5">
        <f>SUM('Local Option Sales Tax Coll'!B24:M24)</f>
        <v>312585386.07999998</v>
      </c>
      <c r="C23" s="5">
        <f>SUM('Tourist Development Tax'!N24)</f>
        <v>24754911.477499999</v>
      </c>
      <c r="D23" s="5">
        <f>SUM('Conv &amp; Tourist Impact'!N24)</f>
        <v>41258185.852499999</v>
      </c>
      <c r="E23" s="5">
        <f>SUM('Voted 1-Cent Local Option Fuel'!B24:M24)</f>
        <v>10876056.539999999</v>
      </c>
      <c r="F23" s="5">
        <f>SUM('Non-Voted Local Option Fuel '!B24:M24)</f>
        <v>64969843.929999992</v>
      </c>
      <c r="G23" s="5">
        <f>SUM('Addtional Local Option Fuel'!B24:M24)</f>
        <v>28901715.469999999</v>
      </c>
    </row>
    <row r="24" spans="1:7">
      <c r="A24" s="4" t="s">
        <v>13</v>
      </c>
      <c r="B24" s="5">
        <f>SUM('Local Option Sales Tax Coll'!B25:M25)</f>
        <v>1547512.3</v>
      </c>
      <c r="C24" s="5">
        <f>SUM('Tourist Development Tax'!N25)</f>
        <v>0</v>
      </c>
      <c r="D24" s="5">
        <f>SUM('Conv &amp; Tourist Impact'!N25)</f>
        <v>0</v>
      </c>
      <c r="E24" s="5">
        <f>SUM('Voted 1-Cent Local Option Fuel'!B25:M25)</f>
        <v>146746.99</v>
      </c>
      <c r="F24" s="5">
        <f>SUM('Non-Voted Local Option Fuel '!B25:M25)</f>
        <v>873777.05</v>
      </c>
      <c r="G24" s="5">
        <f>SUM('Addtional Local Option Fuel'!B25:M25)</f>
        <v>555096.29</v>
      </c>
    </row>
    <row r="25" spans="1:7">
      <c r="A25" s="4" t="s">
        <v>14</v>
      </c>
      <c r="B25" s="5">
        <f>SUM('Local Option Sales Tax Coll'!B26:M26)</f>
        <v>601139.04</v>
      </c>
      <c r="C25" s="5">
        <f>SUM('Tourist Development Tax'!N26)</f>
        <v>0</v>
      </c>
      <c r="D25" s="5">
        <f>SUM('Conv &amp; Tourist Impact'!N26)</f>
        <v>0</v>
      </c>
      <c r="E25" s="5">
        <f>SUM('Voted 1-Cent Local Option Fuel'!B26:M26)</f>
        <v>31403.39</v>
      </c>
      <c r="F25" s="5">
        <f>SUM('Non-Voted Local Option Fuel '!B26:M26)</f>
        <v>526518.01</v>
      </c>
      <c r="G25" s="5">
        <f>SUM('Addtional Local Option Fuel'!B26:M26)</f>
        <v>0</v>
      </c>
    </row>
    <row r="26" spans="1:7">
      <c r="A26" s="4" t="s">
        <v>15</v>
      </c>
      <c r="B26" s="5">
        <f>SUM('Local Option Sales Tax Coll'!B27:M27)</f>
        <v>117288928.91999999</v>
      </c>
      <c r="C26" s="5">
        <f>SUM('Tourist Development Tax'!N27)</f>
        <v>9812620.3666666672</v>
      </c>
      <c r="D26" s="5">
        <f>SUM('Conv &amp; Tourist Impact'!N27)</f>
        <v>4906310.1633333331</v>
      </c>
      <c r="E26" s="5">
        <f>SUM('Voted 1-Cent Local Option Fuel'!B27:M27)</f>
        <v>1149484.1600000001</v>
      </c>
      <c r="F26" s="5">
        <f>SUM('Non-Voted Local Option Fuel '!B27:M27)</f>
        <v>32547104.57</v>
      </c>
      <c r="G26" s="5">
        <f>SUM('Addtional Local Option Fuel'!B27:M27)</f>
        <v>0</v>
      </c>
    </row>
    <row r="27" spans="1:7">
      <c r="A27" s="4" t="s">
        <v>16</v>
      </c>
      <c r="B27" s="5">
        <f>SUM('Local Option Sales Tax Coll'!B28:M28)</f>
        <v>49672915.810000002</v>
      </c>
      <c r="C27" s="5">
        <f>SUM('Tourist Development Tax'!N28)</f>
        <v>5301706.8900000006</v>
      </c>
      <c r="D27" s="5">
        <f>SUM('Conv &amp; Tourist Impact'!N28)</f>
        <v>0</v>
      </c>
      <c r="E27" s="5">
        <f>SUM('Voted 1-Cent Local Option Fuel'!B28:M28)</f>
        <v>1584065.78</v>
      </c>
      <c r="F27" s="5">
        <f>SUM('Non-Voted Local Option Fuel '!B28:M28)</f>
        <v>9463702.4299999997</v>
      </c>
      <c r="G27" s="5">
        <f>SUM('Addtional Local Option Fuel'!B28:M28)</f>
        <v>0</v>
      </c>
    </row>
    <row r="28" spans="1:7">
      <c r="A28" s="4" t="s">
        <v>17</v>
      </c>
      <c r="B28" s="5">
        <f>SUM('Local Option Sales Tax Coll'!B29:M29)</f>
        <v>6108474.9800000004</v>
      </c>
      <c r="C28" s="5">
        <f>SUM('Tourist Development Tax'!N29)</f>
        <v>807736.33000000007</v>
      </c>
      <c r="D28" s="5">
        <f>SUM('Conv &amp; Tourist Impact'!N29)</f>
        <v>0</v>
      </c>
      <c r="E28" s="5">
        <f>SUM('Voted 1-Cent Local Option Fuel'!B29:M29)</f>
        <v>382989.72</v>
      </c>
      <c r="F28" s="5">
        <f>SUM('Non-Voted Local Option Fuel '!B29:M29)</f>
        <v>2291497.5700000003</v>
      </c>
      <c r="G28" s="5">
        <f>SUM('Addtional Local Option Fuel'!B29:M29)</f>
        <v>0</v>
      </c>
    </row>
    <row r="29" spans="1:7">
      <c r="A29" s="4" t="s">
        <v>18</v>
      </c>
      <c r="B29" s="5">
        <f>SUM('Local Option Sales Tax Coll'!B30:M30)</f>
        <v>1238603.4099999999</v>
      </c>
      <c r="C29" s="5">
        <f>SUM('Tourist Development Tax'!N30)</f>
        <v>747725.20999999985</v>
      </c>
      <c r="D29" s="5">
        <f>SUM('Conv &amp; Tourist Impact'!N30)</f>
        <v>0</v>
      </c>
      <c r="E29" s="5">
        <f>SUM('Voted 1-Cent Local Option Fuel'!B30:M30)</f>
        <v>14229.779999999999</v>
      </c>
      <c r="F29" s="5">
        <f>SUM('Non-Voted Local Option Fuel '!B30:M30)</f>
        <v>364751.96</v>
      </c>
      <c r="G29" s="5">
        <f>SUM('Addtional Local Option Fuel'!B30:M30)</f>
        <v>0</v>
      </c>
    </row>
    <row r="30" spans="1:7">
      <c r="A30" s="4" t="s">
        <v>19</v>
      </c>
      <c r="B30" s="5">
        <f>SUM('Local Option Sales Tax Coll'!B31:M31)</f>
        <v>2713321.1</v>
      </c>
      <c r="C30" s="5">
        <f>SUM('Tourist Development Tax'!N31)</f>
        <v>87552.030000000013</v>
      </c>
      <c r="D30" s="5">
        <f>SUM('Conv &amp; Tourist Impact'!N31)</f>
        <v>0</v>
      </c>
      <c r="E30" s="5">
        <f>SUM('Voted 1-Cent Local Option Fuel'!B31:M31)</f>
        <v>283477.34999999998</v>
      </c>
      <c r="F30" s="5">
        <f>SUM('Non-Voted Local Option Fuel '!B31:M31)</f>
        <v>3329302.69</v>
      </c>
      <c r="G30" s="5">
        <f>SUM('Addtional Local Option Fuel'!B31:M31)</f>
        <v>0</v>
      </c>
    </row>
    <row r="31" spans="1:7">
      <c r="A31" s="4" t="s">
        <v>20</v>
      </c>
      <c r="B31" s="5">
        <f>SUM('Local Option Sales Tax Coll'!B32:M32)</f>
        <v>440863.67000000004</v>
      </c>
      <c r="C31" s="5">
        <f>SUM('Tourist Development Tax'!N32)</f>
        <v>20587.139999999996</v>
      </c>
      <c r="D31" s="5">
        <f>SUM('Conv &amp; Tourist Impact'!N32)</f>
        <v>0</v>
      </c>
      <c r="E31" s="5">
        <f>SUM('Voted 1-Cent Local Option Fuel'!B32:M32)</f>
        <v>84457.05</v>
      </c>
      <c r="F31" s="5">
        <f>SUM('Non-Voted Local Option Fuel '!B32:M32)</f>
        <v>504754.45999999996</v>
      </c>
      <c r="G31" s="5">
        <f>SUM('Addtional Local Option Fuel'!B32:M32)</f>
        <v>0</v>
      </c>
    </row>
    <row r="32" spans="1:7">
      <c r="A32" s="4" t="s">
        <v>21</v>
      </c>
      <c r="B32" s="5">
        <f>SUM('Local Option Sales Tax Coll'!B33:M33)</f>
        <v>222094.68999999997</v>
      </c>
      <c r="C32" s="5">
        <f>SUM('Tourist Development Tax'!N33)</f>
        <v>5829.74</v>
      </c>
      <c r="D32" s="5">
        <f>SUM('Conv &amp; Tourist Impact'!N33)</f>
        <v>0</v>
      </c>
      <c r="E32" s="5">
        <f>SUM('Voted 1-Cent Local Option Fuel'!B33:M33)</f>
        <v>49598.360000000008</v>
      </c>
      <c r="F32" s="5">
        <f>SUM('Non-Voted Local Option Fuel '!B33:M33)</f>
        <v>293438.51999999996</v>
      </c>
      <c r="G32" s="5">
        <f>SUM('Addtional Local Option Fuel'!B33:M33)</f>
        <v>0</v>
      </c>
    </row>
    <row r="33" spans="1:7">
      <c r="A33" s="4" t="s">
        <v>22</v>
      </c>
      <c r="B33" s="5">
        <f>SUM('Local Option Sales Tax Coll'!B34:M34)</f>
        <v>857513.92999999993</v>
      </c>
      <c r="C33" s="5">
        <f>SUM('Tourist Development Tax'!N34)</f>
        <v>679081.41999999993</v>
      </c>
      <c r="D33" s="5">
        <f>SUM('Conv &amp; Tourist Impact'!N34)</f>
        <v>0</v>
      </c>
      <c r="E33" s="5">
        <f>SUM('Voted 1-Cent Local Option Fuel'!B34:M34)</f>
        <v>63678.729999999996</v>
      </c>
      <c r="F33" s="5">
        <f>SUM('Non-Voted Local Option Fuel '!B34:M34)</f>
        <v>380960.93</v>
      </c>
      <c r="G33" s="5">
        <f>SUM('Addtional Local Option Fuel'!B34:M34)</f>
        <v>0</v>
      </c>
    </row>
    <row r="34" spans="1:7">
      <c r="A34" s="4" t="s">
        <v>23</v>
      </c>
      <c r="B34" s="5">
        <f>SUM('Local Option Sales Tax Coll'!B35:M35)</f>
        <v>433807.35</v>
      </c>
      <c r="C34" s="5">
        <f>SUM('Tourist Development Tax'!N35)</f>
        <v>32858.71</v>
      </c>
      <c r="D34" s="5">
        <f>SUM('Conv &amp; Tourist Impact'!N35)</f>
        <v>0</v>
      </c>
      <c r="E34" s="5">
        <f>SUM('Voted 1-Cent Local Option Fuel'!B35:M35)</f>
        <v>73080.560000000012</v>
      </c>
      <c r="F34" s="5">
        <f>SUM('Non-Voted Local Option Fuel '!B35:M35)</f>
        <v>944773.65999999992</v>
      </c>
      <c r="G34" s="5">
        <f>SUM('Addtional Local Option Fuel'!B35:M35)</f>
        <v>0</v>
      </c>
    </row>
    <row r="35" spans="1:7">
      <c r="A35" s="4" t="s">
        <v>24</v>
      </c>
      <c r="B35" s="5">
        <f>SUM('Local Option Sales Tax Coll'!B36:M36)</f>
        <v>1282635.5</v>
      </c>
      <c r="C35" s="5">
        <f>SUM('Tourist Development Tax'!N36)</f>
        <v>0</v>
      </c>
      <c r="D35" s="5">
        <f>SUM('Conv &amp; Tourist Impact'!N36)</f>
        <v>0</v>
      </c>
      <c r="E35" s="5">
        <f>SUM('Voted 1-Cent Local Option Fuel'!B36:M36)</f>
        <v>174898.92</v>
      </c>
      <c r="F35" s="5">
        <f>SUM('Non-Voted Local Option Fuel '!B36:M36)</f>
        <v>1041921.96</v>
      </c>
      <c r="G35" s="5">
        <f>SUM('Addtional Local Option Fuel'!B36:M36)</f>
        <v>686822.62</v>
      </c>
    </row>
    <row r="36" spans="1:7">
      <c r="A36" s="4" t="s">
        <v>25</v>
      </c>
      <c r="B36" s="5">
        <f>SUM('Local Option Sales Tax Coll'!B37:M37)</f>
        <v>2091784.4200000002</v>
      </c>
      <c r="C36" s="5">
        <f>SUM('Tourist Development Tax'!N37)</f>
        <v>102048.8</v>
      </c>
      <c r="D36" s="5">
        <f>SUM('Conv &amp; Tourist Impact'!N37)</f>
        <v>0</v>
      </c>
      <c r="E36" s="5">
        <f>SUM('Voted 1-Cent Local Option Fuel'!B37:M37)</f>
        <v>247152.00999999998</v>
      </c>
      <c r="F36" s="5">
        <f>SUM('Non-Voted Local Option Fuel '!B37:M37)</f>
        <v>1464677.75</v>
      </c>
      <c r="G36" s="5">
        <f>SUM('Addtional Local Option Fuel'!B37:M37)</f>
        <v>312216.5</v>
      </c>
    </row>
    <row r="37" spans="1:7">
      <c r="A37" s="4" t="s">
        <v>26</v>
      </c>
      <c r="B37" s="5">
        <f>SUM('Local Option Sales Tax Coll'!B38:M38)</f>
        <v>6114069.9100000001</v>
      </c>
      <c r="C37" s="5">
        <f>SUM('Tourist Development Tax'!N38)</f>
        <v>344500.08999999997</v>
      </c>
      <c r="D37" s="5">
        <f>SUM('Conv &amp; Tourist Impact'!N38)</f>
        <v>0</v>
      </c>
      <c r="E37" s="5">
        <f>SUM('Voted 1-Cent Local Option Fuel'!B38:M38)</f>
        <v>853578.78999999992</v>
      </c>
      <c r="F37" s="5">
        <f>SUM('Non-Voted Local Option Fuel '!B38:M38)</f>
        <v>5102059.8599999994</v>
      </c>
      <c r="G37" s="5">
        <f>SUM('Addtional Local Option Fuel'!B38:M38)</f>
        <v>1483335.46</v>
      </c>
    </row>
    <row r="38" spans="1:7">
      <c r="A38" s="4" t="s">
        <v>27</v>
      </c>
      <c r="B38" s="5">
        <f>SUM('Local Option Sales Tax Coll'!B39:M39)</f>
        <v>7648658.2600000016</v>
      </c>
      <c r="C38" s="5">
        <f>SUM('Tourist Development Tax'!N39)</f>
        <v>320193.44999999995</v>
      </c>
      <c r="D38" s="5">
        <f>SUM('Conv &amp; Tourist Impact'!N39)</f>
        <v>0</v>
      </c>
      <c r="E38" s="5">
        <f>SUM('Voted 1-Cent Local Option Fuel'!B39:M39)</f>
        <v>516340.22</v>
      </c>
      <c r="F38" s="5">
        <f>SUM('Non-Voted Local Option Fuel '!B39:M39)</f>
        <v>3074791.1699999995</v>
      </c>
      <c r="G38" s="5">
        <f>SUM('Addtional Local Option Fuel'!B39:M39)</f>
        <v>2004368.5</v>
      </c>
    </row>
    <row r="39" spans="1:7">
      <c r="A39" s="4" t="s">
        <v>28</v>
      </c>
      <c r="B39" s="5">
        <f>SUM('Local Option Sales Tax Coll'!B40:M40)</f>
        <v>159995510.99999997</v>
      </c>
      <c r="C39" s="5">
        <f>SUM('Tourist Development Tax'!N40)</f>
        <v>19338747.32</v>
      </c>
      <c r="D39" s="5">
        <f>SUM('Conv &amp; Tourist Impact'!N40)</f>
        <v>0</v>
      </c>
      <c r="E39" s="5">
        <f>SUM('Voted 1-Cent Local Option Fuel'!B40:M40)</f>
        <v>6661249.7000000011</v>
      </c>
      <c r="F39" s="5">
        <f>SUM('Non-Voted Local Option Fuel '!B40:M40)</f>
        <v>39806523.040000007</v>
      </c>
      <c r="G39" s="5">
        <f>SUM('Addtional Local Option Fuel'!B40:M40)</f>
        <v>0</v>
      </c>
    </row>
    <row r="40" spans="1:7">
      <c r="A40" s="4" t="s">
        <v>29</v>
      </c>
      <c r="B40" s="5">
        <f>SUM('Local Option Sales Tax Coll'!B41:M41)</f>
        <v>631206.94999999995</v>
      </c>
      <c r="C40" s="5">
        <f>SUM('Tourist Development Tax'!N41)</f>
        <v>9552.1200000000008</v>
      </c>
      <c r="D40" s="5">
        <f>SUM('Conv &amp; Tourist Impact'!N41)</f>
        <v>0</v>
      </c>
      <c r="E40" s="5">
        <f>SUM('Voted 1-Cent Local Option Fuel'!B41:M41)</f>
        <v>119308.01999999999</v>
      </c>
      <c r="F40" s="5">
        <f>SUM('Non-Voted Local Option Fuel '!B41:M41)</f>
        <v>710729.64999999991</v>
      </c>
      <c r="G40" s="5">
        <f>SUM('Addtional Local Option Fuel'!B41:M41)</f>
        <v>0</v>
      </c>
    </row>
    <row r="41" spans="1:7">
      <c r="A41" s="4" t="s">
        <v>30</v>
      </c>
      <c r="B41" s="5">
        <f>SUM('Local Option Sales Tax Coll'!B42:M42)</f>
        <v>15602844.199999999</v>
      </c>
      <c r="C41" s="5">
        <f>SUM('Tourist Development Tax'!N42)</f>
        <v>1362648.5199999998</v>
      </c>
      <c r="D41" s="5">
        <f>SUM('Conv &amp; Tourist Impact'!N42)</f>
        <v>0</v>
      </c>
      <c r="E41" s="5">
        <f>SUM('Voted 1-Cent Local Option Fuel'!B42:M42)</f>
        <v>180190.99</v>
      </c>
      <c r="F41" s="5">
        <f>SUM('Non-Voted Local Option Fuel '!B42:M42)</f>
        <v>4784562.03</v>
      </c>
      <c r="G41" s="5">
        <f>SUM('Addtional Local Option Fuel'!B42:M42)</f>
        <v>0</v>
      </c>
    </row>
    <row r="42" spans="1:7">
      <c r="A42" s="4" t="s">
        <v>31</v>
      </c>
      <c r="B42" s="5">
        <f>SUM('Local Option Sales Tax Coll'!B43:M43)</f>
        <v>5015293.0200000005</v>
      </c>
      <c r="C42" s="5">
        <f>SUM('Tourist Development Tax'!N43)</f>
        <v>260079.66999999998</v>
      </c>
      <c r="D42" s="5">
        <f>SUM('Conv &amp; Tourist Impact'!N43)</f>
        <v>0</v>
      </c>
      <c r="E42" s="5">
        <f>SUM('Voted 1-Cent Local Option Fuel'!B43:M43)</f>
        <v>544098.9800000001</v>
      </c>
      <c r="F42" s="5">
        <f>SUM('Non-Voted Local Option Fuel '!B43:M43)</f>
        <v>3229571.24</v>
      </c>
      <c r="G42" s="5">
        <f>SUM('Addtional Local Option Fuel'!B43:M43)</f>
        <v>0</v>
      </c>
    </row>
    <row r="43" spans="1:7">
      <c r="A43" s="4" t="s">
        <v>32</v>
      </c>
      <c r="B43" s="5">
        <f>SUM('Local Option Sales Tax Coll'!B44:M44)</f>
        <v>643250.44000000006</v>
      </c>
      <c r="C43" s="5">
        <f>SUM('Tourist Development Tax'!N44)</f>
        <v>28181.68</v>
      </c>
      <c r="D43" s="5">
        <f>SUM('Conv &amp; Tourist Impact'!N44)</f>
        <v>0</v>
      </c>
      <c r="E43" s="5">
        <f>SUM('Voted 1-Cent Local Option Fuel'!B44:M44)</f>
        <v>135395.10999999999</v>
      </c>
      <c r="F43" s="5">
        <f>SUM('Non-Voted Local Option Fuel '!B44:M44)</f>
        <v>802410.48</v>
      </c>
      <c r="G43" s="5">
        <f>SUM('Addtional Local Option Fuel'!B44:M44)</f>
        <v>0</v>
      </c>
    </row>
    <row r="44" spans="1:7">
      <c r="A44" s="4" t="s">
        <v>33</v>
      </c>
      <c r="B44" s="5">
        <f>SUM('Local Option Sales Tax Coll'!B45:M45)</f>
        <v>207187.78999999998</v>
      </c>
      <c r="C44" s="5">
        <f>SUM('Tourist Development Tax'!N45)</f>
        <v>0</v>
      </c>
      <c r="D44" s="5">
        <f>SUM('Conv &amp; Tourist Impact'!N45)</f>
        <v>0</v>
      </c>
      <c r="E44" s="5">
        <f>SUM('Voted 1-Cent Local Option Fuel'!B45:M45)</f>
        <v>11916.42</v>
      </c>
      <c r="F44" s="5">
        <f>SUM('Non-Voted Local Option Fuel '!B45:M45)</f>
        <v>186433.51</v>
      </c>
      <c r="G44" s="5">
        <f>SUM('Addtional Local Option Fuel'!B45:M45)</f>
        <v>0</v>
      </c>
    </row>
    <row r="45" spans="1:7">
      <c r="A45" s="4" t="s">
        <v>34</v>
      </c>
      <c r="B45" s="5">
        <f>SUM('Local Option Sales Tax Coll'!B46:M46)</f>
        <v>25586954.210000001</v>
      </c>
      <c r="C45" s="5">
        <f>SUM('Tourist Development Tax'!N46)</f>
        <v>1967888.7200000002</v>
      </c>
      <c r="D45" s="5">
        <f>SUM('Conv &amp; Tourist Impact'!N46)</f>
        <v>0</v>
      </c>
      <c r="E45" s="5">
        <f>SUM('Voted 1-Cent Local Option Fuel'!B46:M46)</f>
        <v>1424651.1500000001</v>
      </c>
      <c r="F45" s="5">
        <f>SUM('Non-Voted Local Option Fuel '!B46:M46)</f>
        <v>8524325.9100000001</v>
      </c>
      <c r="G45" s="5">
        <f>SUM('Addtional Local Option Fuel'!B46:M46)</f>
        <v>0</v>
      </c>
    </row>
    <row r="46" spans="1:7">
      <c r="A46" s="4" t="s">
        <v>35</v>
      </c>
      <c r="B46" s="5">
        <f>SUM('Local Option Sales Tax Coll'!B47:M47)</f>
        <v>1839321.5799999998</v>
      </c>
      <c r="C46" s="5">
        <f>SUM('Tourist Development Tax'!N47)</f>
        <v>22249526.849999998</v>
      </c>
      <c r="D46" s="5">
        <f>SUM('Conv &amp; Tourist Impact'!N47)</f>
        <v>0</v>
      </c>
      <c r="E46" s="5">
        <f>SUM('Voted 1-Cent Local Option Fuel'!B47:M47)</f>
        <v>3089992.09</v>
      </c>
      <c r="F46" s="5">
        <f>SUM('Non-Voted Local Option Fuel '!B47:M47)</f>
        <v>18482741.050000001</v>
      </c>
      <c r="G46" s="5">
        <f>SUM('Addtional Local Option Fuel'!B47:M47)</f>
        <v>13849772.060000001</v>
      </c>
    </row>
    <row r="47" spans="1:7">
      <c r="A47" s="4" t="s">
        <v>36</v>
      </c>
      <c r="B47" s="5">
        <f>SUM('Local Option Sales Tax Coll'!B48:M48)</f>
        <v>45728940.539999999</v>
      </c>
      <c r="C47" s="5">
        <f>SUM('Tourist Development Tax'!N48)</f>
        <v>3135345.44</v>
      </c>
      <c r="D47" s="5">
        <f>SUM('Conv &amp; Tourist Impact'!N48)</f>
        <v>0</v>
      </c>
      <c r="E47" s="5">
        <f>SUM('Voted 1-Cent Local Option Fuel'!B48:M48)</f>
        <v>1324878.76</v>
      </c>
      <c r="F47" s="5">
        <f>SUM('Non-Voted Local Option Fuel '!B48:M48)</f>
        <v>7925067.6100000013</v>
      </c>
      <c r="G47" s="5">
        <f>SUM('Addtional Local Option Fuel'!B48:M48)</f>
        <v>0</v>
      </c>
    </row>
    <row r="48" spans="1:7">
      <c r="A48" s="4" t="s">
        <v>37</v>
      </c>
      <c r="B48" s="5">
        <f>SUM('Local Option Sales Tax Coll'!B49:M49)</f>
        <v>2443936.0299999998</v>
      </c>
      <c r="C48" s="5">
        <f>SUM('Tourist Development Tax'!N49)</f>
        <v>147119.74</v>
      </c>
      <c r="D48" s="5">
        <f>SUM('Conv &amp; Tourist Impact'!N49)</f>
        <v>0</v>
      </c>
      <c r="E48" s="5">
        <f>SUM('Voted 1-Cent Local Option Fuel'!B49:M49)</f>
        <v>49530.660000000011</v>
      </c>
      <c r="F48" s="5">
        <f>SUM('Non-Voted Local Option Fuel '!B49:M49)</f>
        <v>1303284.46</v>
      </c>
      <c r="G48" s="5">
        <f>SUM('Addtional Local Option Fuel'!B49:M49)</f>
        <v>0</v>
      </c>
    </row>
    <row r="49" spans="1:7">
      <c r="A49" s="4" t="s">
        <v>38</v>
      </c>
      <c r="B49" s="5">
        <f>SUM('Local Option Sales Tax Coll'!B50:M50)</f>
        <v>194886.90999999997</v>
      </c>
      <c r="C49" s="5">
        <f>SUM('Tourist Development Tax'!N50)</f>
        <v>0</v>
      </c>
      <c r="D49" s="5">
        <f>SUM('Conv &amp; Tourist Impact'!N50)</f>
        <v>0</v>
      </c>
      <c r="E49" s="5">
        <f>SUM('Voted 1-Cent Local Option Fuel'!B50:M50)</f>
        <v>49527.43</v>
      </c>
      <c r="F49" s="5">
        <f>SUM('Non-Voted Local Option Fuel '!B50:M50)</f>
        <v>294095.03000000003</v>
      </c>
      <c r="G49" s="5">
        <f>SUM('Addtional Local Option Fuel'!B50:M50)</f>
        <v>0</v>
      </c>
    </row>
    <row r="50" spans="1:7">
      <c r="A50" s="4" t="s">
        <v>39</v>
      </c>
      <c r="B50" s="5">
        <f>SUM('Local Option Sales Tax Coll'!B51:M51)</f>
        <v>1120527.49</v>
      </c>
      <c r="C50" s="5">
        <f>SUM('Tourist Development Tax'!N51)</f>
        <v>79672.739999999991</v>
      </c>
      <c r="D50" s="5">
        <f>SUM('Conv &amp; Tourist Impact'!N51)</f>
        <v>0</v>
      </c>
      <c r="E50" s="5">
        <f>SUM('Voted 1-Cent Local Option Fuel'!B51:M51)</f>
        <v>188667.47999999995</v>
      </c>
      <c r="F50" s="5">
        <f>SUM('Non-Voted Local Option Fuel '!B51:M51)</f>
        <v>1752993.77</v>
      </c>
      <c r="G50" s="5">
        <f>SUM('Addtional Local Option Fuel'!B51:M51)</f>
        <v>0</v>
      </c>
    </row>
    <row r="51" spans="1:7">
      <c r="A51" s="4" t="s">
        <v>40</v>
      </c>
      <c r="B51" s="5">
        <f>SUM('Local Option Sales Tax Coll'!B52:M52)</f>
        <v>18086570.75</v>
      </c>
      <c r="C51" s="5">
        <f>SUM('Tourist Development Tax'!N52)</f>
        <v>4970580.9799999995</v>
      </c>
      <c r="D51" s="5">
        <f>SUM('Conv &amp; Tourist Impact'!N52)</f>
        <v>0</v>
      </c>
      <c r="E51" s="5">
        <f>SUM('Voted 1-Cent Local Option Fuel'!B52:M52)</f>
        <v>1535975.0100000002</v>
      </c>
      <c r="F51" s="5">
        <f>SUM('Non-Voted Local Option Fuel '!B52:M52)</f>
        <v>9182110.4199999999</v>
      </c>
      <c r="G51" s="5">
        <f>SUM('Addtional Local Option Fuel'!B52:M52)</f>
        <v>6827671.370000001</v>
      </c>
    </row>
    <row r="52" spans="1:7">
      <c r="A52" s="4" t="s">
        <v>41</v>
      </c>
      <c r="B52" s="5">
        <f>SUM('Local Option Sales Tax Coll'!B53:M53)</f>
        <v>16394407.709999997</v>
      </c>
      <c r="C52" s="5">
        <f>SUM('Tourist Development Tax'!N53)</f>
        <v>885927.96000000008</v>
      </c>
      <c r="D52" s="5">
        <f>SUM('Conv &amp; Tourist Impact'!N53)</f>
        <v>0</v>
      </c>
      <c r="E52" s="5">
        <f>SUM('Voted 1-Cent Local Option Fuel'!B53:M53)</f>
        <v>2228211.77</v>
      </c>
      <c r="F52" s="5">
        <f>SUM('Non-Voted Local Option Fuel '!B53:M53)</f>
        <v>13293518.859999999</v>
      </c>
      <c r="G52" s="5">
        <f>SUM('Addtional Local Option Fuel'!B53:M53)</f>
        <v>0</v>
      </c>
    </row>
    <row r="53" spans="1:7">
      <c r="A53" s="4" t="s">
        <v>42</v>
      </c>
      <c r="B53" s="5">
        <f>SUM('Local Option Sales Tax Coll'!B54:M54)</f>
        <v>10528711.439999999</v>
      </c>
      <c r="C53" s="5">
        <f>SUM('Tourist Development Tax'!N54)</f>
        <v>1019170.57</v>
      </c>
      <c r="D53" s="5">
        <f>SUM('Conv &amp; Tourist Impact'!N54)</f>
        <v>0</v>
      </c>
      <c r="E53" s="5">
        <f>SUM('Voted 1-Cent Local Option Fuel'!B54:M54)</f>
        <v>799729.05000000016</v>
      </c>
      <c r="F53" s="5">
        <f>SUM('Non-Voted Local Option Fuel '!B54:M54)</f>
        <v>4785945.1100000003</v>
      </c>
      <c r="G53" s="5">
        <f>SUM('Addtional Local Option Fuel'!B54:M54)</f>
        <v>3649304.23</v>
      </c>
    </row>
    <row r="54" spans="1:7">
      <c r="A54" s="4" t="s">
        <v>43</v>
      </c>
      <c r="B54" s="5">
        <f>SUM('Local Option Sales Tax Coll'!B55:M55)</f>
        <v>32776014.820000004</v>
      </c>
      <c r="C54" s="5">
        <f>SUM('Tourist Development Tax'!N55)</f>
        <v>14386832.709999999</v>
      </c>
      <c r="D54" s="5">
        <f>SUM('Conv &amp; Tourist Impact'!N55)</f>
        <v>4794555.5199999996</v>
      </c>
      <c r="E54" s="5">
        <f>SUM('Voted 1-Cent Local Option Fuel'!B55:M55)</f>
        <v>45486.96</v>
      </c>
      <c r="F54" s="5">
        <f>SUM('Non-Voted Local Option Fuel '!B55:M55)</f>
        <v>3203467.3</v>
      </c>
      <c r="G54" s="5">
        <f>SUM('Addtional Local Option Fuel'!B55:M55)</f>
        <v>0</v>
      </c>
    </row>
    <row r="55" spans="1:7">
      <c r="A55" s="4" t="s">
        <v>44</v>
      </c>
      <c r="B55" s="5">
        <f>SUM('Local Option Sales Tax Coll'!B56:M56)</f>
        <v>6644467.3399999989</v>
      </c>
      <c r="C55" s="5">
        <f>SUM('Tourist Development Tax'!N56)</f>
        <v>1873733.1199999999</v>
      </c>
      <c r="D55" s="5">
        <f>SUM('Conv &amp; Tourist Impact'!N56)</f>
        <v>0</v>
      </c>
      <c r="E55" s="5">
        <f>SUM('Voted 1-Cent Local Option Fuel'!B56:M56)</f>
        <v>423727.97000000003</v>
      </c>
      <c r="F55" s="5">
        <f>SUM('Non-Voted Local Option Fuel '!B56:M56)</f>
        <v>2528691.9499999997</v>
      </c>
      <c r="G55" s="5">
        <f>SUM('Addtional Local Option Fuel'!B56:M56)</f>
        <v>98147.520000000004</v>
      </c>
    </row>
    <row r="56" spans="1:7">
      <c r="A56" s="4" t="s">
        <v>45</v>
      </c>
      <c r="B56" s="5">
        <f>SUM('Local Option Sales Tax Coll'!B57:M57)</f>
        <v>950838.41999999981</v>
      </c>
      <c r="C56" s="5">
        <f>SUM('Tourist Development Tax'!N57)</f>
        <v>10340392.149999999</v>
      </c>
      <c r="D56" s="5">
        <f>SUM('Conv &amp; Tourist Impact'!N57)</f>
        <v>0</v>
      </c>
      <c r="E56" s="5">
        <f>SUM('Voted 1-Cent Local Option Fuel'!B57:M57)</f>
        <v>980415.11</v>
      </c>
      <c r="F56" s="5">
        <f>SUM('Non-Voted Local Option Fuel '!B57:M57)</f>
        <v>5869717.1600000001</v>
      </c>
      <c r="G56" s="5">
        <f>SUM('Addtional Local Option Fuel'!B57:M57)</f>
        <v>0</v>
      </c>
    </row>
    <row r="57" spans="1:7">
      <c r="A57" s="4" t="s">
        <v>46</v>
      </c>
      <c r="B57" s="5">
        <f>SUM('Local Option Sales Tax Coll'!B58:M58)</f>
        <v>3252949.4899999993</v>
      </c>
      <c r="C57" s="5">
        <f>SUM('Tourist Development Tax'!N58)</f>
        <v>156776.27000000002</v>
      </c>
      <c r="D57" s="5">
        <f>SUM('Conv &amp; Tourist Impact'!N58)</f>
        <v>0</v>
      </c>
      <c r="E57" s="5">
        <f>SUM('Voted 1-Cent Local Option Fuel'!B58:M58)</f>
        <v>347046.96</v>
      </c>
      <c r="F57" s="5">
        <f>SUM('Non-Voted Local Option Fuel '!B58:M58)</f>
        <v>2069760.33</v>
      </c>
      <c r="G57" s="5">
        <f>SUM('Addtional Local Option Fuel'!B58:M58)</f>
        <v>1361933.1199999999</v>
      </c>
    </row>
    <row r="58" spans="1:7">
      <c r="A58" s="4" t="s">
        <v>47</v>
      </c>
      <c r="B58" s="5">
        <f>SUM('Local Option Sales Tax Coll'!B59:M59)</f>
        <v>144253929.80000001</v>
      </c>
      <c r="C58" s="5">
        <f>SUM('Tourist Development Tax'!N59)</f>
        <v>145645000</v>
      </c>
      <c r="D58" s="5">
        <f>SUM('Conv &amp; Tourist Impact'!N59)</f>
        <v>0</v>
      </c>
      <c r="E58" s="5">
        <f>SUM('Voted 1-Cent Local Option Fuel'!B59:M59)</f>
        <v>1064526.1199999999</v>
      </c>
      <c r="F58" s="5">
        <f>SUM('Non-Voted Local Option Fuel '!B59:M59)</f>
        <v>39780134.919999994</v>
      </c>
      <c r="G58" s="5">
        <f>SUM('Addtional Local Option Fuel'!B59:M59)</f>
        <v>0</v>
      </c>
    </row>
    <row r="59" spans="1:7">
      <c r="A59" s="4" t="s">
        <v>48</v>
      </c>
      <c r="B59" s="5">
        <f>SUM('Local Option Sales Tax Coll'!B60:M60)</f>
        <v>33211474.639999997</v>
      </c>
      <c r="C59" s="5">
        <f>SUM('Tourist Development Tax'!N60)</f>
        <v>33103748.679999996</v>
      </c>
      <c r="D59" s="5">
        <f>SUM('Conv &amp; Tourist Impact'!N60)</f>
        <v>0</v>
      </c>
      <c r="E59" s="5">
        <f>SUM('Voted 1-Cent Local Option Fuel'!B60:M60)</f>
        <v>1743779.3699999999</v>
      </c>
      <c r="F59" s="5">
        <f>SUM('Non-Voted Local Option Fuel '!B60:M60)</f>
        <v>10436282.33</v>
      </c>
      <c r="G59" s="5">
        <f>SUM('Addtional Local Option Fuel'!B60:M60)</f>
        <v>0</v>
      </c>
    </row>
    <row r="60" spans="1:7">
      <c r="A60" s="4" t="s">
        <v>49</v>
      </c>
      <c r="B60" s="5">
        <f>SUM('Local Option Sales Tax Coll'!B61:M61)</f>
        <v>89801609.729999989</v>
      </c>
      <c r="C60" s="5">
        <f>SUM('Tourist Development Tax'!N61)</f>
        <v>22793528.220000003</v>
      </c>
      <c r="D60" s="5">
        <f>SUM('Conv &amp; Tourist Impact'!N61)</f>
        <v>0</v>
      </c>
      <c r="E60" s="5">
        <f>SUM('Voted 1-Cent Local Option Fuel'!B61:M61)</f>
        <v>5713049.8200000003</v>
      </c>
      <c r="F60" s="5">
        <f>SUM('Non-Voted Local Option Fuel '!B61:M61)</f>
        <v>34171758.800000004</v>
      </c>
      <c r="G60" s="5">
        <f>SUM('Addtional Local Option Fuel'!B61:M61)</f>
        <v>25757065.329999998</v>
      </c>
    </row>
    <row r="61" spans="1:7">
      <c r="A61" s="4" t="s">
        <v>50</v>
      </c>
      <c r="B61" s="5">
        <f>SUM('Local Option Sales Tax Coll'!B62:M62)</f>
        <v>34641462.600000001</v>
      </c>
      <c r="C61" s="5">
        <f>SUM('Tourist Development Tax'!N62)</f>
        <v>664043.98</v>
      </c>
      <c r="D61" s="5">
        <f>SUM('Conv &amp; Tourist Impact'!N62)</f>
        <v>0</v>
      </c>
      <c r="E61" s="5">
        <f>SUM('Voted 1-Cent Local Option Fuel'!B62:M62)</f>
        <v>2108276.31</v>
      </c>
      <c r="F61" s="5">
        <f>SUM('Non-Voted Local Option Fuel '!B62:M62)</f>
        <v>12611839.219999999</v>
      </c>
      <c r="G61" s="5">
        <f>SUM('Addtional Local Option Fuel'!B62:M62)</f>
        <v>0</v>
      </c>
    </row>
    <row r="62" spans="1:7">
      <c r="A62" s="4" t="s">
        <v>51</v>
      </c>
      <c r="B62" s="5">
        <f>SUM('Local Option Sales Tax Coll'!B63:M63)</f>
        <v>105531506.76999998</v>
      </c>
      <c r="C62" s="5">
        <f>SUM('Tourist Development Tax'!N63)</f>
        <v>23805779.039999999</v>
      </c>
      <c r="D62" s="5">
        <f>SUM('Conv &amp; Tourist Impact'!N63)</f>
        <v>0</v>
      </c>
      <c r="E62" s="5">
        <f>SUM('Voted 1-Cent Local Option Fuel'!B63:M63)</f>
        <v>3870942.5999999996</v>
      </c>
      <c r="F62" s="5">
        <f>SUM('Non-Voted Local Option Fuel '!B63:M63)</f>
        <v>23010304.130000003</v>
      </c>
      <c r="G62" s="5">
        <f>SUM('Addtional Local Option Fuel'!B63:M63)</f>
        <v>0</v>
      </c>
    </row>
    <row r="63" spans="1:7">
      <c r="A63" s="4" t="s">
        <v>52</v>
      </c>
      <c r="B63" s="5">
        <f>SUM('Local Option Sales Tax Coll'!B64:M64)</f>
        <v>52617860.329999998</v>
      </c>
      <c r="C63" s="5">
        <f>SUM('Tourist Development Tax'!N64)</f>
        <v>6767007.1400000006</v>
      </c>
      <c r="D63" s="5">
        <f>SUM('Conv &amp; Tourist Impact'!N64)</f>
        <v>0</v>
      </c>
      <c r="E63" s="5">
        <f>SUM('Voted 1-Cent Local Option Fuel'!B64:M64)</f>
        <v>3112425.56</v>
      </c>
      <c r="F63" s="5">
        <f>SUM('Non-Voted Local Option Fuel '!B64:M64)</f>
        <v>18554563.440000001</v>
      </c>
      <c r="G63" s="5">
        <f>SUM('Addtional Local Option Fuel'!B64:M64)</f>
        <v>11732320.279999999</v>
      </c>
    </row>
    <row r="64" spans="1:7">
      <c r="A64" s="4" t="s">
        <v>53</v>
      </c>
      <c r="B64" s="5">
        <f>SUM('Local Option Sales Tax Coll'!B65:M65)</f>
        <v>4364341.0900000008</v>
      </c>
      <c r="C64" s="5">
        <f>SUM('Tourist Development Tax'!N65)</f>
        <v>216829.15</v>
      </c>
      <c r="D64" s="5">
        <f>SUM('Conv &amp; Tourist Impact'!N65)</f>
        <v>0</v>
      </c>
      <c r="E64" s="5">
        <f>SUM('Voted 1-Cent Local Option Fuel'!B65:M65)</f>
        <v>74938.87</v>
      </c>
      <c r="F64" s="5">
        <f>SUM('Non-Voted Local Option Fuel '!B65:M65)</f>
        <v>2313871.6</v>
      </c>
      <c r="G64" s="5">
        <f>SUM('Addtional Local Option Fuel'!B65:M65)</f>
        <v>0</v>
      </c>
    </row>
    <row r="65" spans="1:7">
      <c r="A65" s="4" t="s">
        <v>54</v>
      </c>
      <c r="B65" s="5">
        <f>SUM('Local Option Sales Tax Coll'!B66:M66)</f>
        <v>1094971.2599999998</v>
      </c>
      <c r="C65" s="5">
        <f>SUM('Tourist Development Tax'!N66)</f>
        <v>4759661.58</v>
      </c>
      <c r="D65" s="5">
        <f>SUM('Conv &amp; Tourist Impact'!N66)</f>
        <v>0</v>
      </c>
      <c r="E65" s="5">
        <f>SUM('Voted 1-Cent Local Option Fuel'!B66:M66)</f>
        <v>210061.94999999995</v>
      </c>
      <c r="F65" s="5">
        <f>SUM('Non-Voted Local Option Fuel '!B66:M66)</f>
        <v>6732054.3499999996</v>
      </c>
      <c r="G65" s="5">
        <f>SUM('Addtional Local Option Fuel'!B66:M66)</f>
        <v>0</v>
      </c>
    </row>
    <row r="66" spans="1:7">
      <c r="A66" s="4" t="s">
        <v>55</v>
      </c>
      <c r="B66" s="5">
        <f>SUM('Local Option Sales Tax Coll'!B67:M67)</f>
        <v>10278049.789999999</v>
      </c>
      <c r="C66" s="5">
        <f>SUM('Tourist Development Tax'!N67)</f>
        <v>2119968.6100000003</v>
      </c>
      <c r="D66" s="5">
        <f>SUM('Conv &amp; Tourist Impact'!N67)</f>
        <v>0</v>
      </c>
      <c r="E66" s="5">
        <f>SUM('Voted 1-Cent Local Option Fuel'!B67:M67)</f>
        <v>1377307.22</v>
      </c>
      <c r="F66" s="5">
        <f>SUM('Non-Voted Local Option Fuel '!B67:M67)</f>
        <v>8230695.209999999</v>
      </c>
      <c r="G66" s="5">
        <f>SUM('Addtional Local Option Fuel'!B67:M67)</f>
        <v>5932913.2700000005</v>
      </c>
    </row>
    <row r="67" spans="1:7">
      <c r="A67" s="4" t="s">
        <v>56</v>
      </c>
      <c r="B67" s="5">
        <f>SUM('Local Option Sales Tax Coll'!B68:M68)</f>
        <v>4931985.9400000004</v>
      </c>
      <c r="C67" s="5">
        <f>SUM('Tourist Development Tax'!N68)</f>
        <v>893366.29999999993</v>
      </c>
      <c r="D67" s="5">
        <f>SUM('Conv &amp; Tourist Impact'!N68)</f>
        <v>0</v>
      </c>
      <c r="E67" s="5">
        <f>SUM('Voted 1-Cent Local Option Fuel'!B68:M68)</f>
        <v>109816.3</v>
      </c>
      <c r="F67" s="5">
        <f>SUM('Non-Voted Local Option Fuel '!B68:M68)</f>
        <v>4266773.5600000005</v>
      </c>
      <c r="G67" s="5">
        <f>SUM('Addtional Local Option Fuel'!B68:M68)</f>
        <v>0</v>
      </c>
    </row>
    <row r="68" spans="1:7">
      <c r="A68" s="4" t="s">
        <v>57</v>
      </c>
      <c r="B68" s="5">
        <f>SUM('Local Option Sales Tax Coll'!B69:M69)</f>
        <v>46485431.550000012</v>
      </c>
      <c r="C68" s="5">
        <f>SUM('Tourist Development Tax'!N69)</f>
        <v>9655470.7400000002</v>
      </c>
      <c r="D68" s="5">
        <f>SUM('Conv &amp; Tourist Impact'!N69)</f>
        <v>0</v>
      </c>
      <c r="E68" s="5">
        <f>SUM('Voted 1-Cent Local Option Fuel'!B69:M69)</f>
        <v>1624736.41</v>
      </c>
      <c r="F68" s="5">
        <f>SUM('Non-Voted Local Option Fuel '!B69:M69)</f>
        <v>9718570.0399999991</v>
      </c>
      <c r="G68" s="5">
        <f>SUM('Addtional Local Option Fuel'!B69:M69)</f>
        <v>7425036.4299999988</v>
      </c>
    </row>
    <row r="69" spans="1:7">
      <c r="A69" s="4" t="s">
        <v>58</v>
      </c>
      <c r="B69" s="5">
        <f>SUM('Local Option Sales Tax Coll'!B70:M70)</f>
        <v>49205679.539999992</v>
      </c>
      <c r="C69" s="5">
        <f>SUM('Tourist Development Tax'!N70)</f>
        <v>2403875.08</v>
      </c>
      <c r="D69" s="5">
        <f>SUM('Conv &amp; Tourist Impact'!N70)</f>
        <v>0</v>
      </c>
      <c r="E69" s="5">
        <f>SUM('Voted 1-Cent Local Option Fuel'!B70:M70)</f>
        <v>2110235.88</v>
      </c>
      <c r="F69" s="5">
        <f>SUM('Non-Voted Local Option Fuel '!B70:M70)</f>
        <v>12632195.670000002</v>
      </c>
      <c r="G69" s="5">
        <f>SUM('Addtional Local Option Fuel'!B70:M70)</f>
        <v>0</v>
      </c>
    </row>
    <row r="70" spans="1:7">
      <c r="A70" s="4" t="s">
        <v>59</v>
      </c>
      <c r="B70" s="5">
        <f>SUM('Local Option Sales Tax Coll'!B71:M71)</f>
        <v>6543970.5899999989</v>
      </c>
      <c r="C70" s="5">
        <f>SUM('Tourist Development Tax'!N71)</f>
        <v>311246.3</v>
      </c>
      <c r="D70" s="5">
        <f>SUM('Conv &amp; Tourist Impact'!N71)</f>
        <v>0</v>
      </c>
      <c r="E70" s="5">
        <f>SUM('Voted 1-Cent Local Option Fuel'!B71:M71)</f>
        <v>751442.88</v>
      </c>
      <c r="F70" s="5">
        <f>SUM('Non-Voted Local Option Fuel '!B71:M71)</f>
        <v>4463241.419999999</v>
      </c>
      <c r="G70" s="5">
        <f>SUM('Addtional Local Option Fuel'!B71:M71)</f>
        <v>0</v>
      </c>
    </row>
    <row r="71" spans="1:7">
      <c r="A71" s="4" t="s">
        <v>60</v>
      </c>
      <c r="B71" s="5">
        <f>SUM('Local Option Sales Tax Coll'!B72:M72)</f>
        <v>2470997.96</v>
      </c>
      <c r="C71" s="5">
        <f>SUM('Tourist Development Tax'!N72)</f>
        <v>102936.25</v>
      </c>
      <c r="D71" s="5">
        <f>SUM('Conv &amp; Tourist Impact'!N72)</f>
        <v>0</v>
      </c>
      <c r="E71" s="5">
        <f>SUM('Voted 1-Cent Local Option Fuel'!B72:M72)</f>
        <v>309086.64999999997</v>
      </c>
      <c r="F71" s="5">
        <f>SUM('Non-Voted Local Option Fuel '!B72:M72)</f>
        <v>1841964.98</v>
      </c>
      <c r="G71" s="5">
        <f>SUM('Addtional Local Option Fuel'!B72:M72)</f>
        <v>1173885.56</v>
      </c>
    </row>
    <row r="72" spans="1:7">
      <c r="A72" s="4" t="s">
        <v>130</v>
      </c>
      <c r="B72" s="5">
        <f>SUM('Local Option Sales Tax Coll'!B73:M73)</f>
        <v>1578284.35</v>
      </c>
      <c r="C72" s="5">
        <f>SUM('Tourist Development Tax'!N73)</f>
        <v>174731.36000000002</v>
      </c>
      <c r="D72" s="5">
        <f>SUM('Conv &amp; Tourist Impact'!N73)</f>
        <v>0</v>
      </c>
      <c r="E72" s="5">
        <f>SUM('Voted 1-Cent Local Option Fuel'!B73:M73)</f>
        <v>70251.95</v>
      </c>
      <c r="F72" s="5">
        <f>SUM('Non-Voted Local Option Fuel '!B73:M73)</f>
        <v>1060396.42</v>
      </c>
      <c r="G72" s="5">
        <f>SUM('Addtional Local Option Fuel'!B73:M73)</f>
        <v>0</v>
      </c>
    </row>
    <row r="73" spans="1:7">
      <c r="A73" s="4" t="s">
        <v>62</v>
      </c>
      <c r="B73" s="5">
        <f>SUM('Local Option Sales Tax Coll'!B74:M74)</f>
        <v>385845.55999999994</v>
      </c>
      <c r="C73" s="5">
        <f>SUM('Tourist Development Tax'!N74)</f>
        <v>0</v>
      </c>
      <c r="D73" s="5">
        <f>SUM('Conv &amp; Tourist Impact'!N74)</f>
        <v>0</v>
      </c>
      <c r="E73" s="5">
        <f>SUM('Voted 1-Cent Local Option Fuel'!B74:M74)</f>
        <v>68957.210000000006</v>
      </c>
      <c r="F73" s="5">
        <f>SUM('Non-Voted Local Option Fuel '!B74:M74)</f>
        <v>371337.98</v>
      </c>
      <c r="G73" s="5">
        <f>SUM('Addtional Local Option Fuel'!B74:M74)</f>
        <v>0</v>
      </c>
    </row>
    <row r="74" spans="1:7">
      <c r="A74" s="4" t="s">
        <v>63</v>
      </c>
      <c r="B74" s="5">
        <f>SUM('Local Option Sales Tax Coll'!B75:M75)</f>
        <v>26413204.180000007</v>
      </c>
      <c r="C74" s="5">
        <f>SUM('Tourist Development Tax'!N75)</f>
        <v>6855926.4100000001</v>
      </c>
      <c r="D74" s="5">
        <f>SUM('Conv &amp; Tourist Impact'!N75)</f>
        <v>6857061.8300000001</v>
      </c>
      <c r="E74" s="5">
        <f>SUM('Voted 1-Cent Local Option Fuel'!B75:M75)</f>
        <v>2277619.71</v>
      </c>
      <c r="F74" s="5">
        <f>SUM('Non-Voted Local Option Fuel '!B75:M75)</f>
        <v>13626791.52</v>
      </c>
      <c r="G74" s="5">
        <f>SUM('Addtional Local Option Fuel'!B75:M75)</f>
        <v>10250671.150000002</v>
      </c>
    </row>
    <row r="75" spans="1:7">
      <c r="A75" s="4" t="s">
        <v>64</v>
      </c>
      <c r="B75" s="5">
        <f>SUM('Local Option Sales Tax Coll'!B76:M76)</f>
        <v>1350264.3599999999</v>
      </c>
      <c r="C75" s="5">
        <f>SUM('Tourist Development Tax'!N76)</f>
        <v>41491.770000000004</v>
      </c>
      <c r="D75" s="5">
        <f>SUM('Conv &amp; Tourist Impact'!N76)</f>
        <v>0</v>
      </c>
      <c r="E75" s="5">
        <f>SUM('Voted 1-Cent Local Option Fuel'!B76:M76)</f>
        <v>123040.40999999999</v>
      </c>
      <c r="F75" s="5">
        <f>SUM('Non-Voted Local Option Fuel '!B76:M76)</f>
        <v>734442.72999999986</v>
      </c>
      <c r="G75" s="5">
        <f>SUM('Addtional Local Option Fuel'!B76:M76)</f>
        <v>0</v>
      </c>
    </row>
    <row r="76" spans="1:7">
      <c r="A76" s="4" t="s">
        <v>65</v>
      </c>
      <c r="B76" s="5">
        <f>SUM('Local Option Sales Tax Coll'!B77:M77)</f>
        <v>11137964.210000001</v>
      </c>
      <c r="C76" s="5">
        <f>SUM('Tourist Development Tax'!N77)</f>
        <v>10559912.870000001</v>
      </c>
      <c r="D76" s="5">
        <f>SUM('Conv &amp; Tourist Impact'!N77)</f>
        <v>0</v>
      </c>
      <c r="E76" s="5">
        <f>SUM('Voted 1-Cent Local Option Fuel'!B77:M77)</f>
        <v>426664.28999999992</v>
      </c>
      <c r="F76" s="5">
        <f>SUM('Non-Voted Local Option Fuel '!B77:M77)</f>
        <v>2550990.56</v>
      </c>
      <c r="G76" s="5">
        <f>SUM('Addtional Local Option Fuel'!B77:M77)</f>
        <v>0</v>
      </c>
    </row>
    <row r="77" spans="1:7">
      <c r="A77" s="4" t="s">
        <v>66</v>
      </c>
      <c r="B77" s="5">
        <f>SUM('Local Option Sales Tax Coll'!B78:M78)</f>
        <v>1231351.99</v>
      </c>
      <c r="C77" s="5">
        <f>SUM('Tourist Development Tax'!N78)</f>
        <v>84038.15</v>
      </c>
      <c r="D77" s="5">
        <f>SUM('Conv &amp; Tourist Impact'!N78)</f>
        <v>0</v>
      </c>
      <c r="E77" s="5">
        <f>SUM('Voted 1-Cent Local Option Fuel'!B78:M78)</f>
        <v>124667.06</v>
      </c>
      <c r="F77" s="5">
        <f>SUM('Non-Voted Local Option Fuel '!B78:M78)</f>
        <v>745154.82</v>
      </c>
      <c r="G77" s="5">
        <f>SUM('Addtional Local Option Fuel'!B78:M78)</f>
        <v>0</v>
      </c>
    </row>
    <row r="78" spans="1:7">
      <c r="A78" s="4" t="s">
        <v>67</v>
      </c>
      <c r="B78" s="5">
        <f>SUM('Local Option Sales Tax Coll'!B79:M79)</f>
        <v>111155747.51000001</v>
      </c>
      <c r="C78" s="5">
        <f>SUM('Tourist Development Tax'!N79)</f>
        <v>0</v>
      </c>
      <c r="D78" s="5">
        <f>SUM('Conv &amp; Tourist Impact'!N79)</f>
        <v>0</v>
      </c>
      <c r="E78" s="5">
        <f>SUM('Voted 1-Cent Local Option Fuel'!B79:M79)</f>
        <v>0</v>
      </c>
      <c r="F78" s="5">
        <f>SUM('Non-Voted Local Option Fuel '!B79:M79)</f>
        <v>0</v>
      </c>
      <c r="G78" s="5">
        <f>SUM('Addtional Local Option Fuel'!B79:M79)</f>
        <v>0</v>
      </c>
    </row>
    <row r="79" spans="1:7">
      <c r="A79" s="4" t="s">
        <v>1</v>
      </c>
      <c r="B79" s="5" t="s">
        <v>83</v>
      </c>
      <c r="C79" s="5" t="s">
        <v>84</v>
      </c>
      <c r="D79" s="5" t="s">
        <v>84</v>
      </c>
      <c r="E79" s="5" t="s">
        <v>84</v>
      </c>
      <c r="F79" s="5" t="s">
        <v>84</v>
      </c>
      <c r="G79" s="5" t="s">
        <v>85</v>
      </c>
    </row>
    <row r="80" spans="1:7">
      <c r="A80" s="4" t="s">
        <v>68</v>
      </c>
      <c r="B80" s="5">
        <f t="shared" ref="B80:G80" si="0">SUM(B11:B78)</f>
        <v>1667911926.6799996</v>
      </c>
      <c r="C80" s="5">
        <f t="shared" si="0"/>
        <v>467089116.07416672</v>
      </c>
      <c r="D80" s="5">
        <f t="shared" si="0"/>
        <v>57816113.365833327</v>
      </c>
      <c r="E80" s="5">
        <f t="shared" si="0"/>
        <v>79791557.569999978</v>
      </c>
      <c r="F80" s="5">
        <f t="shared" si="0"/>
        <v>573889929.92999995</v>
      </c>
      <c r="G80" s="5">
        <f t="shared" si="0"/>
        <v>180088463.33000001</v>
      </c>
    </row>
    <row r="82" spans="1:1">
      <c r="A82" s="4" t="s">
        <v>86</v>
      </c>
    </row>
    <row r="83" spans="1:1">
      <c r="A83" s="4" t="s">
        <v>87</v>
      </c>
    </row>
    <row r="84" spans="1:1">
      <c r="A84" s="4" t="s">
        <v>88</v>
      </c>
    </row>
    <row r="85" spans="1:1">
      <c r="A85" s="4"/>
    </row>
  </sheetData>
  <mergeCells count="4">
    <mergeCell ref="A3:G3"/>
    <mergeCell ref="A5:G5"/>
    <mergeCell ref="A6:G6"/>
    <mergeCell ref="A4:G4"/>
  </mergeCells>
  <phoneticPr fontId="3" type="noConversion"/>
  <pageMargins left="0.75" right="0.75" top="1" bottom="1" header="0.5" footer="0.5"/>
  <pageSetup scale="7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24"/>
    <pageSetUpPr fitToPage="1"/>
  </sheetPr>
  <dimension ref="A1:N81"/>
  <sheetViews>
    <sheetView workbookViewId="0">
      <pane xSplit="1" ySplit="11" topLeftCell="K72" activePane="bottomRight" state="frozen"/>
      <selection pane="topRight" activeCell="B1" sqref="B1"/>
      <selection pane="bottomLeft" activeCell="A10" sqref="A10"/>
      <selection pane="bottomRight" activeCell="M85" sqref="M85"/>
    </sheetView>
  </sheetViews>
  <sheetFormatPr defaultRowHeight="12.75"/>
  <cols>
    <col min="1" max="1" width="16.1640625" bestFit="1" customWidth="1"/>
    <col min="2" max="13" width="11.1640625" bestFit="1" customWidth="1"/>
    <col min="14" max="14" width="12.6640625" bestFit="1" customWidth="1"/>
  </cols>
  <sheetData>
    <row r="1" spans="1:14">
      <c r="A1" t="str">
        <f>'SFY0809'!A1</f>
        <v>VALIDATED TAX RECEIPTS DATA FOR:  JULY, 2008 thru June, 2009</v>
      </c>
      <c r="N1" t="s">
        <v>89</v>
      </c>
    </row>
    <row r="3" spans="1:14">
      <c r="A3" s="29" t="s">
        <v>69</v>
      </c>
      <c r="B3" s="29"/>
      <c r="C3" s="29"/>
      <c r="D3" s="29"/>
      <c r="E3" s="29"/>
      <c r="F3" s="29"/>
      <c r="G3" s="29"/>
      <c r="H3" s="29"/>
      <c r="I3" s="29"/>
      <c r="J3" s="29"/>
      <c r="K3" s="29"/>
      <c r="L3" s="29"/>
      <c r="M3" s="29"/>
      <c r="N3" s="29"/>
    </row>
    <row r="4" spans="1:14">
      <c r="A4" s="29" t="s">
        <v>131</v>
      </c>
      <c r="B4" s="29"/>
      <c r="C4" s="29"/>
      <c r="D4" s="29"/>
      <c r="E4" s="29"/>
      <c r="F4" s="29"/>
      <c r="G4" s="29"/>
      <c r="H4" s="29"/>
      <c r="I4" s="29"/>
      <c r="J4" s="29"/>
      <c r="K4" s="29"/>
      <c r="L4" s="29"/>
      <c r="M4" s="29"/>
      <c r="N4" s="29"/>
    </row>
    <row r="5" spans="1:14">
      <c r="A5" s="29" t="s">
        <v>70</v>
      </c>
      <c r="B5" s="29"/>
      <c r="C5" s="29"/>
      <c r="D5" s="29"/>
      <c r="E5" s="29"/>
      <c r="F5" s="29"/>
      <c r="G5" s="29"/>
      <c r="H5" s="29"/>
      <c r="I5" s="29"/>
      <c r="J5" s="29"/>
      <c r="K5" s="29"/>
      <c r="L5" s="29"/>
      <c r="M5" s="29"/>
      <c r="N5" s="29"/>
    </row>
    <row r="6" spans="1:14">
      <c r="A6" s="29" t="s">
        <v>135</v>
      </c>
      <c r="B6" s="29"/>
      <c r="C6" s="29"/>
      <c r="D6" s="29"/>
      <c r="E6" s="29"/>
      <c r="F6" s="29"/>
      <c r="G6" s="29"/>
      <c r="H6" s="29"/>
      <c r="I6" s="29"/>
      <c r="J6" s="29"/>
      <c r="K6" s="29"/>
      <c r="L6" s="29"/>
      <c r="M6" s="29"/>
      <c r="N6" s="29"/>
    </row>
    <row r="7" spans="1:14">
      <c r="A7" s="29" t="s">
        <v>133</v>
      </c>
      <c r="B7" s="29"/>
      <c r="C7" s="29"/>
      <c r="D7" s="29"/>
      <c r="E7" s="29"/>
      <c r="F7" s="29"/>
      <c r="G7" s="29"/>
      <c r="H7" s="29"/>
      <c r="I7" s="29"/>
      <c r="J7" s="29"/>
      <c r="K7" s="29"/>
      <c r="L7" s="29"/>
      <c r="M7" s="29"/>
      <c r="N7" s="29"/>
    </row>
    <row r="8" spans="1:14">
      <c r="N8" s="6"/>
    </row>
    <row r="9" spans="1:14">
      <c r="B9" s="2">
        <v>39630</v>
      </c>
      <c r="C9" s="2">
        <v>39661</v>
      </c>
      <c r="D9" s="2">
        <v>39692</v>
      </c>
      <c r="E9" s="2">
        <v>39722</v>
      </c>
      <c r="F9" s="2">
        <v>39753</v>
      </c>
      <c r="G9" s="2">
        <v>39783</v>
      </c>
      <c r="H9" s="2">
        <v>39814</v>
      </c>
      <c r="I9" s="2">
        <v>39845</v>
      </c>
      <c r="J9" s="2">
        <v>39873</v>
      </c>
      <c r="K9" s="2">
        <v>39904</v>
      </c>
      <c r="L9" s="2">
        <v>39934</v>
      </c>
      <c r="M9" s="2">
        <v>39965</v>
      </c>
      <c r="N9" s="3" t="s">
        <v>136</v>
      </c>
    </row>
    <row r="10" spans="1:14">
      <c r="A10" t="s">
        <v>0</v>
      </c>
      <c r="B10" s="3"/>
      <c r="C10" s="3"/>
      <c r="D10" s="3"/>
      <c r="E10" s="3"/>
      <c r="F10" s="3"/>
      <c r="G10" s="3"/>
      <c r="H10" s="3"/>
      <c r="I10" s="3"/>
      <c r="J10" s="3"/>
      <c r="K10" s="3"/>
      <c r="L10" s="3"/>
      <c r="M10" s="3"/>
      <c r="N10" s="6"/>
    </row>
    <row r="11" spans="1:14">
      <c r="A11" t="s">
        <v>1</v>
      </c>
    </row>
    <row r="12" spans="1:14">
      <c r="A12" t="s">
        <v>90</v>
      </c>
      <c r="B12" s="1">
        <v>737177.06</v>
      </c>
      <c r="C12" s="1">
        <v>743406.15</v>
      </c>
      <c r="D12" s="1">
        <v>745188.24</v>
      </c>
      <c r="E12" s="1">
        <v>713533.25</v>
      </c>
      <c r="F12" s="1">
        <v>787146.39</v>
      </c>
      <c r="G12" s="1">
        <v>684731.99</v>
      </c>
      <c r="H12" s="1">
        <v>795520.39</v>
      </c>
      <c r="I12" s="1">
        <v>1638529.15</v>
      </c>
      <c r="J12" s="1">
        <v>1558368.56</v>
      </c>
      <c r="K12" s="1">
        <v>1705534.24</v>
      </c>
      <c r="L12" s="1">
        <v>1735823.56</v>
      </c>
      <c r="M12" s="1">
        <v>1651064.04</v>
      </c>
      <c r="N12" s="6">
        <f>SUM(B12:M12)</f>
        <v>13496023.02</v>
      </c>
    </row>
    <row r="13" spans="1:14">
      <c r="A13" t="s">
        <v>91</v>
      </c>
      <c r="B13" s="1">
        <v>123578.34</v>
      </c>
      <c r="C13" s="1">
        <v>114352.63</v>
      </c>
      <c r="D13" s="1">
        <v>105328.38</v>
      </c>
      <c r="E13" s="1">
        <v>111490.35</v>
      </c>
      <c r="F13" s="1">
        <v>102415.78</v>
      </c>
      <c r="G13" s="1">
        <v>122885.33</v>
      </c>
      <c r="H13" s="1">
        <v>122330.75</v>
      </c>
      <c r="I13" s="1">
        <v>101530.94</v>
      </c>
      <c r="J13" s="1">
        <v>77659.399999999994</v>
      </c>
      <c r="K13" s="1">
        <v>112765.44</v>
      </c>
      <c r="L13" s="1">
        <v>109948.24</v>
      </c>
      <c r="M13" s="1">
        <v>108993.11</v>
      </c>
      <c r="N13" s="6">
        <f t="shared" ref="N13:N76" si="0">SUM(B13:M13)</f>
        <v>1313278.6900000002</v>
      </c>
    </row>
    <row r="14" spans="1:14">
      <c r="A14" t="s">
        <v>92</v>
      </c>
      <c r="B14" s="1">
        <v>186589.07</v>
      </c>
      <c r="C14" s="1">
        <v>144962.43</v>
      </c>
      <c r="D14" s="1">
        <v>130072.61</v>
      </c>
      <c r="E14" s="1">
        <v>117763.46</v>
      </c>
      <c r="F14" s="1">
        <v>99519.64</v>
      </c>
      <c r="G14" s="1">
        <v>73846.399999999994</v>
      </c>
      <c r="H14" s="1">
        <v>89379.81</v>
      </c>
      <c r="I14" s="1">
        <v>75656.92</v>
      </c>
      <c r="J14" s="1">
        <v>84466.19</v>
      </c>
      <c r="K14" s="1">
        <v>100121.51</v>
      </c>
      <c r="L14" s="1">
        <v>92149.48</v>
      </c>
      <c r="M14" s="1">
        <v>108752.46</v>
      </c>
      <c r="N14" s="6">
        <f t="shared" si="0"/>
        <v>1303279.98</v>
      </c>
    </row>
    <row r="15" spans="1:14">
      <c r="A15" t="s">
        <v>5</v>
      </c>
      <c r="B15" s="1">
        <v>153878.49</v>
      </c>
      <c r="C15" s="1">
        <v>158724.51</v>
      </c>
      <c r="D15" s="1">
        <v>141209.10999999999</v>
      </c>
      <c r="E15" s="1">
        <v>138081.98000000001</v>
      </c>
      <c r="F15" s="1">
        <v>141344.81</v>
      </c>
      <c r="G15" s="1">
        <v>146896.78</v>
      </c>
      <c r="H15" s="1">
        <v>144574.79999999999</v>
      </c>
      <c r="I15" s="1">
        <v>146216.59</v>
      </c>
      <c r="J15" s="1">
        <v>109520.72</v>
      </c>
      <c r="K15" s="1">
        <v>141559.91</v>
      </c>
      <c r="L15" s="1">
        <v>136055.89000000001</v>
      </c>
      <c r="M15" s="1">
        <v>148096.25</v>
      </c>
      <c r="N15" s="6">
        <f t="shared" si="0"/>
        <v>1706159.8399999999</v>
      </c>
    </row>
    <row r="16" spans="1:14">
      <c r="A16" t="s">
        <v>93</v>
      </c>
      <c r="B16" s="1">
        <v>102179.04</v>
      </c>
      <c r="C16" s="1">
        <v>121457.45</v>
      </c>
      <c r="D16" s="1">
        <v>95523.67</v>
      </c>
      <c r="E16" s="1">
        <v>97196.72</v>
      </c>
      <c r="F16" s="1">
        <v>101176.17</v>
      </c>
      <c r="G16" s="1">
        <v>93258.33</v>
      </c>
      <c r="H16" s="1">
        <v>96956.53</v>
      </c>
      <c r="I16" s="1">
        <v>90676.43</v>
      </c>
      <c r="J16" s="1">
        <v>88885.77</v>
      </c>
      <c r="K16" s="1">
        <v>116088.43</v>
      </c>
      <c r="L16" s="1">
        <v>86869.69</v>
      </c>
      <c r="M16" s="1">
        <v>83504.19</v>
      </c>
      <c r="N16" s="6">
        <f t="shared" si="0"/>
        <v>1173772.42</v>
      </c>
    </row>
    <row r="17" spans="1:14">
      <c r="A17" t="s">
        <v>94</v>
      </c>
      <c r="B17" s="1">
        <v>1254644.1399999999</v>
      </c>
      <c r="C17" s="1">
        <v>1212214.25</v>
      </c>
      <c r="D17" s="1">
        <v>1093635.45</v>
      </c>
      <c r="E17" s="1">
        <v>1152700.6100000001</v>
      </c>
      <c r="F17" s="1">
        <v>1235243.51</v>
      </c>
      <c r="G17" s="1">
        <v>1042194.87</v>
      </c>
      <c r="H17" s="1">
        <v>1193599.6499999999</v>
      </c>
      <c r="I17" s="1">
        <v>1071849.6299999999</v>
      </c>
      <c r="J17" s="1">
        <v>976584.7</v>
      </c>
      <c r="K17" s="1">
        <v>1234204.32</v>
      </c>
      <c r="L17" s="1">
        <v>1040697.24</v>
      </c>
      <c r="M17" s="1">
        <v>1145784.43</v>
      </c>
      <c r="N17" s="6">
        <f t="shared" si="0"/>
        <v>13653352.799999999</v>
      </c>
    </row>
    <row r="18" spans="1:14">
      <c r="A18" t="s">
        <v>8</v>
      </c>
      <c r="B18" s="1">
        <v>47491.03</v>
      </c>
      <c r="C18" s="1">
        <v>48570.5</v>
      </c>
      <c r="D18" s="1">
        <v>57580.01</v>
      </c>
      <c r="E18" s="1">
        <v>50700.84</v>
      </c>
      <c r="F18" s="1">
        <v>49846.33</v>
      </c>
      <c r="G18" s="1">
        <v>42333.03</v>
      </c>
      <c r="H18" s="1">
        <v>57864.11</v>
      </c>
      <c r="I18" s="1">
        <v>66163.039999999994</v>
      </c>
      <c r="J18" s="1">
        <v>64624.53</v>
      </c>
      <c r="K18" s="1">
        <v>76771.149999999994</v>
      </c>
      <c r="L18" s="1">
        <v>70928.990000000005</v>
      </c>
      <c r="M18" s="1">
        <v>74032.83</v>
      </c>
      <c r="N18" s="6">
        <f t="shared" si="0"/>
        <v>706906.3899999999</v>
      </c>
    </row>
    <row r="19" spans="1:14">
      <c r="A19" t="s">
        <v>95</v>
      </c>
      <c r="B19" s="1">
        <v>1352067.01</v>
      </c>
      <c r="C19" s="1">
        <v>1239178.79</v>
      </c>
      <c r="D19" s="1">
        <v>1171636.6399999999</v>
      </c>
      <c r="E19" s="1">
        <v>1188719.2</v>
      </c>
      <c r="F19" s="1">
        <v>1273420.8400000001</v>
      </c>
      <c r="G19" s="1">
        <v>1450746.57</v>
      </c>
      <c r="H19" s="1">
        <v>1510701.4</v>
      </c>
      <c r="I19" s="1">
        <v>1430646.75</v>
      </c>
      <c r="J19" s="1">
        <v>1302395.73</v>
      </c>
      <c r="K19" s="1">
        <v>1516536.31</v>
      </c>
      <c r="L19" s="1">
        <v>1397770.2</v>
      </c>
      <c r="M19" s="1">
        <v>1236771.6399999999</v>
      </c>
      <c r="N19" s="6">
        <f t="shared" si="0"/>
        <v>16070591.08</v>
      </c>
    </row>
    <row r="20" spans="1:14">
      <c r="A20" t="s">
        <v>96</v>
      </c>
      <c r="B20" s="1">
        <v>23695.78</v>
      </c>
      <c r="C20" s="1">
        <v>18436.599999999999</v>
      </c>
      <c r="D20" s="1">
        <v>21779.58</v>
      </c>
      <c r="E20" s="1">
        <v>20821.240000000002</v>
      </c>
      <c r="F20" s="1">
        <v>16937.099999999999</v>
      </c>
      <c r="G20" s="1">
        <v>17453.18</v>
      </c>
      <c r="H20" s="1">
        <v>18578.240000000002</v>
      </c>
      <c r="I20" s="1">
        <v>16971.82</v>
      </c>
      <c r="J20" s="1">
        <v>20170.77</v>
      </c>
      <c r="K20" s="1">
        <v>21101.66</v>
      </c>
      <c r="L20" s="1">
        <v>18486.64</v>
      </c>
      <c r="M20" s="1">
        <v>20037.41</v>
      </c>
      <c r="N20" s="6">
        <f t="shared" si="0"/>
        <v>234470.02</v>
      </c>
    </row>
    <row r="21" spans="1:14">
      <c r="A21" t="s">
        <v>97</v>
      </c>
      <c r="B21" s="1">
        <v>1353429.5</v>
      </c>
      <c r="C21" s="1">
        <v>1278232.26</v>
      </c>
      <c r="D21" s="1">
        <v>1221688.2</v>
      </c>
      <c r="E21" s="1">
        <v>1223057.1000000001</v>
      </c>
      <c r="F21" s="1">
        <v>1197636.8500000001</v>
      </c>
      <c r="G21" s="1">
        <v>1316537.96</v>
      </c>
      <c r="H21" s="1">
        <v>1457833.64</v>
      </c>
      <c r="I21" s="1">
        <v>1116779.77</v>
      </c>
      <c r="J21" s="1">
        <v>1048541.32</v>
      </c>
      <c r="K21" s="1">
        <v>1229005.94</v>
      </c>
      <c r="L21" s="1">
        <v>1197331.43</v>
      </c>
      <c r="M21" s="1">
        <v>1210613.5900000001</v>
      </c>
      <c r="N21" s="6">
        <f t="shared" si="0"/>
        <v>14850687.559999999</v>
      </c>
    </row>
    <row r="22" spans="1:14">
      <c r="A22" t="s">
        <v>98</v>
      </c>
      <c r="B22" s="1">
        <v>34444.83</v>
      </c>
      <c r="C22" s="1">
        <v>25522.19</v>
      </c>
      <c r="D22" s="1">
        <v>37491.79</v>
      </c>
      <c r="E22" s="1">
        <v>30463.22</v>
      </c>
      <c r="F22" s="1">
        <v>30012.39</v>
      </c>
      <c r="G22" s="1">
        <v>24088.16</v>
      </c>
      <c r="H22" s="1">
        <v>30484.36</v>
      </c>
      <c r="I22" s="1">
        <v>34484.31</v>
      </c>
      <c r="J22" s="1">
        <v>30824.55</v>
      </c>
      <c r="K22" s="1">
        <v>61467.72</v>
      </c>
      <c r="L22" s="1">
        <v>25428.99</v>
      </c>
      <c r="M22" s="1">
        <v>28811.39</v>
      </c>
      <c r="N22" s="6">
        <f t="shared" si="0"/>
        <v>393523.9</v>
      </c>
    </row>
    <row r="23" spans="1:14">
      <c r="A23" t="s">
        <v>12</v>
      </c>
      <c r="B23" s="1">
        <v>553732.77</v>
      </c>
      <c r="C23" s="1">
        <v>497996.94</v>
      </c>
      <c r="D23" s="1">
        <v>517900.93</v>
      </c>
      <c r="E23" s="1">
        <v>494705.76</v>
      </c>
      <c r="F23" s="1">
        <v>483215.86</v>
      </c>
      <c r="G23" s="1">
        <v>493098.18</v>
      </c>
      <c r="H23" s="1">
        <v>524595.25</v>
      </c>
      <c r="I23" s="1">
        <v>456750.74</v>
      </c>
      <c r="J23" s="1">
        <v>412368.34</v>
      </c>
      <c r="K23" s="1">
        <v>483670.13</v>
      </c>
      <c r="L23" s="1">
        <v>459143.37</v>
      </c>
      <c r="M23" s="1">
        <v>455239.46</v>
      </c>
      <c r="N23" s="6">
        <f t="shared" si="0"/>
        <v>5832417.7299999995</v>
      </c>
    </row>
    <row r="24" spans="1:14">
      <c r="A24" t="s">
        <v>129</v>
      </c>
      <c r="B24" s="1">
        <v>26405308.730000015</v>
      </c>
      <c r="C24" s="1">
        <v>26204264.010000002</v>
      </c>
      <c r="D24" s="1">
        <v>25407313.420000002</v>
      </c>
      <c r="E24" s="1">
        <v>24730033.010000002</v>
      </c>
      <c r="F24" s="1">
        <v>25223744.899999999</v>
      </c>
      <c r="G24" s="1">
        <v>27781785.670000002</v>
      </c>
      <c r="H24" s="1">
        <v>29622958.350000001</v>
      </c>
      <c r="I24" s="1">
        <v>25629179.309999999</v>
      </c>
      <c r="J24" s="1">
        <v>25114674.719999999</v>
      </c>
      <c r="K24" s="1">
        <v>26365767.129999999</v>
      </c>
      <c r="L24" s="1">
        <v>25483867.620000001</v>
      </c>
      <c r="M24" s="1">
        <v>24616489.210000001</v>
      </c>
      <c r="N24" s="6">
        <f t="shared" si="0"/>
        <v>312585386.07999998</v>
      </c>
    </row>
    <row r="25" spans="1:14">
      <c r="A25" t="s">
        <v>13</v>
      </c>
      <c r="B25" s="1">
        <v>131964.49</v>
      </c>
      <c r="C25" s="1">
        <v>112396.03</v>
      </c>
      <c r="D25" s="1">
        <v>116352.63</v>
      </c>
      <c r="E25" s="1">
        <v>113960.67</v>
      </c>
      <c r="F25" s="1">
        <v>120336.06</v>
      </c>
      <c r="G25" s="1">
        <v>143038.82999999999</v>
      </c>
      <c r="H25" s="1">
        <v>142851.62</v>
      </c>
      <c r="I25" s="1">
        <v>142404.43</v>
      </c>
      <c r="J25" s="1">
        <v>111730.89</v>
      </c>
      <c r="K25" s="1">
        <v>145823.79999999999</v>
      </c>
      <c r="L25" s="1">
        <v>134197.51</v>
      </c>
      <c r="M25" s="1">
        <v>132455.34</v>
      </c>
      <c r="N25" s="6">
        <f t="shared" si="0"/>
        <v>1547512.3</v>
      </c>
    </row>
    <row r="26" spans="1:14">
      <c r="A26" t="s">
        <v>14</v>
      </c>
      <c r="B26" s="1">
        <v>54321.75</v>
      </c>
      <c r="C26" s="1">
        <v>53735.82</v>
      </c>
      <c r="D26" s="1">
        <v>45861.26</v>
      </c>
      <c r="E26" s="1">
        <v>52681.99</v>
      </c>
      <c r="F26" s="1">
        <v>49151.09</v>
      </c>
      <c r="G26" s="1">
        <v>46389.96</v>
      </c>
      <c r="H26" s="1">
        <v>50970.76</v>
      </c>
      <c r="I26" s="1">
        <v>46410.6</v>
      </c>
      <c r="J26" s="1">
        <v>49213.42</v>
      </c>
      <c r="K26" s="1">
        <v>52249.88</v>
      </c>
      <c r="L26" s="1">
        <v>49450.85</v>
      </c>
      <c r="M26" s="1">
        <v>50701.66</v>
      </c>
      <c r="N26" s="6">
        <f t="shared" si="0"/>
        <v>601139.04</v>
      </c>
    </row>
    <row r="27" spans="1:14">
      <c r="A27" t="s">
        <v>99</v>
      </c>
      <c r="B27" s="1">
        <v>10603690.829999994</v>
      </c>
      <c r="C27" s="1">
        <v>9969367.5099999905</v>
      </c>
      <c r="D27" s="1">
        <v>9861034.3499999996</v>
      </c>
      <c r="E27" s="1">
        <v>9952206.4299999997</v>
      </c>
      <c r="F27" s="1">
        <v>9747749.2799999993</v>
      </c>
      <c r="G27" s="1">
        <v>10111649.130000001</v>
      </c>
      <c r="H27" s="1">
        <v>10980392.93</v>
      </c>
      <c r="I27" s="1">
        <v>8892867.8900000006</v>
      </c>
      <c r="J27" s="1">
        <v>8758142.5099999998</v>
      </c>
      <c r="K27" s="1">
        <v>9770880.2200000007</v>
      </c>
      <c r="L27" s="1">
        <v>9342859.4399999995</v>
      </c>
      <c r="M27" s="1">
        <v>9298088.4000000004</v>
      </c>
      <c r="N27" s="6">
        <f t="shared" si="0"/>
        <v>117288928.91999999</v>
      </c>
    </row>
    <row r="28" spans="1:14">
      <c r="A28" t="s">
        <v>100</v>
      </c>
      <c r="B28" s="1">
        <v>4718129.93</v>
      </c>
      <c r="C28" s="1">
        <v>4620539.8600000003</v>
      </c>
      <c r="D28" s="1">
        <v>4323330.96</v>
      </c>
      <c r="E28" s="1">
        <v>4031181.17</v>
      </c>
      <c r="F28" s="1">
        <v>3915070.24</v>
      </c>
      <c r="G28" s="1">
        <v>4109265.25</v>
      </c>
      <c r="H28" s="1">
        <v>4361832.63</v>
      </c>
      <c r="I28" s="1">
        <v>3666552.27</v>
      </c>
      <c r="J28" s="1">
        <v>3506327.7</v>
      </c>
      <c r="K28" s="1">
        <v>4117411.5</v>
      </c>
      <c r="L28" s="1">
        <v>4045599.54</v>
      </c>
      <c r="M28" s="1">
        <v>4257674.76</v>
      </c>
      <c r="N28" s="6">
        <f t="shared" si="0"/>
        <v>49672915.810000002</v>
      </c>
    </row>
    <row r="29" spans="1:14">
      <c r="A29" t="s">
        <v>17</v>
      </c>
      <c r="B29" s="1">
        <v>529356.12</v>
      </c>
      <c r="C29" s="1">
        <v>509722.59</v>
      </c>
      <c r="D29" s="1">
        <v>504412.29</v>
      </c>
      <c r="E29" s="1">
        <v>487780.34</v>
      </c>
      <c r="F29" s="1">
        <v>485054.35</v>
      </c>
      <c r="G29" s="1">
        <v>555480.81000000006</v>
      </c>
      <c r="H29" s="1">
        <v>527762.43999999994</v>
      </c>
      <c r="I29" s="1">
        <v>463671.29</v>
      </c>
      <c r="J29" s="1">
        <v>456424.67</v>
      </c>
      <c r="K29" s="1">
        <v>562171.57999999996</v>
      </c>
      <c r="L29" s="1">
        <v>524099.65</v>
      </c>
      <c r="M29" s="1">
        <v>502538.85</v>
      </c>
      <c r="N29" s="6">
        <f t="shared" si="0"/>
        <v>6108474.9800000004</v>
      </c>
    </row>
    <row r="30" spans="1:14">
      <c r="A30" t="s">
        <v>18</v>
      </c>
      <c r="B30" s="1">
        <v>174272.1</v>
      </c>
      <c r="C30" s="1">
        <v>166898.49</v>
      </c>
      <c r="D30" s="1">
        <v>107803.57</v>
      </c>
      <c r="E30" s="1">
        <v>93129.47</v>
      </c>
      <c r="F30" s="1">
        <v>81313.960000000006</v>
      </c>
      <c r="G30" s="1">
        <v>67888.61</v>
      </c>
      <c r="H30" s="1">
        <v>69537.440000000002</v>
      </c>
      <c r="I30" s="1">
        <v>66832.67</v>
      </c>
      <c r="J30" s="1">
        <v>72473.960000000006</v>
      </c>
      <c r="K30" s="1">
        <v>95855.1</v>
      </c>
      <c r="L30" s="1">
        <v>107553.84</v>
      </c>
      <c r="M30" s="1">
        <v>135044.20000000001</v>
      </c>
      <c r="N30" s="6">
        <f t="shared" si="0"/>
        <v>1238603.4099999999</v>
      </c>
    </row>
    <row r="31" spans="1:14">
      <c r="A31" t="s">
        <v>19</v>
      </c>
      <c r="B31" s="1">
        <v>225656.91</v>
      </c>
      <c r="C31" s="1">
        <v>199013</v>
      </c>
      <c r="D31" s="1">
        <v>188475.89</v>
      </c>
      <c r="E31" s="1">
        <v>202395.51999999999</v>
      </c>
      <c r="F31" s="1">
        <v>196903.02</v>
      </c>
      <c r="G31" s="1">
        <v>197761.56</v>
      </c>
      <c r="H31" s="1">
        <v>202940.48</v>
      </c>
      <c r="I31" s="1">
        <v>252669.83</v>
      </c>
      <c r="J31" s="1">
        <v>242144.48</v>
      </c>
      <c r="K31" s="1">
        <v>269888.86</v>
      </c>
      <c r="L31" s="1">
        <v>269679.5</v>
      </c>
      <c r="M31" s="1">
        <v>265792.05</v>
      </c>
      <c r="N31" s="6">
        <f t="shared" si="0"/>
        <v>2713321.1</v>
      </c>
    </row>
    <row r="32" spans="1:14">
      <c r="A32" t="s">
        <v>20</v>
      </c>
      <c r="B32" s="1">
        <v>47981.13</v>
      </c>
      <c r="C32" s="1">
        <v>44157.19</v>
      </c>
      <c r="D32" s="1">
        <v>37094.19</v>
      </c>
      <c r="E32" s="1">
        <v>39210.68</v>
      </c>
      <c r="F32" s="1">
        <v>31252.55</v>
      </c>
      <c r="G32" s="1">
        <v>29964.97</v>
      </c>
      <c r="H32" s="1">
        <v>33789.61</v>
      </c>
      <c r="I32" s="1">
        <v>30445.54</v>
      </c>
      <c r="J32" s="1">
        <v>33669.75</v>
      </c>
      <c r="K32" s="1">
        <v>39818.9</v>
      </c>
      <c r="L32" s="1">
        <v>35395.65</v>
      </c>
      <c r="M32" s="1">
        <v>38083.51</v>
      </c>
      <c r="N32" s="6">
        <f t="shared" si="0"/>
        <v>440863.67000000004</v>
      </c>
    </row>
    <row r="33" spans="1:14">
      <c r="A33" t="s">
        <v>21</v>
      </c>
      <c r="B33" s="1">
        <v>19462.13</v>
      </c>
      <c r="C33" s="1">
        <v>15794.58</v>
      </c>
      <c r="D33" s="1">
        <v>16207.49</v>
      </c>
      <c r="E33" s="1">
        <v>18814.560000000001</v>
      </c>
      <c r="F33" s="1">
        <v>16300.91</v>
      </c>
      <c r="G33" s="1">
        <v>16349.95</v>
      </c>
      <c r="H33" s="1">
        <v>21211.07</v>
      </c>
      <c r="I33" s="1">
        <v>20044.810000000001</v>
      </c>
      <c r="J33" s="1">
        <v>19951.55</v>
      </c>
      <c r="K33" s="1">
        <v>20254.46</v>
      </c>
      <c r="L33" s="1">
        <v>18331.18</v>
      </c>
      <c r="M33" s="1">
        <v>19372</v>
      </c>
      <c r="N33" s="6">
        <f t="shared" si="0"/>
        <v>222094.68999999997</v>
      </c>
    </row>
    <row r="34" spans="1:14">
      <c r="A34" t="s">
        <v>101</v>
      </c>
      <c r="B34" s="1">
        <v>112798.27</v>
      </c>
      <c r="C34" s="1">
        <v>98418.1</v>
      </c>
      <c r="D34" s="1">
        <v>67114.429999999993</v>
      </c>
      <c r="E34" s="1">
        <v>69338.16</v>
      </c>
      <c r="F34" s="1">
        <v>56760.56</v>
      </c>
      <c r="G34" s="1">
        <v>64758.400000000001</v>
      </c>
      <c r="H34" s="1">
        <v>60399.41</v>
      </c>
      <c r="I34" s="1">
        <v>49900.87</v>
      </c>
      <c r="J34" s="1">
        <v>52472.99</v>
      </c>
      <c r="K34" s="1">
        <v>74225.89</v>
      </c>
      <c r="L34" s="1">
        <v>69033.95</v>
      </c>
      <c r="M34" s="1">
        <v>82292.899999999994</v>
      </c>
      <c r="N34" s="6">
        <f t="shared" si="0"/>
        <v>857513.92999999993</v>
      </c>
    </row>
    <row r="35" spans="1:14">
      <c r="A35" t="s">
        <v>23</v>
      </c>
      <c r="B35" s="1">
        <v>40541.49</v>
      </c>
      <c r="C35" s="1">
        <v>44341.75</v>
      </c>
      <c r="D35" s="1">
        <v>33190.85</v>
      </c>
      <c r="E35" s="1">
        <v>40598.699999999997</v>
      </c>
      <c r="F35" s="1">
        <v>34463.89</v>
      </c>
      <c r="G35" s="1">
        <v>32163.71</v>
      </c>
      <c r="H35" s="1">
        <v>36573.15</v>
      </c>
      <c r="I35" s="1">
        <v>32608.560000000001</v>
      </c>
      <c r="J35" s="1">
        <v>29858.99</v>
      </c>
      <c r="K35" s="1">
        <v>35625.78</v>
      </c>
      <c r="L35" s="1">
        <v>37432.43</v>
      </c>
      <c r="M35" s="1">
        <v>36408.050000000003</v>
      </c>
      <c r="N35" s="6">
        <f t="shared" si="0"/>
        <v>433807.35</v>
      </c>
    </row>
    <row r="36" spans="1:14">
      <c r="A36" t="s">
        <v>24</v>
      </c>
      <c r="B36" s="1">
        <v>109763.92</v>
      </c>
      <c r="C36" s="1">
        <v>99491.689999999944</v>
      </c>
      <c r="D36" s="1">
        <v>94007.13</v>
      </c>
      <c r="E36" s="1">
        <v>97659.26</v>
      </c>
      <c r="F36" s="1">
        <v>99301.65</v>
      </c>
      <c r="G36" s="1">
        <v>110333.88</v>
      </c>
      <c r="H36" s="1">
        <v>120550.83</v>
      </c>
      <c r="I36" s="1">
        <v>111809.75</v>
      </c>
      <c r="J36" s="1">
        <v>101106.71</v>
      </c>
      <c r="K36" s="1">
        <v>120615.79</v>
      </c>
      <c r="L36" s="1">
        <v>107880.85</v>
      </c>
      <c r="M36" s="1">
        <v>110114.04</v>
      </c>
      <c r="N36" s="6">
        <f t="shared" si="0"/>
        <v>1282635.5</v>
      </c>
    </row>
    <row r="37" spans="1:14">
      <c r="A37" t="s">
        <v>25</v>
      </c>
      <c r="B37" s="1">
        <v>174881.44</v>
      </c>
      <c r="C37" s="1">
        <v>161499.88</v>
      </c>
      <c r="D37" s="1">
        <v>155386.46</v>
      </c>
      <c r="E37" s="1">
        <v>154994.01999999999</v>
      </c>
      <c r="F37" s="1">
        <v>169247.84</v>
      </c>
      <c r="G37" s="1">
        <v>179803.07</v>
      </c>
      <c r="H37" s="1">
        <v>191811.85</v>
      </c>
      <c r="I37" s="1">
        <v>178685.21</v>
      </c>
      <c r="J37" s="1">
        <v>162164</v>
      </c>
      <c r="K37" s="1">
        <v>201654.57</v>
      </c>
      <c r="L37" s="1">
        <v>180307.59</v>
      </c>
      <c r="M37" s="1">
        <v>181348.49</v>
      </c>
      <c r="N37" s="6">
        <f t="shared" si="0"/>
        <v>2091784.4200000002</v>
      </c>
    </row>
    <row r="38" spans="1:14">
      <c r="A38" t="s">
        <v>102</v>
      </c>
      <c r="B38" s="1">
        <v>537551.98</v>
      </c>
      <c r="C38" s="1">
        <v>490049.57</v>
      </c>
      <c r="D38" s="1">
        <v>481188.27</v>
      </c>
      <c r="E38" s="1">
        <v>490292.74</v>
      </c>
      <c r="F38" s="1">
        <v>491100.57</v>
      </c>
      <c r="G38" s="1">
        <v>533376.31000000006</v>
      </c>
      <c r="H38" s="1">
        <v>577454.65</v>
      </c>
      <c r="I38" s="1">
        <v>507166.83</v>
      </c>
      <c r="J38" s="1">
        <v>438638.48</v>
      </c>
      <c r="K38" s="1">
        <v>549144.93000000005</v>
      </c>
      <c r="L38" s="1">
        <v>525018.62</v>
      </c>
      <c r="M38" s="1">
        <v>493086.96</v>
      </c>
      <c r="N38" s="6">
        <f t="shared" si="0"/>
        <v>6114069.9100000001</v>
      </c>
    </row>
    <row r="39" spans="1:14">
      <c r="A39" t="s">
        <v>27</v>
      </c>
      <c r="B39" s="1">
        <v>644313.97</v>
      </c>
      <c r="C39" s="1">
        <v>590613.6</v>
      </c>
      <c r="D39" s="1">
        <v>606181.13</v>
      </c>
      <c r="E39" s="1">
        <v>588670.01</v>
      </c>
      <c r="F39" s="1">
        <v>598300.65</v>
      </c>
      <c r="G39" s="1">
        <v>671369.43</v>
      </c>
      <c r="H39" s="1">
        <v>709710.07</v>
      </c>
      <c r="I39" s="1">
        <v>700313.91</v>
      </c>
      <c r="J39" s="1">
        <v>623814.9</v>
      </c>
      <c r="K39" s="1">
        <v>710069.15</v>
      </c>
      <c r="L39" s="1">
        <v>627917.52</v>
      </c>
      <c r="M39" s="1">
        <v>577383.92000000004</v>
      </c>
      <c r="N39" s="6">
        <f t="shared" si="0"/>
        <v>7648658.2600000016</v>
      </c>
    </row>
    <row r="40" spans="1:14">
      <c r="A40" t="s">
        <v>103</v>
      </c>
      <c r="B40" s="1">
        <v>14452392.379999984</v>
      </c>
      <c r="C40" s="1">
        <v>13233095.720000006</v>
      </c>
      <c r="D40" s="1">
        <v>13285611.039999999</v>
      </c>
      <c r="E40" s="1">
        <v>13110841.01</v>
      </c>
      <c r="F40" s="1">
        <v>12977760.83</v>
      </c>
      <c r="G40" s="1">
        <v>13429013.67</v>
      </c>
      <c r="H40" s="1">
        <v>14674654.119999999</v>
      </c>
      <c r="I40" s="1">
        <v>13286229.640000001</v>
      </c>
      <c r="J40" s="1">
        <v>12637283.119999999</v>
      </c>
      <c r="K40" s="1">
        <v>13674403.51</v>
      </c>
      <c r="L40" s="1">
        <v>12768899.51</v>
      </c>
      <c r="M40" s="1">
        <v>12465326.449999999</v>
      </c>
      <c r="N40" s="6">
        <f t="shared" si="0"/>
        <v>159995510.99999997</v>
      </c>
    </row>
    <row r="41" spans="1:14">
      <c r="A41" t="s">
        <v>29</v>
      </c>
      <c r="B41" s="1">
        <v>61557.19</v>
      </c>
      <c r="C41" s="1">
        <v>54609.59</v>
      </c>
      <c r="D41" s="1">
        <v>50718.06</v>
      </c>
      <c r="E41" s="1">
        <v>52525.14</v>
      </c>
      <c r="F41" s="1">
        <v>45965.7</v>
      </c>
      <c r="G41" s="1">
        <v>47630.63</v>
      </c>
      <c r="H41" s="1">
        <v>54957.48</v>
      </c>
      <c r="I41" s="1">
        <v>48170.25</v>
      </c>
      <c r="J41" s="1">
        <v>51769.27</v>
      </c>
      <c r="K41" s="1">
        <v>57248.78</v>
      </c>
      <c r="L41" s="1">
        <v>51999.63</v>
      </c>
      <c r="M41" s="1">
        <v>54055.23</v>
      </c>
      <c r="N41" s="6">
        <f t="shared" si="0"/>
        <v>631206.94999999995</v>
      </c>
    </row>
    <row r="42" spans="1:14">
      <c r="A42" t="s">
        <v>104</v>
      </c>
      <c r="B42" s="1">
        <v>1231052.6299999999</v>
      </c>
      <c r="C42" s="1">
        <v>1183669.56</v>
      </c>
      <c r="D42" s="1">
        <v>1158764.55</v>
      </c>
      <c r="E42" s="1">
        <v>1267925.78</v>
      </c>
      <c r="F42" s="1">
        <v>1183708.6299999999</v>
      </c>
      <c r="G42" s="1">
        <v>1464035.75</v>
      </c>
      <c r="H42" s="1">
        <v>1660328.89</v>
      </c>
      <c r="I42" s="1">
        <v>1321419</v>
      </c>
      <c r="J42" s="1">
        <v>1238266.1200000001</v>
      </c>
      <c r="K42" s="1">
        <v>1393715.6</v>
      </c>
      <c r="L42" s="1">
        <v>1333597.69</v>
      </c>
      <c r="M42" s="1">
        <v>1166360</v>
      </c>
      <c r="N42" s="6">
        <f t="shared" si="0"/>
        <v>15602844.199999999</v>
      </c>
    </row>
    <row r="43" spans="1:14">
      <c r="A43" t="s">
        <v>31</v>
      </c>
      <c r="B43" s="1">
        <v>460397.31</v>
      </c>
      <c r="C43" s="1">
        <v>436514.39</v>
      </c>
      <c r="D43" s="1">
        <v>426922.18</v>
      </c>
      <c r="E43" s="1">
        <v>423993.94</v>
      </c>
      <c r="F43" s="1">
        <v>396665.37</v>
      </c>
      <c r="G43" s="1">
        <v>417476.12</v>
      </c>
      <c r="H43" s="1">
        <v>451529.41</v>
      </c>
      <c r="I43" s="1">
        <v>386341.38</v>
      </c>
      <c r="J43" s="1">
        <v>355770.23</v>
      </c>
      <c r="K43" s="1">
        <v>425528.57</v>
      </c>
      <c r="L43" s="1">
        <v>414855.25</v>
      </c>
      <c r="M43" s="1">
        <v>419298.87</v>
      </c>
      <c r="N43" s="6">
        <f t="shared" si="0"/>
        <v>5015293.0200000005</v>
      </c>
    </row>
    <row r="44" spans="1:14">
      <c r="A44" t="s">
        <v>32</v>
      </c>
      <c r="B44" s="1">
        <v>57503.38</v>
      </c>
      <c r="C44" s="1">
        <v>53481.18</v>
      </c>
      <c r="D44" s="1">
        <v>56912.18</v>
      </c>
      <c r="E44" s="1">
        <v>50124.78</v>
      </c>
      <c r="F44" s="1">
        <v>51833.15</v>
      </c>
      <c r="G44" s="1">
        <v>50791.31</v>
      </c>
      <c r="H44" s="1">
        <v>51768.639999999999</v>
      </c>
      <c r="I44" s="1">
        <v>47073.07</v>
      </c>
      <c r="J44" s="1">
        <v>47855.97</v>
      </c>
      <c r="K44" s="1">
        <v>49128.75</v>
      </c>
      <c r="L44" s="1">
        <v>78195.92</v>
      </c>
      <c r="M44" s="1">
        <v>48582.11</v>
      </c>
      <c r="N44" s="6">
        <f t="shared" si="0"/>
        <v>643250.44000000006</v>
      </c>
    </row>
    <row r="45" spans="1:14">
      <c r="A45" t="s">
        <v>33</v>
      </c>
      <c r="B45" s="1">
        <v>19053.650000000001</v>
      </c>
      <c r="C45" s="1">
        <v>18710.990000000002</v>
      </c>
      <c r="D45" s="1">
        <v>17691.189999999999</v>
      </c>
      <c r="E45" s="1">
        <v>17634.939999999999</v>
      </c>
      <c r="F45" s="1">
        <v>16509.78</v>
      </c>
      <c r="G45" s="1">
        <v>16681.509999999998</v>
      </c>
      <c r="H45" s="1">
        <v>16638.509999999998</v>
      </c>
      <c r="I45" s="1">
        <v>16078.32</v>
      </c>
      <c r="J45" s="1">
        <v>17269.77</v>
      </c>
      <c r="K45" s="1">
        <v>17506.099999999999</v>
      </c>
      <c r="L45" s="1">
        <v>17003.14</v>
      </c>
      <c r="M45" s="1">
        <v>16409.89</v>
      </c>
      <c r="N45" s="6">
        <f t="shared" si="0"/>
        <v>207187.78999999998</v>
      </c>
    </row>
    <row r="46" spans="1:14">
      <c r="A46" t="s">
        <v>105</v>
      </c>
      <c r="B46" s="1">
        <v>2181925.63</v>
      </c>
      <c r="C46" s="1">
        <v>2071651.77</v>
      </c>
      <c r="D46" s="1">
        <v>2001174.21</v>
      </c>
      <c r="E46" s="1">
        <v>2078713.73</v>
      </c>
      <c r="F46" s="1">
        <v>2124568.14</v>
      </c>
      <c r="G46" s="1">
        <v>2207429.89</v>
      </c>
      <c r="H46" s="1">
        <v>2329790.75</v>
      </c>
      <c r="I46" s="1">
        <v>2118953.27</v>
      </c>
      <c r="J46" s="1">
        <v>1969287.8</v>
      </c>
      <c r="K46" s="1">
        <v>2264197.61</v>
      </c>
      <c r="L46" s="1">
        <v>2194796.0499999998</v>
      </c>
      <c r="M46" s="1">
        <v>2044465.36</v>
      </c>
      <c r="N46" s="6">
        <f t="shared" si="0"/>
        <v>25586954.210000001</v>
      </c>
    </row>
    <row r="47" spans="1:14">
      <c r="A47" t="s">
        <v>106</v>
      </c>
      <c r="B47" s="1">
        <v>169017.58</v>
      </c>
      <c r="C47" s="1">
        <v>143631.62</v>
      </c>
      <c r="D47" s="1">
        <v>137655.91</v>
      </c>
      <c r="E47" s="1">
        <v>144384.79</v>
      </c>
      <c r="F47" s="1">
        <v>119599.54</v>
      </c>
      <c r="G47" s="1">
        <v>108743.9</v>
      </c>
      <c r="H47" s="1">
        <v>130833.60000000001</v>
      </c>
      <c r="I47" s="1">
        <v>123784.84</v>
      </c>
      <c r="J47" s="1">
        <v>406140.96</v>
      </c>
      <c r="K47" s="1">
        <v>134785.62</v>
      </c>
      <c r="L47" s="1">
        <v>112907.24</v>
      </c>
      <c r="M47" s="1">
        <v>107835.98</v>
      </c>
      <c r="N47" s="6">
        <f t="shared" si="0"/>
        <v>1839321.5799999998</v>
      </c>
    </row>
    <row r="48" spans="1:14">
      <c r="A48" t="s">
        <v>107</v>
      </c>
      <c r="B48" s="1">
        <v>3978312.55</v>
      </c>
      <c r="C48" s="1">
        <v>3808853.73</v>
      </c>
      <c r="D48" s="1">
        <v>3913940.65</v>
      </c>
      <c r="E48" s="1">
        <v>3980020.48</v>
      </c>
      <c r="F48" s="1">
        <v>3707411.44</v>
      </c>
      <c r="G48" s="1">
        <v>4006012.86</v>
      </c>
      <c r="H48" s="1">
        <v>4273036.3</v>
      </c>
      <c r="I48" s="1">
        <v>3606256.48</v>
      </c>
      <c r="J48" s="1">
        <v>3392398.18</v>
      </c>
      <c r="K48" s="1">
        <v>3725142.89</v>
      </c>
      <c r="L48" s="1">
        <v>3669733.5</v>
      </c>
      <c r="M48" s="1">
        <v>3667821.48</v>
      </c>
      <c r="N48" s="6">
        <f t="shared" si="0"/>
        <v>45728940.539999999</v>
      </c>
    </row>
    <row r="49" spans="1:14">
      <c r="A49" t="s">
        <v>37</v>
      </c>
      <c r="B49" s="1">
        <v>216724.18</v>
      </c>
      <c r="C49" s="1">
        <v>211546.29</v>
      </c>
      <c r="D49" s="1">
        <v>195906.48</v>
      </c>
      <c r="E49" s="1">
        <v>195362.07</v>
      </c>
      <c r="F49" s="1">
        <v>200606.69</v>
      </c>
      <c r="G49" s="1">
        <v>212537.58</v>
      </c>
      <c r="H49" s="1">
        <v>213909.97</v>
      </c>
      <c r="I49" s="1">
        <v>196462.42</v>
      </c>
      <c r="J49" s="1">
        <v>158846.68</v>
      </c>
      <c r="K49" s="1">
        <v>227348.11</v>
      </c>
      <c r="L49" s="1">
        <v>205793.44</v>
      </c>
      <c r="M49" s="1">
        <v>208892.12</v>
      </c>
      <c r="N49" s="6">
        <f t="shared" si="0"/>
        <v>2443936.0299999998</v>
      </c>
    </row>
    <row r="50" spans="1:14">
      <c r="A50" t="s">
        <v>38</v>
      </c>
      <c r="B50" s="1">
        <v>24495.439999999999</v>
      </c>
      <c r="C50" s="1">
        <v>18605.87</v>
      </c>
      <c r="D50" s="1">
        <v>16208.29</v>
      </c>
      <c r="E50" s="1">
        <v>15424.02</v>
      </c>
      <c r="F50" s="1">
        <v>15771.51</v>
      </c>
      <c r="G50" s="1">
        <v>14160.84</v>
      </c>
      <c r="H50" s="1">
        <v>15656.93</v>
      </c>
      <c r="I50" s="1">
        <v>13703.29</v>
      </c>
      <c r="J50" s="1">
        <v>15801.28</v>
      </c>
      <c r="K50" s="1">
        <v>15680.02</v>
      </c>
      <c r="L50" s="1">
        <v>14891.4</v>
      </c>
      <c r="M50" s="1">
        <v>14488.02</v>
      </c>
      <c r="N50" s="6">
        <f t="shared" si="0"/>
        <v>194886.90999999997</v>
      </c>
    </row>
    <row r="51" spans="1:14">
      <c r="A51" t="s">
        <v>39</v>
      </c>
      <c r="B51" s="1">
        <v>100003.31</v>
      </c>
      <c r="C51" s="1">
        <v>96324.88</v>
      </c>
      <c r="D51" s="1">
        <v>98657.14</v>
      </c>
      <c r="E51" s="1">
        <v>97099.47</v>
      </c>
      <c r="F51" s="1">
        <v>87961.48</v>
      </c>
      <c r="G51" s="1">
        <v>91396.95</v>
      </c>
      <c r="H51" s="1">
        <v>100604.38</v>
      </c>
      <c r="I51" s="1">
        <v>83769.009999999995</v>
      </c>
      <c r="J51" s="1">
        <v>85141.83</v>
      </c>
      <c r="K51" s="1">
        <v>95414.39</v>
      </c>
      <c r="L51" s="1">
        <v>89494.89</v>
      </c>
      <c r="M51" s="1">
        <v>94659.76</v>
      </c>
      <c r="N51" s="6">
        <f t="shared" si="0"/>
        <v>1120527.49</v>
      </c>
    </row>
    <row r="52" spans="1:14">
      <c r="A52" t="s">
        <v>108</v>
      </c>
      <c r="B52" s="1">
        <v>1530888.92</v>
      </c>
      <c r="C52" s="1">
        <v>1440634.04</v>
      </c>
      <c r="D52" s="1">
        <v>1393281.59</v>
      </c>
      <c r="E52" s="1">
        <v>1390170.45</v>
      </c>
      <c r="F52" s="1">
        <v>1429178.52</v>
      </c>
      <c r="G52" s="1">
        <v>1550781.88</v>
      </c>
      <c r="H52" s="1">
        <v>1722618.82</v>
      </c>
      <c r="I52" s="1">
        <v>1541599.96</v>
      </c>
      <c r="J52" s="1">
        <v>1461975.4</v>
      </c>
      <c r="K52" s="1">
        <v>1661804.33</v>
      </c>
      <c r="L52" s="1">
        <v>1548565.08</v>
      </c>
      <c r="M52" s="1">
        <v>1415071.76</v>
      </c>
      <c r="N52" s="6">
        <f t="shared" si="0"/>
        <v>18086570.75</v>
      </c>
    </row>
    <row r="53" spans="1:14">
      <c r="A53" t="s">
        <v>41</v>
      </c>
      <c r="B53" s="1">
        <v>1496975.14</v>
      </c>
      <c r="C53" s="1">
        <v>1376793.82</v>
      </c>
      <c r="D53" s="1">
        <v>1345826</v>
      </c>
      <c r="E53" s="1">
        <v>1351159.03</v>
      </c>
      <c r="F53" s="1">
        <v>1350180.58</v>
      </c>
      <c r="G53" s="1">
        <v>1386752.02</v>
      </c>
      <c r="H53" s="1">
        <v>1452447.29</v>
      </c>
      <c r="I53" s="1">
        <v>1278929.8899999999</v>
      </c>
      <c r="J53" s="1">
        <v>1210448.54</v>
      </c>
      <c r="K53" s="1">
        <v>1413429.24</v>
      </c>
      <c r="L53" s="1">
        <v>1343630.37</v>
      </c>
      <c r="M53" s="1">
        <v>1387835.79</v>
      </c>
      <c r="N53" s="6">
        <f t="shared" si="0"/>
        <v>16394407.709999997</v>
      </c>
    </row>
    <row r="54" spans="1:14">
      <c r="A54" t="s">
        <v>42</v>
      </c>
      <c r="B54" s="1">
        <v>923095.43</v>
      </c>
      <c r="C54" s="1">
        <v>852107.98</v>
      </c>
      <c r="D54" s="1">
        <v>822303.72</v>
      </c>
      <c r="E54" s="1">
        <v>790944.87</v>
      </c>
      <c r="F54" s="1">
        <v>844972.54</v>
      </c>
      <c r="G54" s="1">
        <v>914838.06</v>
      </c>
      <c r="H54" s="1">
        <v>1043687.04</v>
      </c>
      <c r="I54" s="1">
        <v>897674.21</v>
      </c>
      <c r="J54" s="1">
        <v>869715.57</v>
      </c>
      <c r="K54" s="1">
        <v>924437.71</v>
      </c>
      <c r="L54" s="1">
        <v>848716.22</v>
      </c>
      <c r="M54" s="1">
        <v>796218.09</v>
      </c>
      <c r="N54" s="6">
        <f t="shared" si="0"/>
        <v>10528711.439999999</v>
      </c>
    </row>
    <row r="55" spans="1:14">
      <c r="A55" t="s">
        <v>109</v>
      </c>
      <c r="B55" s="1">
        <v>2851676.13</v>
      </c>
      <c r="C55" s="1">
        <v>2909979.74</v>
      </c>
      <c r="D55" s="1">
        <v>2406455.52</v>
      </c>
      <c r="E55" s="1">
        <v>1814866.32</v>
      </c>
      <c r="F55" s="1">
        <v>2439123.56</v>
      </c>
      <c r="G55" s="1">
        <v>2424982.79</v>
      </c>
      <c r="H55" s="1">
        <v>2776942.9</v>
      </c>
      <c r="I55" s="1">
        <v>2888426.69</v>
      </c>
      <c r="J55" s="1">
        <v>2991831.53</v>
      </c>
      <c r="K55" s="1">
        <v>3339741.51</v>
      </c>
      <c r="L55" s="1">
        <v>3130632.5</v>
      </c>
      <c r="M55" s="1">
        <v>2801355.63</v>
      </c>
      <c r="N55" s="6">
        <f t="shared" si="0"/>
        <v>32776014.820000004</v>
      </c>
    </row>
    <row r="56" spans="1:14">
      <c r="A56" t="s">
        <v>110</v>
      </c>
      <c r="B56" s="1">
        <v>683131.16</v>
      </c>
      <c r="C56" s="1">
        <v>637371.13</v>
      </c>
      <c r="D56" s="1">
        <v>525595.61</v>
      </c>
      <c r="E56" s="1">
        <v>507014.86</v>
      </c>
      <c r="F56" s="1">
        <v>523238.87</v>
      </c>
      <c r="G56" s="1">
        <v>529596.93999999994</v>
      </c>
      <c r="H56" s="1">
        <v>529577.75</v>
      </c>
      <c r="I56" s="1">
        <v>462904.92</v>
      </c>
      <c r="J56" s="1">
        <v>484269.14</v>
      </c>
      <c r="K56" s="1">
        <v>594814.43000000005</v>
      </c>
      <c r="L56" s="1">
        <v>570832.14</v>
      </c>
      <c r="M56" s="1">
        <v>596120.39</v>
      </c>
      <c r="N56" s="6">
        <f t="shared" si="0"/>
        <v>6644467.3399999989</v>
      </c>
    </row>
    <row r="57" spans="1:14">
      <c r="A57" t="s">
        <v>111</v>
      </c>
      <c r="B57" s="1">
        <v>111241.81</v>
      </c>
      <c r="C57" s="1">
        <v>88510.39</v>
      </c>
      <c r="D57" s="1">
        <v>86155.839999999997</v>
      </c>
      <c r="E57" s="1">
        <v>73195.94</v>
      </c>
      <c r="F57" s="1">
        <v>71431.649999999994</v>
      </c>
      <c r="G57" s="1">
        <v>70729.539999999994</v>
      </c>
      <c r="H57" s="1">
        <v>70415.06</v>
      </c>
      <c r="I57" s="1">
        <v>63352.959999999999</v>
      </c>
      <c r="J57" s="1">
        <v>67683.73</v>
      </c>
      <c r="K57" s="1">
        <v>80572.22</v>
      </c>
      <c r="L57" s="1">
        <v>85940.93</v>
      </c>
      <c r="M57" s="1">
        <v>81608.350000000006</v>
      </c>
      <c r="N57" s="6">
        <f t="shared" si="0"/>
        <v>950838.41999999981</v>
      </c>
    </row>
    <row r="58" spans="1:14">
      <c r="A58" t="s">
        <v>46</v>
      </c>
      <c r="B58" s="1">
        <v>283419.18</v>
      </c>
      <c r="C58" s="1">
        <v>247251.68</v>
      </c>
      <c r="D58" s="1">
        <v>247713.18</v>
      </c>
      <c r="E58" s="1">
        <v>258807.23</v>
      </c>
      <c r="F58" s="1">
        <v>266516.2</v>
      </c>
      <c r="G58" s="1">
        <v>289531.92</v>
      </c>
      <c r="H58" s="1">
        <v>311648.34999999998</v>
      </c>
      <c r="I58" s="1">
        <v>273989.12</v>
      </c>
      <c r="J58" s="1">
        <v>249564.99</v>
      </c>
      <c r="K58" s="1">
        <v>292741.73</v>
      </c>
      <c r="L58" s="1">
        <v>275438.53000000003</v>
      </c>
      <c r="M58" s="1">
        <v>256327.38</v>
      </c>
      <c r="N58" s="6">
        <f t="shared" si="0"/>
        <v>3252949.4899999993</v>
      </c>
    </row>
    <row r="59" spans="1:14">
      <c r="A59" t="s">
        <v>112</v>
      </c>
      <c r="B59" s="1">
        <v>13643120.190000001</v>
      </c>
      <c r="C59" s="1">
        <v>12964427.750000004</v>
      </c>
      <c r="D59" s="1">
        <v>12025988.16</v>
      </c>
      <c r="E59" s="1">
        <v>11249698.310000001</v>
      </c>
      <c r="F59" s="1">
        <v>11578247.710000001</v>
      </c>
      <c r="G59" s="1">
        <v>11703566.99</v>
      </c>
      <c r="H59" s="1">
        <v>12954342.73</v>
      </c>
      <c r="I59" s="1">
        <v>11728910.9</v>
      </c>
      <c r="J59" s="1">
        <v>11020197.029999999</v>
      </c>
      <c r="K59" s="1">
        <v>12131313.52</v>
      </c>
      <c r="L59" s="1">
        <v>12268138.15</v>
      </c>
      <c r="M59" s="1">
        <v>10985978.359999999</v>
      </c>
      <c r="N59" s="6">
        <f t="shared" si="0"/>
        <v>144253929.80000001</v>
      </c>
    </row>
    <row r="60" spans="1:14">
      <c r="A60" t="s">
        <v>113</v>
      </c>
      <c r="B60" s="1">
        <v>3065643.59</v>
      </c>
      <c r="C60" s="1">
        <v>3152862.52</v>
      </c>
      <c r="D60" s="1">
        <v>2830528.03</v>
      </c>
      <c r="E60" s="1">
        <v>2453841.56</v>
      </c>
      <c r="F60" s="1">
        <v>2586221.8199999998</v>
      </c>
      <c r="G60" s="1">
        <v>2588343.31</v>
      </c>
      <c r="H60" s="1">
        <v>2894384.8</v>
      </c>
      <c r="I60" s="1">
        <v>2722842.64</v>
      </c>
      <c r="J60" s="1">
        <v>2456226.63</v>
      </c>
      <c r="K60" s="1">
        <v>3063053.63</v>
      </c>
      <c r="L60" s="1">
        <v>2878401.42</v>
      </c>
      <c r="M60" s="1">
        <v>2519124.69</v>
      </c>
      <c r="N60" s="6">
        <f t="shared" si="0"/>
        <v>33211474.639999997</v>
      </c>
    </row>
    <row r="61" spans="1:14">
      <c r="A61" t="s">
        <v>114</v>
      </c>
      <c r="B61" s="1">
        <v>7387855.3900000043</v>
      </c>
      <c r="C61" s="1">
        <v>6942900.4700000007</v>
      </c>
      <c r="D61" s="1">
        <v>7177388.7199999997</v>
      </c>
      <c r="E61" s="1">
        <v>7207541.8300000001</v>
      </c>
      <c r="F61" s="1">
        <v>7273951.7199999997</v>
      </c>
      <c r="G61" s="1">
        <v>7883637.6500000004</v>
      </c>
      <c r="H61" s="1">
        <v>8828298.8900000006</v>
      </c>
      <c r="I61" s="1">
        <v>7581478.1500000004</v>
      </c>
      <c r="J61" s="1">
        <v>7463919.6500000004</v>
      </c>
      <c r="K61" s="1">
        <v>7876841.0899999999</v>
      </c>
      <c r="L61" s="1">
        <v>7380405.3499999996</v>
      </c>
      <c r="M61" s="1">
        <v>6797390.8200000003</v>
      </c>
      <c r="N61" s="6">
        <f t="shared" si="0"/>
        <v>89801609.729999989</v>
      </c>
    </row>
    <row r="62" spans="1:14">
      <c r="A62" t="s">
        <v>50</v>
      </c>
      <c r="B62" s="1">
        <v>2920190.53</v>
      </c>
      <c r="C62" s="1">
        <v>2729271.74</v>
      </c>
      <c r="D62" s="1">
        <v>2740061.81</v>
      </c>
      <c r="E62" s="1">
        <v>2715996.45</v>
      </c>
      <c r="F62" s="1">
        <v>2857319.05</v>
      </c>
      <c r="G62" s="1">
        <v>3072836.08</v>
      </c>
      <c r="H62" s="1">
        <v>3427407.12</v>
      </c>
      <c r="I62" s="1">
        <v>2969973.82</v>
      </c>
      <c r="J62" s="1">
        <v>2602926.66</v>
      </c>
      <c r="K62" s="1">
        <v>3005576.38</v>
      </c>
      <c r="L62" s="1">
        <v>2870540.32</v>
      </c>
      <c r="M62" s="1">
        <v>2729362.64</v>
      </c>
      <c r="N62" s="6">
        <f t="shared" si="0"/>
        <v>34641462.600000001</v>
      </c>
    </row>
    <row r="63" spans="1:14">
      <c r="A63" t="s">
        <v>115</v>
      </c>
      <c r="B63" s="1">
        <v>9321279.0399999823</v>
      </c>
      <c r="C63" s="1">
        <v>8878700.8499999978</v>
      </c>
      <c r="D63" s="1">
        <v>8578650.5099999998</v>
      </c>
      <c r="E63" s="1">
        <v>8310371.4400000004</v>
      </c>
      <c r="F63" s="1">
        <v>8613654.6199999992</v>
      </c>
      <c r="G63" s="1">
        <v>8619579.6500000004</v>
      </c>
      <c r="H63" s="1">
        <v>9569933.25</v>
      </c>
      <c r="I63" s="1">
        <v>8501478.3599999994</v>
      </c>
      <c r="J63" s="1">
        <v>8310428.4299999997</v>
      </c>
      <c r="K63" s="1">
        <v>9414570.9399999995</v>
      </c>
      <c r="L63" s="1">
        <v>8888009.9800000004</v>
      </c>
      <c r="M63" s="1">
        <v>8524849.6999999993</v>
      </c>
      <c r="N63" s="6">
        <f t="shared" si="0"/>
        <v>105531506.76999998</v>
      </c>
    </row>
    <row r="64" spans="1:14">
      <c r="A64" t="s">
        <v>116</v>
      </c>
      <c r="B64" s="1">
        <v>4670122.92</v>
      </c>
      <c r="C64" s="1">
        <v>4459101.1500000004</v>
      </c>
      <c r="D64" s="1">
        <v>4349435.82</v>
      </c>
      <c r="E64" s="1">
        <v>4321699.91</v>
      </c>
      <c r="F64" s="1">
        <v>4309581.9400000004</v>
      </c>
      <c r="G64" s="1">
        <v>4436743.99</v>
      </c>
      <c r="H64" s="1">
        <v>4864589.38</v>
      </c>
      <c r="I64" s="1">
        <v>4297588.63</v>
      </c>
      <c r="J64" s="1">
        <v>3969104.76</v>
      </c>
      <c r="K64" s="1">
        <v>4502655.79</v>
      </c>
      <c r="L64" s="1">
        <v>4312847.8899999997</v>
      </c>
      <c r="M64" s="1">
        <v>4124388.15</v>
      </c>
      <c r="N64" s="6">
        <f t="shared" si="0"/>
        <v>52617860.329999998</v>
      </c>
    </row>
    <row r="65" spans="1:14">
      <c r="A65" t="s">
        <v>117</v>
      </c>
      <c r="B65" s="1">
        <v>403011.3</v>
      </c>
      <c r="C65" s="1">
        <v>370922.48</v>
      </c>
      <c r="D65" s="1">
        <v>339309</v>
      </c>
      <c r="E65" s="1">
        <v>350413.43</v>
      </c>
      <c r="F65" s="1">
        <v>357105.64</v>
      </c>
      <c r="G65" s="1">
        <v>362554.83</v>
      </c>
      <c r="H65" s="1">
        <v>408357.22</v>
      </c>
      <c r="I65" s="1">
        <v>335659.49</v>
      </c>
      <c r="J65" s="1">
        <v>310441.58</v>
      </c>
      <c r="K65" s="1">
        <v>386271.15</v>
      </c>
      <c r="L65" s="1">
        <v>377895.6</v>
      </c>
      <c r="M65" s="1">
        <v>362399.37</v>
      </c>
      <c r="N65" s="6">
        <f t="shared" si="0"/>
        <v>4364341.0900000008</v>
      </c>
    </row>
    <row r="66" spans="1:14">
      <c r="A66" t="s">
        <v>118</v>
      </c>
      <c r="B66" s="1">
        <v>89679.58</v>
      </c>
      <c r="C66" s="1">
        <v>78427.009999999995</v>
      </c>
      <c r="D66" s="1">
        <v>95007.88</v>
      </c>
      <c r="E66" s="1">
        <v>98081.42</v>
      </c>
      <c r="F66" s="1">
        <v>86265.73</v>
      </c>
      <c r="G66" s="1">
        <v>169856.47</v>
      </c>
      <c r="H66" s="1">
        <v>77138.17</v>
      </c>
      <c r="I66" s="1">
        <v>66209.679999999993</v>
      </c>
      <c r="J66" s="1">
        <v>81118.45</v>
      </c>
      <c r="K66" s="1">
        <v>94824.69</v>
      </c>
      <c r="L66" s="1">
        <v>69594.17</v>
      </c>
      <c r="M66" s="1">
        <v>88768.01</v>
      </c>
      <c r="N66" s="6">
        <f t="shared" si="0"/>
        <v>1094971.2599999998</v>
      </c>
    </row>
    <row r="67" spans="1:14">
      <c r="A67" t="s">
        <v>119</v>
      </c>
      <c r="B67" s="1">
        <v>900283.34</v>
      </c>
      <c r="C67" s="1">
        <v>847848.64</v>
      </c>
      <c r="D67" s="1">
        <v>810092.28</v>
      </c>
      <c r="E67" s="1">
        <v>848996.39</v>
      </c>
      <c r="F67" s="1">
        <v>879542</v>
      </c>
      <c r="G67" s="1">
        <v>868452.83</v>
      </c>
      <c r="H67" s="1">
        <v>923209.64</v>
      </c>
      <c r="I67" s="1">
        <v>849739.97</v>
      </c>
      <c r="J67" s="1">
        <v>773339.1</v>
      </c>
      <c r="K67" s="1">
        <v>910828.15</v>
      </c>
      <c r="L67" s="1">
        <v>852473.75</v>
      </c>
      <c r="M67" s="1">
        <v>813243.7</v>
      </c>
      <c r="N67" s="6">
        <f t="shared" si="0"/>
        <v>10278049.789999999</v>
      </c>
    </row>
    <row r="68" spans="1:14">
      <c r="A68" t="s">
        <v>120</v>
      </c>
      <c r="B68" s="1">
        <v>501184.63</v>
      </c>
      <c r="C68" s="1">
        <v>443445.9</v>
      </c>
      <c r="D68" s="1">
        <v>410666.74</v>
      </c>
      <c r="E68" s="1">
        <v>399833.01</v>
      </c>
      <c r="F68" s="1">
        <v>386798</v>
      </c>
      <c r="G68" s="1">
        <v>412416.51</v>
      </c>
      <c r="H68" s="1">
        <v>413967.6</v>
      </c>
      <c r="I68" s="1">
        <v>365870.52</v>
      </c>
      <c r="J68" s="1">
        <v>317614.15999999997</v>
      </c>
      <c r="K68" s="1">
        <v>411470.87</v>
      </c>
      <c r="L68" s="1">
        <v>429266.42</v>
      </c>
      <c r="M68" s="1">
        <v>439451.58</v>
      </c>
      <c r="N68" s="6">
        <f t="shared" si="0"/>
        <v>4931985.9400000004</v>
      </c>
    </row>
    <row r="69" spans="1:14">
      <c r="A69" t="s">
        <v>121</v>
      </c>
      <c r="B69" s="1">
        <v>3902854.5200000084</v>
      </c>
      <c r="C69" s="1">
        <v>3704114.3</v>
      </c>
      <c r="D69" s="1">
        <v>3646547.34</v>
      </c>
      <c r="E69" s="1">
        <v>3392806.69</v>
      </c>
      <c r="F69" s="1">
        <v>3593214.75</v>
      </c>
      <c r="G69" s="1">
        <v>3905808.98</v>
      </c>
      <c r="H69" s="1">
        <v>4208271.91</v>
      </c>
      <c r="I69" s="1">
        <v>4132650.13</v>
      </c>
      <c r="J69" s="1">
        <v>4001689.07</v>
      </c>
      <c r="K69" s="1">
        <v>4378296.88</v>
      </c>
      <c r="L69" s="1">
        <v>4033212.03</v>
      </c>
      <c r="M69" s="1">
        <v>3585964.95</v>
      </c>
      <c r="N69" s="6">
        <f t="shared" si="0"/>
        <v>46485431.550000012</v>
      </c>
    </row>
    <row r="70" spans="1:14">
      <c r="A70" t="s">
        <v>122</v>
      </c>
      <c r="B70" s="1">
        <v>4443256.46</v>
      </c>
      <c r="C70" s="1">
        <v>4336608.41</v>
      </c>
      <c r="D70" s="1">
        <v>4111856.78</v>
      </c>
      <c r="E70" s="1">
        <v>4296785.37</v>
      </c>
      <c r="F70" s="1">
        <v>4019284.76</v>
      </c>
      <c r="G70" s="1">
        <v>4249969.18</v>
      </c>
      <c r="H70" s="1">
        <v>4647103.1100000003</v>
      </c>
      <c r="I70" s="1">
        <v>3781583.44</v>
      </c>
      <c r="J70" s="1">
        <v>3588644.35</v>
      </c>
      <c r="K70" s="1">
        <v>4014795.05</v>
      </c>
      <c r="L70" s="1">
        <v>3838613.01</v>
      </c>
      <c r="M70" s="1">
        <v>3877179.62</v>
      </c>
      <c r="N70" s="6">
        <f t="shared" si="0"/>
        <v>49205679.539999992</v>
      </c>
    </row>
    <row r="71" spans="1:14">
      <c r="A71" t="s">
        <v>59</v>
      </c>
      <c r="B71" s="1">
        <v>539154.16</v>
      </c>
      <c r="C71" s="1">
        <v>482699.29</v>
      </c>
      <c r="D71" s="1">
        <v>485764.83</v>
      </c>
      <c r="E71" s="1">
        <v>512509.3</v>
      </c>
      <c r="F71" s="1">
        <v>549893.43999999994</v>
      </c>
      <c r="G71" s="1">
        <v>573594.04</v>
      </c>
      <c r="H71" s="1">
        <v>574041.5</v>
      </c>
      <c r="I71" s="1">
        <v>584903.56999999995</v>
      </c>
      <c r="J71" s="1">
        <v>526821.88</v>
      </c>
      <c r="K71" s="1">
        <v>624232.43999999994</v>
      </c>
      <c r="L71" s="1">
        <v>592614.89</v>
      </c>
      <c r="M71" s="1">
        <v>497741.25</v>
      </c>
      <c r="N71" s="6">
        <f t="shared" si="0"/>
        <v>6543970.5899999989</v>
      </c>
    </row>
    <row r="72" spans="1:14">
      <c r="A72" t="s">
        <v>123</v>
      </c>
      <c r="B72" s="1">
        <v>233904.9</v>
      </c>
      <c r="C72" s="1">
        <v>213962.41</v>
      </c>
      <c r="D72" s="1">
        <v>205675.13</v>
      </c>
      <c r="E72" s="1">
        <v>204113.75</v>
      </c>
      <c r="F72" s="1">
        <v>200694.52</v>
      </c>
      <c r="G72" s="1">
        <v>204788.63</v>
      </c>
      <c r="H72" s="1">
        <v>207128.27</v>
      </c>
      <c r="I72" s="1">
        <v>192721.13</v>
      </c>
      <c r="J72" s="1">
        <v>177033.06</v>
      </c>
      <c r="K72" s="1">
        <v>215583.88</v>
      </c>
      <c r="L72" s="1">
        <v>206743.58</v>
      </c>
      <c r="M72" s="1">
        <v>208648.7</v>
      </c>
      <c r="N72" s="6">
        <f t="shared" si="0"/>
        <v>2470997.96</v>
      </c>
    </row>
    <row r="73" spans="1:14">
      <c r="A73" t="s">
        <v>61</v>
      </c>
      <c r="B73" s="1">
        <v>146372.42000000001</v>
      </c>
      <c r="C73" s="1">
        <v>146056.42000000001</v>
      </c>
      <c r="D73" s="1">
        <v>133115.19</v>
      </c>
      <c r="E73" s="1">
        <v>138925.57999999999</v>
      </c>
      <c r="F73" s="1">
        <v>131489.14000000001</v>
      </c>
      <c r="G73" s="1">
        <v>135743.9</v>
      </c>
      <c r="H73" s="1">
        <v>138914.17000000001</v>
      </c>
      <c r="I73" s="1">
        <v>113515.62</v>
      </c>
      <c r="J73" s="1">
        <v>107489.25</v>
      </c>
      <c r="K73" s="1">
        <v>127822.57</v>
      </c>
      <c r="L73" s="1">
        <v>127148.26</v>
      </c>
      <c r="M73" s="1">
        <v>131691.82999999999</v>
      </c>
      <c r="N73" s="6">
        <f t="shared" si="0"/>
        <v>1578284.35</v>
      </c>
    </row>
    <row r="74" spans="1:14">
      <c r="A74" t="s">
        <v>62</v>
      </c>
      <c r="B74" s="1">
        <v>37438.379999999997</v>
      </c>
      <c r="C74" s="1">
        <v>32916.1</v>
      </c>
      <c r="D74" s="1">
        <v>32728.83</v>
      </c>
      <c r="E74" s="1">
        <v>34089.800000000003</v>
      </c>
      <c r="F74" s="1">
        <v>33084.53</v>
      </c>
      <c r="G74" s="1">
        <v>30338.41</v>
      </c>
      <c r="H74" s="1">
        <v>30014.61</v>
      </c>
      <c r="I74" s="1">
        <v>28731.49</v>
      </c>
      <c r="J74" s="1">
        <v>32105.48</v>
      </c>
      <c r="K74" s="1">
        <v>33966.879999999997</v>
      </c>
      <c r="L74" s="1">
        <v>29053.81</v>
      </c>
      <c r="M74" s="1">
        <v>31377.24</v>
      </c>
      <c r="N74" s="6">
        <f t="shared" si="0"/>
        <v>385845.55999999994</v>
      </c>
    </row>
    <row r="75" spans="1:14">
      <c r="A75" t="s">
        <v>124</v>
      </c>
      <c r="B75" s="1">
        <v>2528710.5499999998</v>
      </c>
      <c r="C75" s="1">
        <v>2317521.6</v>
      </c>
      <c r="D75" s="1">
        <v>2050849.28</v>
      </c>
      <c r="E75" s="1">
        <v>2014387.28</v>
      </c>
      <c r="F75" s="1">
        <v>2049318.91</v>
      </c>
      <c r="G75" s="1">
        <v>2106779.39</v>
      </c>
      <c r="H75" s="1">
        <v>2233900.23</v>
      </c>
      <c r="I75" s="1">
        <v>2273472.7400000002</v>
      </c>
      <c r="J75" s="1">
        <v>2216592.6</v>
      </c>
      <c r="K75" s="1">
        <v>2328368.06</v>
      </c>
      <c r="L75" s="1">
        <v>2228203.19</v>
      </c>
      <c r="M75" s="1">
        <v>2065100.35</v>
      </c>
      <c r="N75" s="6">
        <f t="shared" si="0"/>
        <v>26413204.180000007</v>
      </c>
    </row>
    <row r="76" spans="1:14">
      <c r="A76" t="s">
        <v>125</v>
      </c>
      <c r="B76" s="1">
        <v>123645.06</v>
      </c>
      <c r="C76" s="1">
        <v>119208.97</v>
      </c>
      <c r="D76" s="1">
        <v>111095.52</v>
      </c>
      <c r="E76" s="1">
        <v>107241</v>
      </c>
      <c r="F76" s="1">
        <v>110490.22</v>
      </c>
      <c r="G76" s="1">
        <v>118664.67</v>
      </c>
      <c r="H76" s="1">
        <v>116270.63</v>
      </c>
      <c r="I76" s="1">
        <v>104550.21</v>
      </c>
      <c r="J76" s="1">
        <v>78969.539999999994</v>
      </c>
      <c r="K76" s="1">
        <v>119772.45</v>
      </c>
      <c r="L76" s="1">
        <v>116079.66</v>
      </c>
      <c r="M76" s="1">
        <v>124276.43</v>
      </c>
      <c r="N76" s="6">
        <f t="shared" si="0"/>
        <v>1350264.3599999999</v>
      </c>
    </row>
    <row r="77" spans="1:14">
      <c r="A77" t="s">
        <v>126</v>
      </c>
      <c r="B77" s="1">
        <v>1620371.19</v>
      </c>
      <c r="C77" s="1">
        <v>1562228.53</v>
      </c>
      <c r="D77" s="1">
        <v>1041977.23</v>
      </c>
      <c r="E77" s="1">
        <v>781076.78</v>
      </c>
      <c r="F77" s="1">
        <v>731289.15</v>
      </c>
      <c r="G77" s="1">
        <v>663736.14</v>
      </c>
      <c r="H77" s="1">
        <v>629429.28</v>
      </c>
      <c r="I77" s="1">
        <v>561964.27</v>
      </c>
      <c r="J77" s="1">
        <v>606586.5</v>
      </c>
      <c r="K77" s="1">
        <v>897322.57</v>
      </c>
      <c r="L77" s="1">
        <v>989400.91</v>
      </c>
      <c r="M77" s="1">
        <v>1052581.6599999999</v>
      </c>
      <c r="N77" s="6">
        <f>SUM(B77:M77)</f>
        <v>11137964.210000001</v>
      </c>
    </row>
    <row r="78" spans="1:14">
      <c r="A78" t="s">
        <v>66</v>
      </c>
      <c r="B78" s="1">
        <v>116069.03</v>
      </c>
      <c r="C78" s="1">
        <v>106754.71</v>
      </c>
      <c r="D78" s="1">
        <v>100876.66</v>
      </c>
      <c r="E78" s="1">
        <v>102664.42</v>
      </c>
      <c r="F78" s="1">
        <v>99685.47</v>
      </c>
      <c r="G78" s="1">
        <v>107382.33</v>
      </c>
      <c r="H78" s="1">
        <v>112566.2</v>
      </c>
      <c r="I78" s="1">
        <v>99172.42</v>
      </c>
      <c r="J78" s="1">
        <v>74985.77</v>
      </c>
      <c r="K78" s="1">
        <v>102386.24000000001</v>
      </c>
      <c r="L78" s="1">
        <v>104088.3</v>
      </c>
      <c r="M78" s="1">
        <v>104720.44</v>
      </c>
      <c r="N78" s="6">
        <f>SUM(B78:M78)</f>
        <v>1231351.99</v>
      </c>
    </row>
    <row r="79" spans="1:14">
      <c r="A79" t="s">
        <v>127</v>
      </c>
      <c r="B79" s="1">
        <f>9589851.48+151523.74</f>
        <v>9741375.2200000007</v>
      </c>
      <c r="C79" s="1">
        <f>9654234.76000001+185165.39</f>
        <v>9839400.1500000097</v>
      </c>
      <c r="D79" s="1">
        <v>9059443.3300000001</v>
      </c>
      <c r="E79" s="1">
        <v>10076673.01</v>
      </c>
      <c r="F79" s="1">
        <v>9899805.9900000002</v>
      </c>
      <c r="G79" s="1">
        <f>8723151.14+135210.07</f>
        <v>8858361.2100000009</v>
      </c>
      <c r="H79" s="1">
        <f>10380749.59+129615.07</f>
        <v>10510364.66</v>
      </c>
      <c r="I79" s="1">
        <v>8934656.6400000006</v>
      </c>
      <c r="J79" s="1">
        <f>8300782.99+171395.08</f>
        <v>8472178.0700000003</v>
      </c>
      <c r="K79" s="1">
        <f>8969058.56+209901.39</f>
        <v>9178959.9500000011</v>
      </c>
      <c r="L79" s="1">
        <f>8527011.97+186624.78</f>
        <v>8713636.75</v>
      </c>
      <c r="M79" s="1">
        <v>7870892.5300000003</v>
      </c>
      <c r="N79" s="6">
        <f>SUM(B79:M79)</f>
        <v>111155747.51000001</v>
      </c>
    </row>
    <row r="80" spans="1:14">
      <c r="A80" t="s">
        <v>1</v>
      </c>
    </row>
    <row r="81" spans="1:14">
      <c r="A81" t="s">
        <v>68</v>
      </c>
      <c r="B81" s="6">
        <f>SUM(B12:B79)</f>
        <v>147621287.65000001</v>
      </c>
      <c r="C81" s="6">
        <f t="shared" ref="C81:M81" si="1">SUM(C12:C79)</f>
        <v>141596082.14000002</v>
      </c>
      <c r="D81" s="6">
        <f t="shared" si="1"/>
        <v>135908541.34</v>
      </c>
      <c r="E81" s="6">
        <f t="shared" si="1"/>
        <v>133740136.04000001</v>
      </c>
      <c r="F81" s="6">
        <f t="shared" si="1"/>
        <v>135033910.48000005</v>
      </c>
      <c r="G81" s="6">
        <f t="shared" si="1"/>
        <v>140465729.67000005</v>
      </c>
      <c r="H81" s="6">
        <f t="shared" si="1"/>
        <v>153403845.77999997</v>
      </c>
      <c r="I81" s="6">
        <f t="shared" si="1"/>
        <v>135920612.39999998</v>
      </c>
      <c r="J81" s="6">
        <f t="shared" si="1"/>
        <v>130446952.42999998</v>
      </c>
      <c r="K81" s="6">
        <f t="shared" si="1"/>
        <v>144136838.59999999</v>
      </c>
      <c r="L81" s="6">
        <f t="shared" si="1"/>
        <v>137991550.33000004</v>
      </c>
      <c r="M81" s="6">
        <f t="shared" si="1"/>
        <v>131646439.82000001</v>
      </c>
      <c r="N81" s="6">
        <f>SUM(B81:M81)</f>
        <v>1667911926.6800001</v>
      </c>
    </row>
  </sheetData>
  <mergeCells count="5">
    <mergeCell ref="A7:N7"/>
    <mergeCell ref="A3:N3"/>
    <mergeCell ref="A5:N5"/>
    <mergeCell ref="A6:N6"/>
    <mergeCell ref="A4:N4"/>
  </mergeCells>
  <phoneticPr fontId="3" type="noConversion"/>
  <printOptions headings="1" gridLines="1"/>
  <pageMargins left="0.75" right="0.75" top="1" bottom="1" header="0.5" footer="0.5"/>
  <pageSetup scale="81"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25"/>
  </sheetPr>
  <dimension ref="A1:T80"/>
  <sheetViews>
    <sheetView topLeftCell="A8" workbookViewId="0">
      <pane xSplit="1" ySplit="2" topLeftCell="E49" activePane="bottomRight" state="frozen"/>
      <selection activeCell="A8" sqref="A8"/>
      <selection pane="topRight" activeCell="B8" sqref="B8"/>
      <selection pane="bottomLeft" activeCell="A10" sqref="A10"/>
      <selection pane="bottomRight" activeCell="N80" sqref="N80"/>
    </sheetView>
  </sheetViews>
  <sheetFormatPr defaultRowHeight="12.75"/>
  <cols>
    <col min="1" max="1" width="16.1640625" bestFit="1" customWidth="1"/>
    <col min="2" max="13" width="10.1640625" bestFit="1" customWidth="1"/>
    <col min="14" max="14" width="11.1640625" bestFit="1" customWidth="1"/>
  </cols>
  <sheetData>
    <row r="1" spans="1:14">
      <c r="A1" t="str">
        <f>'SFY0809'!A1</f>
        <v>VALIDATED TAX RECEIPTS DATA FOR:  JULY, 2008 thru June, 2009</v>
      </c>
      <c r="N1" t="s">
        <v>89</v>
      </c>
    </row>
    <row r="3" spans="1:14">
      <c r="A3" s="29" t="s">
        <v>69</v>
      </c>
      <c r="B3" s="29"/>
      <c r="C3" s="29"/>
      <c r="D3" s="29"/>
      <c r="E3" s="29"/>
      <c r="F3" s="29"/>
      <c r="G3" s="29"/>
      <c r="H3" s="29"/>
      <c r="I3" s="29"/>
      <c r="J3" s="29"/>
      <c r="K3" s="29"/>
      <c r="L3" s="29"/>
      <c r="M3" s="29"/>
      <c r="N3" s="29"/>
    </row>
    <row r="4" spans="1:14">
      <c r="A4" s="29" t="s">
        <v>131</v>
      </c>
      <c r="B4" s="29"/>
      <c r="C4" s="29"/>
      <c r="D4" s="29"/>
      <c r="E4" s="29"/>
      <c r="F4" s="29"/>
      <c r="G4" s="29"/>
      <c r="H4" s="29"/>
      <c r="I4" s="29"/>
      <c r="J4" s="29"/>
      <c r="K4" s="29"/>
      <c r="L4" s="29"/>
      <c r="M4" s="29"/>
      <c r="N4" s="29"/>
    </row>
    <row r="5" spans="1:14">
      <c r="A5" s="29" t="s">
        <v>70</v>
      </c>
      <c r="B5" s="29"/>
      <c r="C5" s="29"/>
      <c r="D5" s="29"/>
      <c r="E5" s="29"/>
      <c r="F5" s="29"/>
      <c r="G5" s="29"/>
      <c r="H5" s="29"/>
      <c r="I5" s="29"/>
      <c r="J5" s="29"/>
      <c r="K5" s="29"/>
      <c r="L5" s="29"/>
      <c r="M5" s="29"/>
      <c r="N5" s="29"/>
    </row>
    <row r="6" spans="1:14">
      <c r="A6" s="29" t="s">
        <v>135</v>
      </c>
      <c r="B6" s="29"/>
      <c r="C6" s="29"/>
      <c r="D6" s="29"/>
      <c r="E6" s="29"/>
      <c r="F6" s="29"/>
      <c r="G6" s="29"/>
      <c r="H6" s="29"/>
      <c r="I6" s="29"/>
      <c r="J6" s="29"/>
      <c r="K6" s="29"/>
      <c r="L6" s="29"/>
      <c r="M6" s="29"/>
      <c r="N6" s="29"/>
    </row>
    <row r="7" spans="1:14">
      <c r="A7" s="29" t="s">
        <v>132</v>
      </c>
      <c r="B7" s="29"/>
      <c r="C7" s="29"/>
      <c r="D7" s="29"/>
      <c r="E7" s="29"/>
      <c r="F7" s="29"/>
      <c r="G7" s="29"/>
      <c r="H7" s="29"/>
      <c r="I7" s="29"/>
      <c r="J7" s="29"/>
      <c r="K7" s="29"/>
      <c r="L7" s="29"/>
      <c r="M7" s="29"/>
      <c r="N7" s="29"/>
    </row>
    <row r="8" spans="1:14">
      <c r="N8" s="6"/>
    </row>
    <row r="9" spans="1:14">
      <c r="B9" s="2">
        <v>39630</v>
      </c>
      <c r="C9" s="2">
        <v>39661</v>
      </c>
      <c r="D9" s="2">
        <v>39692</v>
      </c>
      <c r="E9" s="2">
        <v>39722</v>
      </c>
      <c r="F9" s="2">
        <v>39753</v>
      </c>
      <c r="G9" s="2">
        <v>39783</v>
      </c>
      <c r="H9" s="2">
        <v>39814</v>
      </c>
      <c r="I9" s="2">
        <v>39845</v>
      </c>
      <c r="J9" s="2">
        <v>39873</v>
      </c>
      <c r="K9" s="2">
        <v>39904</v>
      </c>
      <c r="L9" s="2">
        <v>39934</v>
      </c>
      <c r="M9" s="2">
        <v>39965</v>
      </c>
      <c r="N9" s="3" t="s">
        <v>136</v>
      </c>
    </row>
    <row r="10" spans="1:14">
      <c r="A10" t="s">
        <v>0</v>
      </c>
      <c r="B10" s="3"/>
      <c r="C10" s="3"/>
      <c r="D10" s="3"/>
      <c r="E10" s="3"/>
      <c r="F10" s="3"/>
      <c r="G10" s="3"/>
      <c r="H10" s="3"/>
      <c r="I10" s="3"/>
      <c r="J10" s="3"/>
      <c r="K10" s="3"/>
      <c r="L10" s="3"/>
      <c r="M10" s="3"/>
      <c r="N10" s="6"/>
    </row>
    <row r="11" spans="1:14">
      <c r="A11" t="s">
        <v>1</v>
      </c>
    </row>
    <row r="12" spans="1:14">
      <c r="A12" t="s">
        <v>2</v>
      </c>
      <c r="B12" s="6">
        <v>179317.41</v>
      </c>
      <c r="C12" s="7">
        <v>154295.6</v>
      </c>
      <c r="D12" s="7">
        <v>156936.28</v>
      </c>
      <c r="E12" s="7">
        <v>164623.60999999999</v>
      </c>
      <c r="F12" s="7">
        <v>151921.14000000001</v>
      </c>
      <c r="G12" s="7">
        <v>224000.29</v>
      </c>
      <c r="H12" s="7">
        <v>126881.62</v>
      </c>
      <c r="I12" s="7">
        <v>140923.35999999999</v>
      </c>
      <c r="J12" s="7">
        <v>161371.99</v>
      </c>
      <c r="K12" s="7">
        <v>196412.98</v>
      </c>
      <c r="L12" s="7">
        <v>159995.20000000001</v>
      </c>
      <c r="M12" s="7">
        <v>162899.63</v>
      </c>
      <c r="N12" s="6">
        <f>SUM(B12:M12)</f>
        <v>1979579.1099999999</v>
      </c>
    </row>
    <row r="13" spans="1:14">
      <c r="A13" t="s">
        <v>3</v>
      </c>
      <c r="B13" s="7">
        <v>2388.58</v>
      </c>
      <c r="C13" s="7">
        <v>2230.31</v>
      </c>
      <c r="D13" s="7">
        <v>1797.22</v>
      </c>
      <c r="E13" s="7">
        <v>2389.5500000000002</v>
      </c>
      <c r="F13" s="7">
        <v>2022.9</v>
      </c>
      <c r="G13" s="7">
        <v>2045.77</v>
      </c>
      <c r="H13" s="7">
        <v>2257.5700000000002</v>
      </c>
      <c r="I13" s="7">
        <v>2095.81</v>
      </c>
      <c r="J13" s="7">
        <v>1939.92</v>
      </c>
      <c r="K13" s="7">
        <v>1694.01</v>
      </c>
      <c r="L13" s="7">
        <v>1797.8</v>
      </c>
      <c r="M13" s="7">
        <v>1703.64</v>
      </c>
      <c r="N13" s="6">
        <f t="shared" ref="N13:N43" si="0">SUM(B13:M13)</f>
        <v>24363.079999999994</v>
      </c>
    </row>
    <row r="14" spans="1:14">
      <c r="A14" t="s">
        <v>4</v>
      </c>
      <c r="B14" s="7">
        <v>1369554.36</v>
      </c>
      <c r="C14" s="7">
        <v>583385.4</v>
      </c>
      <c r="D14" s="7">
        <v>479150.09</v>
      </c>
      <c r="E14" s="7">
        <v>311062.40000000002</v>
      </c>
      <c r="F14" s="7">
        <v>135357.01</v>
      </c>
      <c r="G14" s="7">
        <v>140821.29999999999</v>
      </c>
      <c r="H14" s="7">
        <v>203398.55</v>
      </c>
      <c r="I14" s="7">
        <v>330298.2</v>
      </c>
      <c r="J14" s="7">
        <v>1047537.51</v>
      </c>
      <c r="K14" s="7">
        <v>935772.16000000003</v>
      </c>
      <c r="L14" s="7">
        <v>1033455.22</v>
      </c>
      <c r="M14" s="7">
        <v>2012867.09</v>
      </c>
      <c r="N14" s="6">
        <f t="shared" si="0"/>
        <v>8582659.2899999991</v>
      </c>
    </row>
    <row r="15" spans="1:14">
      <c r="A15" t="s">
        <v>5</v>
      </c>
      <c r="B15" s="7">
        <v>7834.45</v>
      </c>
      <c r="C15" s="7">
        <v>7089.67</v>
      </c>
      <c r="D15" s="7">
        <v>7540.08</v>
      </c>
      <c r="E15" s="7">
        <v>7520.27</v>
      </c>
      <c r="F15" s="7">
        <v>6100.93</v>
      </c>
      <c r="G15" s="7">
        <v>10975.06</v>
      </c>
      <c r="H15" s="7">
        <v>7501.56</v>
      </c>
      <c r="I15" s="7">
        <v>10831.23</v>
      </c>
      <c r="J15" s="7">
        <v>10046.040000000001</v>
      </c>
      <c r="K15" s="7">
        <v>10118.780000000001</v>
      </c>
      <c r="L15" s="7">
        <v>8760.5400000000009</v>
      </c>
      <c r="M15" s="7">
        <v>8170.33</v>
      </c>
      <c r="N15" s="6">
        <f t="shared" si="0"/>
        <v>102488.93999999999</v>
      </c>
    </row>
    <row r="16" spans="1:14">
      <c r="A16" t="s">
        <v>6</v>
      </c>
      <c r="B16" s="7">
        <v>736181.62</v>
      </c>
      <c r="C16" s="7">
        <v>763126.65</v>
      </c>
      <c r="D16" s="7">
        <v>710313.13</v>
      </c>
      <c r="E16" s="7">
        <v>590917.47</v>
      </c>
      <c r="F16" s="7">
        <v>421681.34</v>
      </c>
      <c r="G16" s="7">
        <v>548291.81000000006</v>
      </c>
      <c r="H16" s="7">
        <v>492414.15</v>
      </c>
      <c r="I16" s="7">
        <v>525797.89</v>
      </c>
      <c r="J16" s="7">
        <v>623546.6</v>
      </c>
      <c r="K16" s="7">
        <v>818372.22</v>
      </c>
      <c r="L16" s="7">
        <v>1050569.82</v>
      </c>
      <c r="M16" s="7">
        <v>699200.68</v>
      </c>
      <c r="N16" s="6">
        <f t="shared" si="0"/>
        <v>7980413.379999999</v>
      </c>
    </row>
    <row r="17" spans="1:20">
      <c r="A17" t="s">
        <v>7</v>
      </c>
      <c r="B17" s="7">
        <v>2492228.1</v>
      </c>
      <c r="C17" s="7">
        <v>2344637.54</v>
      </c>
      <c r="D17" s="7">
        <v>2287438.85</v>
      </c>
      <c r="E17" s="7">
        <v>1824856.03</v>
      </c>
      <c r="F17" s="7">
        <v>2658761.0299999998</v>
      </c>
      <c r="G17" s="7">
        <v>2898645.91</v>
      </c>
      <c r="H17" s="7">
        <v>3221446.53</v>
      </c>
      <c r="I17" s="7">
        <v>3983280.37</v>
      </c>
      <c r="J17" s="7">
        <v>4429124.74</v>
      </c>
      <c r="K17" s="7">
        <v>4031730.09</v>
      </c>
      <c r="L17" s="7">
        <v>3105608.52</v>
      </c>
      <c r="M17" s="7">
        <v>2616785.67</v>
      </c>
      <c r="N17" s="6">
        <f t="shared" si="0"/>
        <v>35894543.380000003</v>
      </c>
    </row>
    <row r="18" spans="1:20">
      <c r="A18" t="s">
        <v>8</v>
      </c>
      <c r="B18" s="7">
        <v>0</v>
      </c>
      <c r="C18" s="7">
        <v>0</v>
      </c>
      <c r="D18" s="7">
        <v>0</v>
      </c>
      <c r="E18" s="7">
        <v>0</v>
      </c>
      <c r="F18" s="7">
        <v>0</v>
      </c>
      <c r="G18" s="7">
        <v>0</v>
      </c>
      <c r="H18" s="7">
        <v>0</v>
      </c>
      <c r="I18" s="7">
        <v>0</v>
      </c>
      <c r="J18" s="7">
        <v>0</v>
      </c>
      <c r="K18" s="7">
        <v>0</v>
      </c>
      <c r="L18" s="7">
        <v>0</v>
      </c>
      <c r="M18" s="7">
        <v>0</v>
      </c>
      <c r="N18" s="6">
        <f t="shared" si="0"/>
        <v>0</v>
      </c>
    </row>
    <row r="19" spans="1:20">
      <c r="A19" t="s">
        <v>9</v>
      </c>
      <c r="B19" s="6">
        <v>146224.68</v>
      </c>
      <c r="C19" s="7">
        <v>114422.67</v>
      </c>
      <c r="D19" s="7">
        <v>87947.06</v>
      </c>
      <c r="E19" s="7">
        <v>89786.33</v>
      </c>
      <c r="F19" s="7">
        <v>72284.78</v>
      </c>
      <c r="G19" s="7">
        <v>75793.759999999995</v>
      </c>
      <c r="H19" s="7">
        <v>135271.46</v>
      </c>
      <c r="I19" s="7">
        <v>214649.13</v>
      </c>
      <c r="J19" s="7">
        <v>346180.65</v>
      </c>
      <c r="K19" s="7">
        <v>468200.82</v>
      </c>
      <c r="L19" s="7">
        <v>183953.24</v>
      </c>
      <c r="M19" s="7">
        <v>117153.47</v>
      </c>
      <c r="N19" s="6">
        <f>SUM(B19:M19)</f>
        <v>2051868.05</v>
      </c>
    </row>
    <row r="20" spans="1:20">
      <c r="A20" t="s">
        <v>96</v>
      </c>
      <c r="B20" s="7">
        <v>42189.57</v>
      </c>
      <c r="C20" s="7">
        <v>56515.38</v>
      </c>
      <c r="D20" s="7">
        <v>40750.57</v>
      </c>
      <c r="E20" s="7">
        <v>32272.77</v>
      </c>
      <c r="F20" s="7">
        <v>37279.599999999999</v>
      </c>
      <c r="G20" s="7">
        <v>41477.07</v>
      </c>
      <c r="H20" s="7">
        <v>45134.8</v>
      </c>
      <c r="I20" s="7">
        <v>60226.76</v>
      </c>
      <c r="J20" s="7">
        <v>70732.36</v>
      </c>
      <c r="K20" s="7">
        <v>79198.990000000005</v>
      </c>
      <c r="L20" s="7">
        <v>57610.44</v>
      </c>
      <c r="M20" s="7">
        <v>41673.230000000003</v>
      </c>
      <c r="N20" s="6">
        <f t="shared" si="0"/>
        <v>605061.54</v>
      </c>
    </row>
    <row r="21" spans="1:20">
      <c r="A21" t="s">
        <v>10</v>
      </c>
      <c r="B21" s="7">
        <v>40236.79</v>
      </c>
      <c r="C21" s="7">
        <v>37636.33</v>
      </c>
      <c r="D21" s="7">
        <v>37569.699999999997</v>
      </c>
      <c r="E21" s="7">
        <v>41433.11</v>
      </c>
      <c r="F21" s="7">
        <v>35718.01</v>
      </c>
      <c r="G21" s="7">
        <v>34118.620000000003</v>
      </c>
      <c r="H21" s="7">
        <v>41429.97</v>
      </c>
      <c r="I21" s="7">
        <v>41851.53</v>
      </c>
      <c r="J21" s="7">
        <v>43728.69</v>
      </c>
      <c r="K21" s="7">
        <v>40155.94</v>
      </c>
      <c r="L21" s="7">
        <v>41088.11</v>
      </c>
      <c r="M21" s="7">
        <v>39807.21</v>
      </c>
      <c r="N21" s="6">
        <f t="shared" si="0"/>
        <v>474774.01000000007</v>
      </c>
    </row>
    <row r="22" spans="1:20">
      <c r="A22" t="s">
        <v>11</v>
      </c>
      <c r="B22" s="6">
        <v>866200.88</v>
      </c>
      <c r="C22" s="7">
        <v>805294.09</v>
      </c>
      <c r="D22" s="7">
        <v>757045.68</v>
      </c>
      <c r="E22" s="7">
        <v>586612.68999999994</v>
      </c>
      <c r="F22" s="7">
        <v>399866.1</v>
      </c>
      <c r="G22" s="7">
        <v>619238.63</v>
      </c>
      <c r="H22" s="7">
        <v>798655.69</v>
      </c>
      <c r="I22" s="7">
        <v>1127723.26</v>
      </c>
      <c r="J22" s="7">
        <v>1634515.82</v>
      </c>
      <c r="K22" s="7">
        <v>1975379.33</v>
      </c>
      <c r="L22" s="7">
        <v>2021958.2</v>
      </c>
      <c r="M22" s="7">
        <v>1229842.8899999999</v>
      </c>
      <c r="N22" s="6">
        <f>SUM(B22:M22)</f>
        <v>12822333.26</v>
      </c>
      <c r="P22" s="9"/>
      <c r="R22" s="9"/>
      <c r="T22" s="6"/>
    </row>
    <row r="23" spans="1:20">
      <c r="A23" t="s">
        <v>12</v>
      </c>
      <c r="B23" s="7">
        <v>35139.81</v>
      </c>
      <c r="C23" s="7">
        <v>31558.73</v>
      </c>
      <c r="D23" s="7">
        <v>30871.75</v>
      </c>
      <c r="E23" s="7">
        <v>25171.84</v>
      </c>
      <c r="F23" s="7">
        <v>34259.160000000003</v>
      </c>
      <c r="G23" s="7">
        <v>32130.74</v>
      </c>
      <c r="H23" s="7">
        <v>30285.17</v>
      </c>
      <c r="I23" s="7">
        <v>33628.82</v>
      </c>
      <c r="J23" s="7">
        <v>34649.58</v>
      </c>
      <c r="K23" s="7">
        <v>36415.089999999997</v>
      </c>
      <c r="L23" s="7">
        <v>31687.54</v>
      </c>
      <c r="M23" s="7">
        <v>27143.96</v>
      </c>
      <c r="N23" s="6">
        <f t="shared" si="0"/>
        <v>382942.18999999994</v>
      </c>
      <c r="P23" s="9"/>
      <c r="R23" s="9"/>
      <c r="T23" s="6"/>
    </row>
    <row r="24" spans="1:20">
      <c r="A24" s="4" t="s">
        <v>128</v>
      </c>
      <c r="B24" s="7">
        <v>1748383.14</v>
      </c>
      <c r="C24" s="7">
        <v>1821987.3075000001</v>
      </c>
      <c r="D24" s="7">
        <v>1867267.57</v>
      </c>
      <c r="E24" s="7">
        <v>1381187.62</v>
      </c>
      <c r="F24" s="7">
        <v>1755489.16</v>
      </c>
      <c r="G24" s="7">
        <v>1998572.89</v>
      </c>
      <c r="H24" s="7">
        <v>2419178.7400000002</v>
      </c>
      <c r="I24" s="7">
        <v>2554783.71</v>
      </c>
      <c r="J24" s="7">
        <v>2507359.59</v>
      </c>
      <c r="K24" s="7">
        <v>2702940.13</v>
      </c>
      <c r="L24" s="7">
        <v>2155150.7599999998</v>
      </c>
      <c r="M24" s="7">
        <v>1842610.86</v>
      </c>
      <c r="N24" s="6">
        <f>SUM(B24:M24)</f>
        <v>24754911.477499999</v>
      </c>
      <c r="P24" s="9"/>
      <c r="R24" s="9"/>
      <c r="T24" s="6"/>
    </row>
    <row r="25" spans="1:20">
      <c r="A25" t="s">
        <v>13</v>
      </c>
      <c r="B25" s="7">
        <v>0</v>
      </c>
      <c r="C25" s="7">
        <v>0</v>
      </c>
      <c r="D25" s="7">
        <v>0</v>
      </c>
      <c r="E25" s="7">
        <v>0</v>
      </c>
      <c r="F25" s="7">
        <v>0</v>
      </c>
      <c r="G25" s="7">
        <v>0</v>
      </c>
      <c r="H25" s="7">
        <v>0</v>
      </c>
      <c r="I25" s="7">
        <v>0</v>
      </c>
      <c r="J25" s="7">
        <v>0</v>
      </c>
      <c r="K25" s="7">
        <v>0</v>
      </c>
      <c r="L25" s="7">
        <v>0</v>
      </c>
      <c r="M25" s="7">
        <v>0</v>
      </c>
      <c r="N25" s="6">
        <f t="shared" si="0"/>
        <v>0</v>
      </c>
      <c r="P25" s="9"/>
      <c r="R25" s="9"/>
      <c r="T25" s="6"/>
    </row>
    <row r="26" spans="1:20">
      <c r="A26" t="s">
        <v>14</v>
      </c>
      <c r="B26" s="7">
        <v>0</v>
      </c>
      <c r="C26" s="7">
        <v>0</v>
      </c>
      <c r="D26" s="7">
        <v>0</v>
      </c>
      <c r="E26" s="7">
        <v>0</v>
      </c>
      <c r="F26" s="7">
        <v>0</v>
      </c>
      <c r="G26" s="7">
        <v>0</v>
      </c>
      <c r="H26" s="7">
        <v>0</v>
      </c>
      <c r="I26" s="7">
        <v>0</v>
      </c>
      <c r="J26" s="7">
        <v>0</v>
      </c>
      <c r="K26" s="7">
        <v>0</v>
      </c>
      <c r="L26" s="7">
        <v>0</v>
      </c>
      <c r="M26" s="7">
        <v>0</v>
      </c>
      <c r="N26" s="6">
        <f t="shared" si="0"/>
        <v>0</v>
      </c>
      <c r="P26" s="9"/>
      <c r="R26" s="9"/>
      <c r="T26" s="6"/>
    </row>
    <row r="27" spans="1:20">
      <c r="A27" t="s">
        <v>15</v>
      </c>
      <c r="B27" s="7">
        <v>893424.6</v>
      </c>
      <c r="C27" s="7">
        <v>843662.01</v>
      </c>
      <c r="D27" s="7">
        <v>842556.77</v>
      </c>
      <c r="E27" s="7">
        <v>807304.28</v>
      </c>
      <c r="F27" s="7">
        <v>898567.85</v>
      </c>
      <c r="G27" s="7">
        <v>838207.55</v>
      </c>
      <c r="H27" s="7">
        <v>723590.07</v>
      </c>
      <c r="I27" s="7">
        <f>1125656.23/3*2</f>
        <v>750437.48666666669</v>
      </c>
      <c r="J27" s="7">
        <v>817064.51</v>
      </c>
      <c r="K27" s="7">
        <v>837518.95</v>
      </c>
      <c r="L27" s="7">
        <v>798199.33</v>
      </c>
      <c r="M27" s="7">
        <v>762086.96</v>
      </c>
      <c r="N27" s="6">
        <f>SUM(B27:M27)</f>
        <v>9812620.3666666672</v>
      </c>
      <c r="P27" s="9"/>
      <c r="R27" s="9"/>
      <c r="T27" s="6"/>
    </row>
    <row r="28" spans="1:20">
      <c r="A28" t="s">
        <v>16</v>
      </c>
      <c r="B28" s="7">
        <v>807652.1</v>
      </c>
      <c r="C28" s="7">
        <v>916735.67</v>
      </c>
      <c r="D28" s="7">
        <v>563335.30000000005</v>
      </c>
      <c r="E28" s="7">
        <v>369925.98</v>
      </c>
      <c r="F28" s="7">
        <v>308481.95</v>
      </c>
      <c r="G28" s="7">
        <v>250298.05</v>
      </c>
      <c r="H28" s="7">
        <v>226311.88</v>
      </c>
      <c r="I28" s="7">
        <v>235696.94</v>
      </c>
      <c r="J28" s="7">
        <v>286841.23</v>
      </c>
      <c r="K28" s="7">
        <v>396259.84000000003</v>
      </c>
      <c r="L28" s="7">
        <v>423484.25</v>
      </c>
      <c r="M28" s="7">
        <v>516683.7</v>
      </c>
      <c r="N28" s="6">
        <f t="shared" si="0"/>
        <v>5301706.8900000006</v>
      </c>
      <c r="P28" s="9"/>
      <c r="R28" s="9"/>
      <c r="T28" s="6"/>
    </row>
    <row r="29" spans="1:20">
      <c r="A29" t="s">
        <v>17</v>
      </c>
      <c r="B29" s="7">
        <v>97164.26</v>
      </c>
      <c r="C29" s="7">
        <v>114840.29</v>
      </c>
      <c r="D29" s="7">
        <v>74910.850000000006</v>
      </c>
      <c r="E29" s="7">
        <v>34763.129999999997</v>
      </c>
      <c r="F29" s="7">
        <v>47723.74</v>
      </c>
      <c r="G29" s="7">
        <v>38843.01</v>
      </c>
      <c r="H29" s="7">
        <v>35574.51</v>
      </c>
      <c r="I29" s="7">
        <v>42779.33</v>
      </c>
      <c r="J29" s="7">
        <v>93362.79</v>
      </c>
      <c r="K29" s="7">
        <v>92991.69</v>
      </c>
      <c r="L29" s="7">
        <v>79467.58</v>
      </c>
      <c r="M29" s="7">
        <v>55315.15</v>
      </c>
      <c r="N29" s="6">
        <f t="shared" si="0"/>
        <v>807736.33000000007</v>
      </c>
      <c r="P29" s="9"/>
      <c r="R29" s="9"/>
      <c r="T29" s="6"/>
    </row>
    <row r="30" spans="1:20">
      <c r="A30" t="s">
        <v>18</v>
      </c>
      <c r="B30" s="7">
        <v>138453.82999999999</v>
      </c>
      <c r="C30" s="7">
        <v>127657</v>
      </c>
      <c r="D30" s="7">
        <v>57292.04</v>
      </c>
      <c r="E30" s="7">
        <v>46411.48</v>
      </c>
      <c r="F30" s="7">
        <v>38462.92</v>
      </c>
      <c r="G30" s="7">
        <v>25832.81</v>
      </c>
      <c r="H30" s="7">
        <v>23176.74</v>
      </c>
      <c r="I30" s="7">
        <v>22912.36</v>
      </c>
      <c r="J30" s="7">
        <v>39382.22</v>
      </c>
      <c r="K30" s="7">
        <v>49159.26</v>
      </c>
      <c r="L30" s="7">
        <v>73996.97</v>
      </c>
      <c r="M30" s="7">
        <v>104987.58</v>
      </c>
      <c r="N30" s="6">
        <f t="shared" si="0"/>
        <v>747725.20999999985</v>
      </c>
      <c r="P30" s="9"/>
      <c r="R30" s="9"/>
      <c r="T30" s="6"/>
    </row>
    <row r="31" spans="1:20">
      <c r="A31" t="s">
        <v>19</v>
      </c>
      <c r="B31" s="7">
        <v>8008.65</v>
      </c>
      <c r="C31" s="7">
        <v>7429.04</v>
      </c>
      <c r="D31" s="7">
        <v>7290.23</v>
      </c>
      <c r="E31" s="7">
        <v>7063.08</v>
      </c>
      <c r="F31" s="7">
        <v>6555.77</v>
      </c>
      <c r="G31" s="7">
        <v>8775.14</v>
      </c>
      <c r="H31" s="7">
        <v>6443.45</v>
      </c>
      <c r="I31" s="7">
        <v>6080.94</v>
      </c>
      <c r="J31" s="7">
        <v>6563.41</v>
      </c>
      <c r="K31" s="7">
        <v>8359.7999999999993</v>
      </c>
      <c r="L31" s="7">
        <v>8112.57</v>
      </c>
      <c r="M31" s="7">
        <v>6869.95</v>
      </c>
      <c r="N31" s="6">
        <f t="shared" si="0"/>
        <v>87552.030000000013</v>
      </c>
      <c r="P31" s="9"/>
      <c r="R31" s="9"/>
      <c r="T31" s="6"/>
    </row>
    <row r="32" spans="1:20">
      <c r="A32" t="s">
        <v>20</v>
      </c>
      <c r="B32" s="7">
        <v>2781.38</v>
      </c>
      <c r="C32" s="7">
        <v>2752.62</v>
      </c>
      <c r="D32" s="7">
        <v>1676.43</v>
      </c>
      <c r="E32" s="7">
        <v>1249.21</v>
      </c>
      <c r="F32" s="7">
        <v>875.46</v>
      </c>
      <c r="G32" s="7">
        <v>1160.9000000000001</v>
      </c>
      <c r="H32" s="7">
        <v>1120.1500000000001</v>
      </c>
      <c r="I32" s="7">
        <v>781.13</v>
      </c>
      <c r="J32" s="7">
        <v>739.06</v>
      </c>
      <c r="K32" s="7">
        <v>1604.18</v>
      </c>
      <c r="L32" s="7">
        <v>2205.1799999999998</v>
      </c>
      <c r="M32" s="7">
        <v>3641.44</v>
      </c>
      <c r="N32" s="6">
        <f t="shared" si="0"/>
        <v>20587.139999999996</v>
      </c>
      <c r="P32" s="9"/>
      <c r="R32" s="9"/>
      <c r="T32" s="6"/>
    </row>
    <row r="33" spans="1:20">
      <c r="A33" t="s">
        <v>21</v>
      </c>
      <c r="B33" s="7">
        <v>0</v>
      </c>
      <c r="C33" s="7">
        <v>0</v>
      </c>
      <c r="D33" s="7">
        <v>0</v>
      </c>
      <c r="E33" s="7">
        <v>0</v>
      </c>
      <c r="F33" s="7">
        <v>0</v>
      </c>
      <c r="G33" s="7">
        <v>0</v>
      </c>
      <c r="H33" s="7">
        <v>0</v>
      </c>
      <c r="I33" s="7">
        <v>1969.59</v>
      </c>
      <c r="J33" s="7">
        <v>1933.17</v>
      </c>
      <c r="K33" s="7">
        <v>1030.83</v>
      </c>
      <c r="L33" s="7">
        <v>453.28</v>
      </c>
      <c r="M33" s="7">
        <v>442.87</v>
      </c>
      <c r="N33" s="6">
        <f t="shared" si="0"/>
        <v>5829.74</v>
      </c>
      <c r="P33" s="9"/>
      <c r="R33" s="9"/>
      <c r="T33" s="6"/>
    </row>
    <row r="34" spans="1:20">
      <c r="A34" t="s">
        <v>22</v>
      </c>
      <c r="B34" s="7">
        <v>94780.49</v>
      </c>
      <c r="C34" s="7">
        <v>45643.33</v>
      </c>
      <c r="D34" s="7">
        <v>24581.11</v>
      </c>
      <c r="E34" s="7">
        <v>32986.080000000002</v>
      </c>
      <c r="F34" s="7">
        <v>62887.76</v>
      </c>
      <c r="G34" s="7">
        <v>65308.1</v>
      </c>
      <c r="H34" s="7">
        <v>21452.33</v>
      </c>
      <c r="I34" s="7">
        <v>29807.45</v>
      </c>
      <c r="J34" s="7">
        <v>48430.42</v>
      </c>
      <c r="K34" s="7">
        <v>59833.48</v>
      </c>
      <c r="L34" s="7">
        <v>64417.38</v>
      </c>
      <c r="M34" s="7">
        <v>128953.49</v>
      </c>
      <c r="N34" s="6">
        <f t="shared" si="0"/>
        <v>679081.41999999993</v>
      </c>
      <c r="P34" s="9"/>
      <c r="R34" s="9"/>
      <c r="T34" s="6"/>
    </row>
    <row r="35" spans="1:20">
      <c r="A35" t="s">
        <v>23</v>
      </c>
      <c r="B35" s="7">
        <v>2173.13</v>
      </c>
      <c r="C35" s="7">
        <v>1720.75</v>
      </c>
      <c r="D35" s="7">
        <v>2197.77</v>
      </c>
      <c r="E35" s="7">
        <v>3050.25</v>
      </c>
      <c r="F35" s="7">
        <v>2957.14</v>
      </c>
      <c r="G35" s="7">
        <v>2676.88</v>
      </c>
      <c r="H35" s="7">
        <v>1402.85</v>
      </c>
      <c r="I35" s="7">
        <v>2536.19</v>
      </c>
      <c r="J35" s="7">
        <v>2698.93</v>
      </c>
      <c r="K35" s="7">
        <v>3971.08</v>
      </c>
      <c r="L35" s="7">
        <v>4824.03</v>
      </c>
      <c r="M35" s="7">
        <v>2649.71</v>
      </c>
      <c r="N35" s="6">
        <f t="shared" si="0"/>
        <v>32858.71</v>
      </c>
      <c r="P35" s="9"/>
      <c r="R35" s="9"/>
      <c r="T35" s="6"/>
    </row>
    <row r="36" spans="1:20">
      <c r="A36" t="s">
        <v>24</v>
      </c>
      <c r="B36" s="7">
        <v>0</v>
      </c>
      <c r="C36" s="7">
        <v>0</v>
      </c>
      <c r="D36" s="7">
        <v>0</v>
      </c>
      <c r="E36" s="7">
        <v>0</v>
      </c>
      <c r="F36" s="7">
        <v>0</v>
      </c>
      <c r="G36" s="7">
        <v>0</v>
      </c>
      <c r="H36" s="7">
        <v>0</v>
      </c>
      <c r="I36" s="7">
        <v>0</v>
      </c>
      <c r="J36" s="7">
        <v>0</v>
      </c>
      <c r="K36" s="7">
        <v>0</v>
      </c>
      <c r="L36" s="7">
        <v>0</v>
      </c>
      <c r="M36" s="7">
        <v>0</v>
      </c>
      <c r="N36" s="6">
        <f t="shared" si="0"/>
        <v>0</v>
      </c>
      <c r="P36" s="9"/>
      <c r="R36" s="9"/>
      <c r="T36" s="6"/>
    </row>
    <row r="37" spans="1:20">
      <c r="A37" t="s">
        <v>25</v>
      </c>
      <c r="B37" s="7">
        <v>9317.14</v>
      </c>
      <c r="C37" s="7">
        <v>4811.92</v>
      </c>
      <c r="D37" s="7">
        <v>6095.94</v>
      </c>
      <c r="E37" s="7">
        <v>9535.9</v>
      </c>
      <c r="F37" s="7">
        <v>6676.3</v>
      </c>
      <c r="G37" s="7">
        <v>6097.2</v>
      </c>
      <c r="H37" s="7">
        <v>6788.11</v>
      </c>
      <c r="I37" s="7">
        <v>13590.73</v>
      </c>
      <c r="J37" s="7">
        <v>12030.11</v>
      </c>
      <c r="K37" s="7">
        <v>12198.18</v>
      </c>
      <c r="L37" s="7">
        <v>8248</v>
      </c>
      <c r="M37" s="7">
        <v>6659.27</v>
      </c>
      <c r="N37" s="6">
        <f t="shared" si="0"/>
        <v>102048.8</v>
      </c>
      <c r="P37" s="9"/>
      <c r="R37" s="9"/>
      <c r="T37" s="6"/>
    </row>
    <row r="38" spans="1:20">
      <c r="A38" t="s">
        <v>26</v>
      </c>
      <c r="B38" s="7">
        <v>26116.880000000001</v>
      </c>
      <c r="C38" s="7">
        <v>20344.669999999998</v>
      </c>
      <c r="D38" s="7">
        <v>20352.54</v>
      </c>
      <c r="E38" s="7">
        <v>24774.85</v>
      </c>
      <c r="F38" s="7">
        <v>29134.13</v>
      </c>
      <c r="G38" s="7">
        <v>28735.33</v>
      </c>
      <c r="H38" s="7">
        <v>40155.24</v>
      </c>
      <c r="I38" s="7">
        <v>37308.44</v>
      </c>
      <c r="J38" s="7">
        <v>37911.07</v>
      </c>
      <c r="K38" s="7">
        <v>28325.919999999998</v>
      </c>
      <c r="L38" s="7">
        <v>24023.41</v>
      </c>
      <c r="M38" s="7">
        <v>27317.61</v>
      </c>
      <c r="N38" s="6">
        <f t="shared" si="0"/>
        <v>344500.08999999997</v>
      </c>
      <c r="P38" s="9"/>
      <c r="R38" s="9"/>
      <c r="T38" s="6"/>
    </row>
    <row r="39" spans="1:20">
      <c r="A39" t="s">
        <v>27</v>
      </c>
      <c r="B39" s="7">
        <v>19757.93</v>
      </c>
      <c r="C39" s="7">
        <v>17936.32</v>
      </c>
      <c r="D39" s="7">
        <v>15259.75</v>
      </c>
      <c r="E39" s="7">
        <v>12854.09</v>
      </c>
      <c r="F39" s="7">
        <v>18974.53</v>
      </c>
      <c r="G39" s="7">
        <v>20549.810000000001</v>
      </c>
      <c r="H39" s="7">
        <v>16027.69</v>
      </c>
      <c r="I39" s="7">
        <v>44140.49</v>
      </c>
      <c r="J39" s="7">
        <v>44172.68</v>
      </c>
      <c r="K39" s="7">
        <v>70112.67</v>
      </c>
      <c r="L39" s="7">
        <v>22573.66</v>
      </c>
      <c r="M39" s="7">
        <v>17833.830000000002</v>
      </c>
      <c r="N39" s="6">
        <f t="shared" si="0"/>
        <v>320193.44999999995</v>
      </c>
      <c r="P39" s="9"/>
      <c r="R39" s="9"/>
      <c r="T39" s="6"/>
    </row>
    <row r="40" spans="1:20">
      <c r="A40" t="s">
        <v>28</v>
      </c>
      <c r="B40" s="6">
        <v>1585512.72</v>
      </c>
      <c r="C40" s="7">
        <v>1515548.96</v>
      </c>
      <c r="D40" s="7">
        <v>1448026.59</v>
      </c>
      <c r="E40" s="7">
        <v>1203989.3799999999</v>
      </c>
      <c r="F40" s="7">
        <v>1227730.3500000001</v>
      </c>
      <c r="G40" s="7">
        <v>1594351.03</v>
      </c>
      <c r="H40" s="7">
        <v>1271631.18</v>
      </c>
      <c r="I40" s="7">
        <v>1489631.39</v>
      </c>
      <c r="J40" s="7">
        <v>2154473.77</v>
      </c>
      <c r="K40" s="7">
        <v>2374906.7400000002</v>
      </c>
      <c r="L40" s="7">
        <v>2034575.3</v>
      </c>
      <c r="M40" s="7">
        <v>1438369.91</v>
      </c>
      <c r="N40" s="6">
        <f>SUM(B40:M40)</f>
        <v>19338747.32</v>
      </c>
    </row>
    <row r="41" spans="1:20">
      <c r="A41" t="s">
        <v>29</v>
      </c>
      <c r="B41" s="7">
        <v>400.42</v>
      </c>
      <c r="C41" s="7">
        <v>1089.18</v>
      </c>
      <c r="D41" s="7">
        <v>941.67</v>
      </c>
      <c r="E41" s="7">
        <v>865.77</v>
      </c>
      <c r="F41" s="7">
        <v>461.63</v>
      </c>
      <c r="G41" s="7">
        <v>791.27</v>
      </c>
      <c r="H41" s="7">
        <v>378.25</v>
      </c>
      <c r="I41" s="7">
        <v>427.43</v>
      </c>
      <c r="J41" s="7">
        <v>835.85</v>
      </c>
      <c r="K41" s="7">
        <v>1218.23</v>
      </c>
      <c r="L41" s="6">
        <v>1212.3</v>
      </c>
      <c r="M41" s="7">
        <v>930.12</v>
      </c>
      <c r="N41" s="6">
        <f>SUM(B41:M41)</f>
        <v>9552.1200000000008</v>
      </c>
    </row>
    <row r="42" spans="1:20">
      <c r="A42" t="s">
        <v>30</v>
      </c>
      <c r="B42" s="7">
        <v>98115.55</v>
      </c>
      <c r="C42" s="7">
        <v>102323.95</v>
      </c>
      <c r="D42" s="7">
        <v>95149.22</v>
      </c>
      <c r="E42" s="7">
        <v>54362.68</v>
      </c>
      <c r="F42" s="7">
        <v>80240.100000000006</v>
      </c>
      <c r="G42" s="7">
        <v>77480.070000000007</v>
      </c>
      <c r="H42" s="7">
        <v>120673.62</v>
      </c>
      <c r="I42" s="7">
        <v>150891.25</v>
      </c>
      <c r="J42" s="7">
        <v>156374.68</v>
      </c>
      <c r="K42" s="7">
        <v>195051.7</v>
      </c>
      <c r="L42" s="7">
        <v>119521.13</v>
      </c>
      <c r="M42" s="7">
        <v>112464.57</v>
      </c>
      <c r="N42" s="6">
        <f t="shared" si="0"/>
        <v>1362648.5199999998</v>
      </c>
    </row>
    <row r="43" spans="1:20">
      <c r="A43" t="s">
        <v>31</v>
      </c>
      <c r="B43" s="7">
        <v>27194.14</v>
      </c>
      <c r="C43" s="7">
        <v>30986.84</v>
      </c>
      <c r="D43" s="7">
        <v>22888.959999999999</v>
      </c>
      <c r="E43" s="7">
        <v>20856.580000000002</v>
      </c>
      <c r="F43" s="7">
        <v>18893.43</v>
      </c>
      <c r="G43" s="7">
        <v>20406.990000000002</v>
      </c>
      <c r="H43" s="7">
        <v>18389.48</v>
      </c>
      <c r="I43" s="7">
        <v>17878.84</v>
      </c>
      <c r="J43" s="7">
        <v>19787.09</v>
      </c>
      <c r="K43" s="7">
        <v>21516.28</v>
      </c>
      <c r="L43" s="7">
        <v>19427.43</v>
      </c>
      <c r="M43" s="7">
        <v>21853.61</v>
      </c>
      <c r="N43" s="6">
        <f t="shared" si="0"/>
        <v>260079.66999999998</v>
      </c>
    </row>
    <row r="44" spans="1:20">
      <c r="A44" t="s">
        <v>32</v>
      </c>
      <c r="B44" s="7">
        <v>2332.4499999999998</v>
      </c>
      <c r="C44" s="7">
        <v>2525.89</v>
      </c>
      <c r="D44" s="7">
        <v>2220.73</v>
      </c>
      <c r="E44" s="7">
        <v>2052.9299999999998</v>
      </c>
      <c r="F44" s="7">
        <v>2572.09</v>
      </c>
      <c r="G44" s="7">
        <v>3037.96</v>
      </c>
      <c r="H44" s="7">
        <v>2193.87</v>
      </c>
      <c r="I44" s="7">
        <v>2265.7600000000002</v>
      </c>
      <c r="J44" s="7">
        <v>2274</v>
      </c>
      <c r="K44" s="7">
        <v>2397.73</v>
      </c>
      <c r="L44" s="7">
        <v>2136.37</v>
      </c>
      <c r="M44" s="7">
        <v>2171.9</v>
      </c>
      <c r="N44" s="6">
        <f t="shared" ref="N44:N75" si="1">SUM(B44:M44)</f>
        <v>28181.68</v>
      </c>
    </row>
    <row r="45" spans="1:20">
      <c r="A45" t="s">
        <v>33</v>
      </c>
      <c r="B45" s="7">
        <v>0</v>
      </c>
      <c r="C45" s="7">
        <v>0</v>
      </c>
      <c r="D45" s="7">
        <v>0</v>
      </c>
      <c r="E45" s="7">
        <v>0</v>
      </c>
      <c r="F45" s="7">
        <v>0</v>
      </c>
      <c r="G45" s="7">
        <v>0</v>
      </c>
      <c r="H45" s="7">
        <v>0</v>
      </c>
      <c r="I45" s="7">
        <v>0</v>
      </c>
      <c r="J45" s="7">
        <v>0</v>
      </c>
      <c r="K45" s="7">
        <v>0</v>
      </c>
      <c r="L45" s="7">
        <v>0</v>
      </c>
      <c r="M45" s="7">
        <v>0</v>
      </c>
      <c r="N45" s="6">
        <f t="shared" si="1"/>
        <v>0</v>
      </c>
    </row>
    <row r="46" spans="1:20">
      <c r="A46" t="s">
        <v>34</v>
      </c>
      <c r="B46" s="7">
        <v>159419.67000000001</v>
      </c>
      <c r="C46" s="7">
        <v>179592.98</v>
      </c>
      <c r="D46" s="7">
        <v>143665.39000000001</v>
      </c>
      <c r="E46" s="7">
        <v>105791.17</v>
      </c>
      <c r="F46" s="7">
        <v>136228.01999999999</v>
      </c>
      <c r="G46" s="7">
        <v>132659.89000000001</v>
      </c>
      <c r="H46" s="7">
        <v>135131.85999999999</v>
      </c>
      <c r="I46" s="7">
        <v>159495.21</v>
      </c>
      <c r="J46" s="7">
        <v>186248.77</v>
      </c>
      <c r="K46" s="7">
        <v>202429.01</v>
      </c>
      <c r="L46" s="7">
        <v>296640.13</v>
      </c>
      <c r="M46" s="7">
        <v>130586.62</v>
      </c>
      <c r="N46" s="6">
        <f t="shared" si="1"/>
        <v>1967888.7200000002</v>
      </c>
    </row>
    <row r="47" spans="1:20">
      <c r="A47" t="s">
        <v>35</v>
      </c>
      <c r="B47" s="7">
        <v>1632891.43</v>
      </c>
      <c r="C47" s="7">
        <v>1496090.07</v>
      </c>
      <c r="D47" s="7">
        <v>1194584.72</v>
      </c>
      <c r="E47" s="7">
        <v>776102.17</v>
      </c>
      <c r="F47" s="7">
        <v>985279.04</v>
      </c>
      <c r="G47" s="7">
        <v>1293536.42</v>
      </c>
      <c r="H47" s="7">
        <v>1682689.83</v>
      </c>
      <c r="I47" s="7">
        <v>2390168.4700000002</v>
      </c>
      <c r="J47" s="7">
        <v>3366785.34</v>
      </c>
      <c r="K47" s="7">
        <v>3826799.24</v>
      </c>
      <c r="L47" s="7">
        <v>2210843.56</v>
      </c>
      <c r="M47" s="7">
        <v>1393756.56</v>
      </c>
      <c r="N47" s="6">
        <f t="shared" si="1"/>
        <v>22249526.849999998</v>
      </c>
    </row>
    <row r="48" spans="1:20">
      <c r="A48" t="s">
        <v>36</v>
      </c>
      <c r="B48" s="7">
        <v>246771.42</v>
      </c>
      <c r="C48" s="7">
        <v>230440.91</v>
      </c>
      <c r="D48" s="7">
        <v>270884.19</v>
      </c>
      <c r="E48" s="7">
        <v>258183.11</v>
      </c>
      <c r="F48" s="7">
        <v>271573.71999999997</v>
      </c>
      <c r="G48" s="7">
        <v>318300.08</v>
      </c>
      <c r="H48" s="7">
        <v>218380.97</v>
      </c>
      <c r="I48" s="7">
        <v>201258.84</v>
      </c>
      <c r="J48" s="7">
        <v>240004.06</v>
      </c>
      <c r="K48" s="7">
        <v>298645.96000000002</v>
      </c>
      <c r="L48" s="7">
        <v>263227.13</v>
      </c>
      <c r="M48" s="7">
        <v>317675.05</v>
      </c>
      <c r="N48" s="6">
        <f t="shared" si="1"/>
        <v>3135345.44</v>
      </c>
    </row>
    <row r="49" spans="1:14">
      <c r="A49" t="s">
        <v>37</v>
      </c>
      <c r="B49" s="7">
        <v>13176.88</v>
      </c>
      <c r="C49" s="7">
        <v>11418.33</v>
      </c>
      <c r="D49" s="7">
        <v>10345.02</v>
      </c>
      <c r="E49" s="7">
        <v>8115.93</v>
      </c>
      <c r="F49" s="7">
        <v>11161.75</v>
      </c>
      <c r="G49" s="7">
        <v>8183.13</v>
      </c>
      <c r="H49" s="7">
        <v>10746.99</v>
      </c>
      <c r="I49" s="7">
        <v>11708.76</v>
      </c>
      <c r="J49" s="7">
        <v>16722.5</v>
      </c>
      <c r="K49" s="7">
        <v>17698.62</v>
      </c>
      <c r="L49" s="7">
        <v>14542.87</v>
      </c>
      <c r="M49" s="7">
        <v>13298.96</v>
      </c>
      <c r="N49" s="6">
        <f t="shared" si="1"/>
        <v>147119.74</v>
      </c>
    </row>
    <row r="50" spans="1:14">
      <c r="A50" t="s">
        <v>38</v>
      </c>
      <c r="B50" s="7">
        <v>0</v>
      </c>
      <c r="C50" s="7">
        <v>0</v>
      </c>
      <c r="D50" s="7">
        <v>0</v>
      </c>
      <c r="E50" s="7">
        <v>0</v>
      </c>
      <c r="F50" s="7">
        <v>0</v>
      </c>
      <c r="G50" s="7">
        <v>0</v>
      </c>
      <c r="H50" s="7">
        <v>0</v>
      </c>
      <c r="I50" s="7">
        <v>0</v>
      </c>
      <c r="J50" s="7">
        <v>0</v>
      </c>
      <c r="K50" s="7">
        <v>0</v>
      </c>
      <c r="L50" s="7">
        <v>0</v>
      </c>
      <c r="M50" s="7">
        <v>0</v>
      </c>
      <c r="N50" s="6">
        <f t="shared" si="1"/>
        <v>0</v>
      </c>
    </row>
    <row r="51" spans="1:14">
      <c r="A51" t="s">
        <v>39</v>
      </c>
      <c r="B51" s="7">
        <v>8068.22</v>
      </c>
      <c r="C51" s="7">
        <v>7718.26</v>
      </c>
      <c r="D51" s="7">
        <v>6878.62</v>
      </c>
      <c r="E51" s="7">
        <v>4796.7299999999996</v>
      </c>
      <c r="F51" s="7">
        <v>5966.22</v>
      </c>
      <c r="G51" s="7">
        <v>6084.81</v>
      </c>
      <c r="H51" s="7">
        <v>4977.51</v>
      </c>
      <c r="I51" s="7">
        <v>6075.63</v>
      </c>
      <c r="J51" s="7">
        <v>5473.38</v>
      </c>
      <c r="K51" s="7">
        <v>7929.41</v>
      </c>
      <c r="L51" s="7">
        <v>7328.52</v>
      </c>
      <c r="M51" s="7">
        <v>8375.43</v>
      </c>
      <c r="N51" s="6">
        <f t="shared" si="1"/>
        <v>79672.739999999991</v>
      </c>
    </row>
    <row r="52" spans="1:14">
      <c r="A52" t="s">
        <v>40</v>
      </c>
      <c r="B52" s="7">
        <v>375754.6</v>
      </c>
      <c r="C52" s="7">
        <v>268340.53999999998</v>
      </c>
      <c r="D52" s="7">
        <v>175254.47</v>
      </c>
      <c r="E52" s="7">
        <v>234512.13</v>
      </c>
      <c r="F52" s="7">
        <v>250486.16</v>
      </c>
      <c r="G52" s="7">
        <v>340737.61</v>
      </c>
      <c r="H52" s="7">
        <v>561211.88</v>
      </c>
      <c r="I52" s="7">
        <v>684422.64</v>
      </c>
      <c r="J52" s="7">
        <v>769532.65</v>
      </c>
      <c r="K52" s="7">
        <v>498776.48</v>
      </c>
      <c r="L52" s="7">
        <v>357989.02</v>
      </c>
      <c r="M52" s="7">
        <v>453562.8</v>
      </c>
      <c r="N52" s="6">
        <f>SUM(B52:M52)</f>
        <v>4970580.9799999995</v>
      </c>
    </row>
    <row r="53" spans="1:14">
      <c r="A53" t="s">
        <v>41</v>
      </c>
      <c r="B53" s="7">
        <f>787.18+69518.02</f>
        <v>70305.2</v>
      </c>
      <c r="C53" s="7">
        <f>276.82+68476.12</f>
        <v>68752.94</v>
      </c>
      <c r="D53" s="7">
        <v>61208.03</v>
      </c>
      <c r="E53" s="7">
        <f>57585.18+22.56</f>
        <v>57607.74</v>
      </c>
      <c r="F53" s="7">
        <v>68910.899999999994</v>
      </c>
      <c r="G53" s="7">
        <v>64150.19</v>
      </c>
      <c r="H53" s="7">
        <v>62134.31</v>
      </c>
      <c r="I53" s="7">
        <v>89837.55</v>
      </c>
      <c r="J53" s="7">
        <v>104951.38</v>
      </c>
      <c r="K53" s="7">
        <v>106380.78</v>
      </c>
      <c r="L53" s="7">
        <v>71165.13</v>
      </c>
      <c r="M53" s="7">
        <f>59850.37+673.44</f>
        <v>60523.810000000005</v>
      </c>
      <c r="N53" s="6">
        <f t="shared" si="1"/>
        <v>885927.96000000008</v>
      </c>
    </row>
    <row r="54" spans="1:14">
      <c r="A54" t="s">
        <v>42</v>
      </c>
      <c r="B54" s="6">
        <v>64411.82</v>
      </c>
      <c r="C54" s="7">
        <v>61228.65</v>
      </c>
      <c r="D54" s="7">
        <v>43239.68</v>
      </c>
      <c r="E54" s="7">
        <v>43633.71</v>
      </c>
      <c r="F54" s="7">
        <v>53221.11</v>
      </c>
      <c r="G54" s="7">
        <v>62155.99</v>
      </c>
      <c r="H54" s="7">
        <v>84854.2</v>
      </c>
      <c r="I54" s="7">
        <v>131532.35</v>
      </c>
      <c r="J54" s="7">
        <v>134859.48000000001</v>
      </c>
      <c r="K54" s="7">
        <v>160407.44</v>
      </c>
      <c r="L54" s="7">
        <v>97978.78</v>
      </c>
      <c r="M54" s="7">
        <v>81647.360000000001</v>
      </c>
      <c r="N54" s="6">
        <f>SUM(B54:M54)</f>
        <v>1019170.57</v>
      </c>
    </row>
    <row r="55" spans="1:14">
      <c r="A55" t="s">
        <v>43</v>
      </c>
      <c r="B55" s="7">
        <v>1255670.57</v>
      </c>
      <c r="C55" s="7">
        <v>1260856.73</v>
      </c>
      <c r="D55" s="7">
        <v>1002918.56</v>
      </c>
      <c r="E55" s="7">
        <v>469190.71</v>
      </c>
      <c r="F55" s="7">
        <v>821068.85</v>
      </c>
      <c r="G55" s="7">
        <v>1058290.58</v>
      </c>
      <c r="H55" s="7">
        <v>1183102.1599999999</v>
      </c>
      <c r="I55" s="7">
        <v>1441732.79</v>
      </c>
      <c r="J55" s="7">
        <v>1519488.67</v>
      </c>
      <c r="K55" s="7">
        <v>1704772.86</v>
      </c>
      <c r="L55" s="7">
        <v>1461351.92</v>
      </c>
      <c r="M55" s="7">
        <v>1208388.31</v>
      </c>
      <c r="N55" s="6">
        <f t="shared" si="1"/>
        <v>14386832.709999999</v>
      </c>
    </row>
    <row r="56" spans="1:14">
      <c r="A56" t="s">
        <v>44</v>
      </c>
      <c r="B56" s="7">
        <v>301807.65000000002</v>
      </c>
      <c r="C56" s="7">
        <v>212867.02</v>
      </c>
      <c r="D56" s="7">
        <v>212167.62</v>
      </c>
      <c r="E56" s="7">
        <v>131107.21</v>
      </c>
      <c r="F56" s="7">
        <v>78411.53</v>
      </c>
      <c r="G56" s="7">
        <v>114549.23</v>
      </c>
      <c r="H56" s="7">
        <v>86222.05</v>
      </c>
      <c r="I56" s="7">
        <v>83280.69</v>
      </c>
      <c r="J56" s="7">
        <v>103468.42</v>
      </c>
      <c r="K56" s="7">
        <v>134955.57999999999</v>
      </c>
      <c r="L56" s="7">
        <v>192886.41</v>
      </c>
      <c r="M56" s="7">
        <v>222009.71</v>
      </c>
      <c r="N56" s="6">
        <f>SUM(B56:M56)</f>
        <v>1873733.1199999999</v>
      </c>
    </row>
    <row r="57" spans="1:14">
      <c r="A57" t="s">
        <v>45</v>
      </c>
      <c r="B57" s="7">
        <v>2195426.5099999998</v>
      </c>
      <c r="C57" s="7">
        <v>1250426.8999999999</v>
      </c>
      <c r="D57" s="7">
        <v>716526.69</v>
      </c>
      <c r="E57" s="7">
        <v>478148.95</v>
      </c>
      <c r="F57" s="7">
        <v>206354.05</v>
      </c>
      <c r="G57" s="7">
        <v>203215.3</v>
      </c>
      <c r="H57" s="7">
        <v>277999.51</v>
      </c>
      <c r="I57" s="7">
        <v>386604.93</v>
      </c>
      <c r="J57" s="7">
        <v>755427.83999999997</v>
      </c>
      <c r="K57" s="7">
        <v>792138.88</v>
      </c>
      <c r="L57" s="7">
        <v>986600.37</v>
      </c>
      <c r="M57" s="28">
        <v>2091522.22</v>
      </c>
      <c r="N57" s="6">
        <f t="shared" si="1"/>
        <v>10340392.149999999</v>
      </c>
    </row>
    <row r="58" spans="1:14">
      <c r="A58" t="s">
        <v>46</v>
      </c>
      <c r="B58" s="7">
        <v>7954.03</v>
      </c>
      <c r="C58" s="7">
        <v>7119.25</v>
      </c>
      <c r="D58" s="7">
        <v>7279.59</v>
      </c>
      <c r="E58" s="7">
        <v>8656.9699999999993</v>
      </c>
      <c r="F58" s="7">
        <v>16519.09</v>
      </c>
      <c r="G58" s="7">
        <v>17547.75</v>
      </c>
      <c r="H58" s="7">
        <v>20791.32</v>
      </c>
      <c r="I58" s="7">
        <v>22853.11</v>
      </c>
      <c r="J58" s="7">
        <v>16662.52</v>
      </c>
      <c r="K58" s="7">
        <v>14320.7</v>
      </c>
      <c r="L58" s="7">
        <v>9385.2199999999993</v>
      </c>
      <c r="M58" s="7">
        <v>7686.72</v>
      </c>
      <c r="N58" s="6">
        <f t="shared" si="1"/>
        <v>156776.27000000002</v>
      </c>
    </row>
    <row r="59" spans="1:14">
      <c r="A59" t="s">
        <v>47</v>
      </c>
      <c r="B59" s="7">
        <v>12978000</v>
      </c>
      <c r="C59" s="7">
        <v>11422500</v>
      </c>
      <c r="D59" s="7">
        <v>9489200</v>
      </c>
      <c r="E59" s="7">
        <v>12233100</v>
      </c>
      <c r="F59" s="7">
        <v>12055400</v>
      </c>
      <c r="G59" s="7">
        <v>12246200</v>
      </c>
      <c r="H59" s="7">
        <v>12760200</v>
      </c>
      <c r="I59" s="7">
        <v>11849700</v>
      </c>
      <c r="J59" s="7">
        <v>13870800</v>
      </c>
      <c r="K59" s="7">
        <v>13342500</v>
      </c>
      <c r="L59" s="7">
        <v>11137900</v>
      </c>
      <c r="M59" s="7">
        <v>12259500</v>
      </c>
      <c r="N59" s="6">
        <f t="shared" si="1"/>
        <v>145645000</v>
      </c>
    </row>
    <row r="60" spans="1:14">
      <c r="A60" t="s">
        <v>48</v>
      </c>
      <c r="B60" s="6">
        <v>3397529.66</v>
      </c>
      <c r="C60" s="7">
        <v>3392283.74</v>
      </c>
      <c r="D60" s="7">
        <v>2794415.46</v>
      </c>
      <c r="E60" s="7">
        <v>2016577.88</v>
      </c>
      <c r="F60" s="7">
        <v>2329845.6800000002</v>
      </c>
      <c r="G60" s="7">
        <v>2224779.1</v>
      </c>
      <c r="H60" s="7">
        <v>2675238.79</v>
      </c>
      <c r="I60" s="7">
        <v>2711399.82</v>
      </c>
      <c r="J60" s="7">
        <v>2865201.74</v>
      </c>
      <c r="K60" s="7">
        <v>3334659.95</v>
      </c>
      <c r="L60" s="7">
        <v>3087016.47</v>
      </c>
      <c r="M60" s="7">
        <v>2274800.39</v>
      </c>
      <c r="N60" s="6">
        <f>SUM(B60:M60)</f>
        <v>33103748.679999996</v>
      </c>
    </row>
    <row r="61" spans="1:14">
      <c r="A61" t="s">
        <v>49</v>
      </c>
      <c r="B61" s="7">
        <v>1450767.45</v>
      </c>
      <c r="C61" s="7">
        <v>1443229.32</v>
      </c>
      <c r="D61" s="7">
        <v>1071294.5900000001</v>
      </c>
      <c r="E61" s="7">
        <v>1161279.47</v>
      </c>
      <c r="F61" s="7">
        <v>2035103.92</v>
      </c>
      <c r="G61" s="7">
        <v>2341827.14</v>
      </c>
      <c r="H61" s="7">
        <v>2746930.14</v>
      </c>
      <c r="I61" s="7">
        <v>2954732.46</v>
      </c>
      <c r="J61" s="7">
        <v>2860824.46</v>
      </c>
      <c r="K61" s="7">
        <v>2093852.84</v>
      </c>
      <c r="L61" s="7">
        <v>1401054.69</v>
      </c>
      <c r="M61" s="7">
        <v>1232631.74</v>
      </c>
      <c r="N61" s="6">
        <f t="shared" si="1"/>
        <v>22793528.220000003</v>
      </c>
    </row>
    <row r="62" spans="1:14">
      <c r="A62" t="s">
        <v>50</v>
      </c>
      <c r="B62" s="7">
        <v>50026.03</v>
      </c>
      <c r="C62" s="7">
        <v>44047.66</v>
      </c>
      <c r="D62" s="7">
        <v>42855.68</v>
      </c>
      <c r="E62" s="7">
        <v>34503.279999999999</v>
      </c>
      <c r="F62" s="7">
        <v>55692.06</v>
      </c>
      <c r="G62" s="7">
        <v>45455.64</v>
      </c>
      <c r="H62" s="7">
        <v>53119.72</v>
      </c>
      <c r="I62" s="7">
        <v>92584.22</v>
      </c>
      <c r="J62" s="7">
        <v>84606.64</v>
      </c>
      <c r="K62" s="7">
        <v>70593.05</v>
      </c>
      <c r="L62" s="7">
        <v>53096.05</v>
      </c>
      <c r="M62" s="7">
        <v>37463.949999999997</v>
      </c>
      <c r="N62" s="6">
        <f t="shared" si="1"/>
        <v>664043.98</v>
      </c>
    </row>
    <row r="63" spans="1:14">
      <c r="A63" t="s">
        <v>51</v>
      </c>
      <c r="B63" s="7">
        <v>2125874.9300000002</v>
      </c>
      <c r="C63" s="7">
        <v>1554379.45</v>
      </c>
      <c r="D63" s="7">
        <v>1129559.43</v>
      </c>
      <c r="E63" s="7">
        <v>1616159.8</v>
      </c>
      <c r="F63" s="7">
        <v>1360387.18</v>
      </c>
      <c r="G63" s="7">
        <v>1349678.66</v>
      </c>
      <c r="H63" s="7">
        <v>2186033.12</v>
      </c>
      <c r="I63" s="7">
        <v>2783443.85</v>
      </c>
      <c r="J63" s="7">
        <v>3442396.64</v>
      </c>
      <c r="K63" s="7">
        <v>2624850.09</v>
      </c>
      <c r="L63" s="7">
        <v>1866803.56</v>
      </c>
      <c r="M63" s="7">
        <v>1766212.33</v>
      </c>
      <c r="N63" s="6">
        <f t="shared" si="1"/>
        <v>23805779.039999999</v>
      </c>
    </row>
    <row r="64" spans="1:14">
      <c r="A64" t="s">
        <v>52</v>
      </c>
      <c r="B64" s="7">
        <v>652461.21</v>
      </c>
      <c r="C64" s="7">
        <v>781995.63</v>
      </c>
      <c r="D64" s="7">
        <v>620800.78</v>
      </c>
      <c r="E64" s="7">
        <v>512399.29</v>
      </c>
      <c r="F64" s="7">
        <v>433402.52</v>
      </c>
      <c r="G64" s="7">
        <v>387769.92</v>
      </c>
      <c r="H64" s="7">
        <v>480230.8</v>
      </c>
      <c r="I64" s="7">
        <v>486941.87</v>
      </c>
      <c r="J64" s="7">
        <v>622463.99</v>
      </c>
      <c r="K64" s="7">
        <v>658396.23</v>
      </c>
      <c r="L64" s="7">
        <v>650304.57999999996</v>
      </c>
      <c r="M64" s="7">
        <v>479840.32</v>
      </c>
      <c r="N64" s="6">
        <f t="shared" si="1"/>
        <v>6767007.1400000006</v>
      </c>
    </row>
    <row r="65" spans="1:14">
      <c r="A65" t="s">
        <v>53</v>
      </c>
      <c r="B65" s="7">
        <v>16763.810000000001</v>
      </c>
      <c r="C65" s="7">
        <v>14457.8</v>
      </c>
      <c r="D65" s="7">
        <v>11640.17</v>
      </c>
      <c r="E65" s="7">
        <v>22727.39</v>
      </c>
      <c r="F65" s="7">
        <v>17153.419999999998</v>
      </c>
      <c r="G65" s="7">
        <v>12838.94</v>
      </c>
      <c r="H65" s="7">
        <v>12668.45</v>
      </c>
      <c r="I65" s="7">
        <v>26401.91</v>
      </c>
      <c r="J65" s="7">
        <v>26726.31</v>
      </c>
      <c r="K65" s="7">
        <v>21430.44</v>
      </c>
      <c r="L65" s="7">
        <v>18179.38</v>
      </c>
      <c r="M65" s="7">
        <v>15841.13</v>
      </c>
      <c r="N65" s="6">
        <f t="shared" si="1"/>
        <v>216829.15</v>
      </c>
    </row>
    <row r="66" spans="1:14">
      <c r="A66" t="s">
        <v>54</v>
      </c>
      <c r="B66" s="7">
        <v>585086.11</v>
      </c>
      <c r="C66" s="7">
        <v>572984.6</v>
      </c>
      <c r="D66" s="7">
        <v>396333.78</v>
      </c>
      <c r="E66" s="7">
        <v>223000.77</v>
      </c>
      <c r="F66" s="7">
        <v>326165.88</v>
      </c>
      <c r="G66" s="7">
        <v>297629.27</v>
      </c>
      <c r="H66" s="7">
        <v>270001.03000000003</v>
      </c>
      <c r="I66" s="7">
        <v>309435.42</v>
      </c>
      <c r="J66" s="7">
        <v>415349.67</v>
      </c>
      <c r="K66" s="7">
        <v>486037.07</v>
      </c>
      <c r="L66" s="7">
        <v>449794</v>
      </c>
      <c r="M66" s="6">
        <v>427843.98</v>
      </c>
      <c r="N66" s="6">
        <f>SUM(B66:M66)</f>
        <v>4759661.58</v>
      </c>
    </row>
    <row r="67" spans="1:14">
      <c r="A67" t="s">
        <v>55</v>
      </c>
      <c r="B67" s="7">
        <v>148867.91</v>
      </c>
      <c r="C67" s="7">
        <v>148202.22</v>
      </c>
      <c r="D67" s="7">
        <v>143521.57</v>
      </c>
      <c r="E67" s="7">
        <v>192909.26</v>
      </c>
      <c r="F67" s="7">
        <v>132585.66</v>
      </c>
      <c r="G67" s="7">
        <v>121782.79</v>
      </c>
      <c r="H67" s="7">
        <v>140008.04</v>
      </c>
      <c r="I67" s="7">
        <v>206177.72</v>
      </c>
      <c r="J67" s="7">
        <v>265101.90000000002</v>
      </c>
      <c r="K67" s="7">
        <v>279924.08</v>
      </c>
      <c r="L67" s="7">
        <v>173028.26</v>
      </c>
      <c r="M67" s="7">
        <v>167859.20000000001</v>
      </c>
      <c r="N67" s="6">
        <f>SUM(B67:M67)</f>
        <v>2119968.6100000003</v>
      </c>
    </row>
    <row r="68" spans="1:14">
      <c r="A68" t="s">
        <v>56</v>
      </c>
      <c r="B68" s="7">
        <v>169892.92</v>
      </c>
      <c r="C68" s="7">
        <v>115233.63</v>
      </c>
      <c r="D68" s="7">
        <v>55982.61</v>
      </c>
      <c r="E68" s="7">
        <v>41763.56</v>
      </c>
      <c r="F68" s="7">
        <v>31808.6</v>
      </c>
      <c r="G68" s="7">
        <v>25469.66</v>
      </c>
      <c r="H68" s="7">
        <v>28904.31</v>
      </c>
      <c r="I68" s="7">
        <v>35559.22</v>
      </c>
      <c r="J68" s="7">
        <v>60142.53</v>
      </c>
      <c r="K68" s="7">
        <v>81740.59</v>
      </c>
      <c r="L68" s="7">
        <v>87514.82</v>
      </c>
      <c r="M68" s="7">
        <v>159353.85</v>
      </c>
      <c r="N68" s="6">
        <f t="shared" si="1"/>
        <v>893366.29999999993</v>
      </c>
    </row>
    <row r="69" spans="1:14">
      <c r="A69" t="s">
        <v>57</v>
      </c>
      <c r="B69" s="7">
        <v>756504.53</v>
      </c>
      <c r="C69" s="7">
        <v>499395.32</v>
      </c>
      <c r="D69" s="7">
        <v>304485.89</v>
      </c>
      <c r="E69" s="7">
        <v>469931.13</v>
      </c>
      <c r="F69" s="7">
        <v>519853.43</v>
      </c>
      <c r="G69" s="7">
        <v>677485.39</v>
      </c>
      <c r="H69" s="7">
        <v>1195792.8799999999</v>
      </c>
      <c r="I69" s="7">
        <v>1396432.33</v>
      </c>
      <c r="J69" s="7">
        <v>1539919.38</v>
      </c>
      <c r="K69" s="7">
        <v>1024645.31</v>
      </c>
      <c r="L69" s="7">
        <v>639667.39</v>
      </c>
      <c r="M69" s="7">
        <v>631357.76</v>
      </c>
      <c r="N69" s="6">
        <f t="shared" si="1"/>
        <v>9655470.7400000002</v>
      </c>
    </row>
    <row r="70" spans="1:14">
      <c r="A70" t="s">
        <v>58</v>
      </c>
      <c r="B70" s="6">
        <v>197447.27</v>
      </c>
      <c r="C70" s="6">
        <v>181335.12</v>
      </c>
      <c r="D70" s="7">
        <v>169865.15</v>
      </c>
      <c r="E70" s="7">
        <v>148332.87</v>
      </c>
      <c r="F70" s="7">
        <v>146072.14000000001</v>
      </c>
      <c r="G70" s="7">
        <v>161463.82999999999</v>
      </c>
      <c r="H70" s="7">
        <v>146194.71</v>
      </c>
      <c r="I70" s="7">
        <v>143895.72</v>
      </c>
      <c r="J70" s="7">
        <v>216551.36</v>
      </c>
      <c r="K70" s="7">
        <v>319630.37</v>
      </c>
      <c r="L70" s="7">
        <v>313381.34999999998</v>
      </c>
      <c r="M70" s="7">
        <v>259705.19</v>
      </c>
      <c r="N70" s="6">
        <f>SUM(B70:M70)</f>
        <v>2403875.08</v>
      </c>
    </row>
    <row r="71" spans="1:14">
      <c r="A71" t="s">
        <v>59</v>
      </c>
      <c r="B71" s="7">
        <v>17614.21</v>
      </c>
      <c r="C71" s="7">
        <v>17414.14</v>
      </c>
      <c r="D71" s="7">
        <v>15312.97</v>
      </c>
      <c r="E71" s="7">
        <v>15740.97</v>
      </c>
      <c r="F71" s="7">
        <v>19249.009999999998</v>
      </c>
      <c r="G71" s="7">
        <v>22873.24</v>
      </c>
      <c r="H71" s="7">
        <v>26138.95</v>
      </c>
      <c r="I71" s="7">
        <v>40807.800000000003</v>
      </c>
      <c r="J71" s="7">
        <v>54178.9</v>
      </c>
      <c r="K71" s="7">
        <v>46286.68</v>
      </c>
      <c r="L71" s="7">
        <v>23461.759999999998</v>
      </c>
      <c r="M71" s="7">
        <v>12167.67</v>
      </c>
      <c r="N71" s="6">
        <f t="shared" si="1"/>
        <v>311246.3</v>
      </c>
    </row>
    <row r="72" spans="1:14">
      <c r="A72" t="s">
        <v>60</v>
      </c>
      <c r="B72" s="7">
        <v>8571.48</v>
      </c>
      <c r="C72" s="7">
        <v>7413.08</v>
      </c>
      <c r="D72" s="7">
        <v>6755.77</v>
      </c>
      <c r="E72" s="7">
        <v>11314.25</v>
      </c>
      <c r="F72" s="7">
        <v>9140.2900000000009</v>
      </c>
      <c r="G72" s="7">
        <v>6880.19</v>
      </c>
      <c r="H72" s="7">
        <v>5450.17</v>
      </c>
      <c r="I72" s="7">
        <v>9522.3700000000008</v>
      </c>
      <c r="J72" s="7">
        <v>11776.36</v>
      </c>
      <c r="K72" s="7">
        <v>9576.6200000000008</v>
      </c>
      <c r="L72" s="7">
        <v>9290.35</v>
      </c>
      <c r="M72" s="7">
        <v>7245.32</v>
      </c>
      <c r="N72" s="6">
        <f t="shared" si="1"/>
        <v>102936.25</v>
      </c>
    </row>
    <row r="73" spans="1:14">
      <c r="A73" t="s">
        <v>130</v>
      </c>
      <c r="B73" s="7">
        <v>14588</v>
      </c>
      <c r="C73" s="7">
        <v>13103</v>
      </c>
      <c r="D73" s="7">
        <v>27946</v>
      </c>
      <c r="E73" s="7">
        <v>20339</v>
      </c>
      <c r="F73" s="7">
        <v>12596</v>
      </c>
      <c r="G73" s="7">
        <v>14296</v>
      </c>
      <c r="H73" s="7">
        <v>10122.27</v>
      </c>
      <c r="I73" s="7">
        <v>10301.969999999999</v>
      </c>
      <c r="J73" s="7">
        <v>11393.93</v>
      </c>
      <c r="K73" s="7">
        <v>10488.99</v>
      </c>
      <c r="L73" s="7">
        <v>14722.2</v>
      </c>
      <c r="M73" s="7">
        <v>14834</v>
      </c>
      <c r="N73" s="6">
        <f>SUM(B73:M73)</f>
        <v>174731.36000000002</v>
      </c>
    </row>
    <row r="74" spans="1:14">
      <c r="A74" t="s">
        <v>62</v>
      </c>
      <c r="B74" s="7">
        <v>0</v>
      </c>
      <c r="C74" s="7">
        <v>0</v>
      </c>
      <c r="D74" s="7">
        <v>0</v>
      </c>
      <c r="E74" s="7">
        <v>0</v>
      </c>
      <c r="F74" s="7">
        <v>0</v>
      </c>
      <c r="G74" s="7">
        <v>0</v>
      </c>
      <c r="H74" s="7">
        <v>0</v>
      </c>
      <c r="I74" s="7">
        <v>0</v>
      </c>
      <c r="J74" s="7">
        <v>0</v>
      </c>
      <c r="K74" s="7">
        <v>0</v>
      </c>
      <c r="L74" s="7">
        <v>0</v>
      </c>
      <c r="M74" s="7">
        <v>0</v>
      </c>
      <c r="N74" s="6"/>
    </row>
    <row r="75" spans="1:14">
      <c r="A75" t="s">
        <v>63</v>
      </c>
      <c r="B75" s="7">
        <v>941903.1</v>
      </c>
      <c r="C75" s="7">
        <v>395167.78</v>
      </c>
      <c r="D75" s="7">
        <v>268375.06</v>
      </c>
      <c r="E75" s="7">
        <v>400635.49</v>
      </c>
      <c r="F75" s="7">
        <v>325216.99</v>
      </c>
      <c r="G75" s="7">
        <v>305974.37</v>
      </c>
      <c r="H75" s="7">
        <v>548009.14</v>
      </c>
      <c r="I75" s="7">
        <v>1040029.44</v>
      </c>
      <c r="J75" s="7">
        <v>930910.35</v>
      </c>
      <c r="K75" s="7">
        <v>618264.30000000005</v>
      </c>
      <c r="L75" s="7">
        <v>472009.19</v>
      </c>
      <c r="M75" s="7">
        <v>609431.19999999995</v>
      </c>
      <c r="N75" s="6">
        <f t="shared" si="1"/>
        <v>6855926.4100000001</v>
      </c>
    </row>
    <row r="76" spans="1:14">
      <c r="A76" t="s">
        <v>64</v>
      </c>
      <c r="B76" s="6">
        <v>3966.25</v>
      </c>
      <c r="C76" s="7">
        <v>4210.53</v>
      </c>
      <c r="D76" s="7">
        <v>3133.71</v>
      </c>
      <c r="E76" s="7">
        <v>2675.49</v>
      </c>
      <c r="F76" s="7">
        <v>3452.21</v>
      </c>
      <c r="G76" s="7">
        <v>3841.39</v>
      </c>
      <c r="H76" s="7">
        <v>2497.3200000000002</v>
      </c>
      <c r="I76" s="7">
        <v>2720.64</v>
      </c>
      <c r="J76" s="7">
        <v>3034.16</v>
      </c>
      <c r="K76" s="7">
        <v>3524.58</v>
      </c>
      <c r="L76" s="7">
        <v>4497.8</v>
      </c>
      <c r="M76" s="7">
        <v>3937.69</v>
      </c>
      <c r="N76" s="6">
        <f>SUM(B76:M76)</f>
        <v>41491.770000000004</v>
      </c>
    </row>
    <row r="77" spans="1:14">
      <c r="A77" t="s">
        <v>65</v>
      </c>
      <c r="B77" s="7">
        <v>2269966.6</v>
      </c>
      <c r="C77" s="7">
        <v>1163703.05</v>
      </c>
      <c r="D77" s="7">
        <v>788088</v>
      </c>
      <c r="E77" s="7">
        <v>438825.67</v>
      </c>
      <c r="F77" s="7">
        <v>240311.37</v>
      </c>
      <c r="G77" s="7">
        <v>241750.58</v>
      </c>
      <c r="H77" s="7">
        <v>251811.97</v>
      </c>
      <c r="I77" s="7">
        <v>379489.1</v>
      </c>
      <c r="J77" s="7">
        <v>785773.78</v>
      </c>
      <c r="K77" s="7">
        <v>824025.49</v>
      </c>
      <c r="L77" s="7">
        <v>957306.84</v>
      </c>
      <c r="M77" s="7">
        <v>2218860.42</v>
      </c>
      <c r="N77" s="6">
        <f>SUM(B77:M77)</f>
        <v>10559912.870000001</v>
      </c>
    </row>
    <row r="78" spans="1:14">
      <c r="A78" t="s">
        <v>66</v>
      </c>
      <c r="B78" s="7">
        <v>9241.7199999999993</v>
      </c>
      <c r="C78" s="7">
        <v>9235.64</v>
      </c>
      <c r="D78" s="7">
        <v>7944.69</v>
      </c>
      <c r="E78" s="7">
        <v>6320.27</v>
      </c>
      <c r="F78" s="7">
        <v>6990.45</v>
      </c>
      <c r="G78" s="7">
        <v>6048.74</v>
      </c>
      <c r="H78" s="7">
        <v>6304.91</v>
      </c>
      <c r="I78" s="7">
        <v>5774.78</v>
      </c>
      <c r="J78" s="7">
        <v>5237.92</v>
      </c>
      <c r="K78" s="7">
        <v>6963.01</v>
      </c>
      <c r="L78" s="7">
        <v>6997.78</v>
      </c>
      <c r="M78" s="7">
        <v>6978.24</v>
      </c>
      <c r="N78" s="6">
        <f>SUM(B78:M78)</f>
        <v>84038.15</v>
      </c>
    </row>
    <row r="79" spans="1:14">
      <c r="A79" t="s">
        <v>1</v>
      </c>
    </row>
    <row r="80" spans="1:14">
      <c r="A80" t="s">
        <v>68</v>
      </c>
      <c r="B80" s="6">
        <f t="shared" ref="B80:M80" si="2">SUM(B12:B78)</f>
        <v>43605796.250000007</v>
      </c>
      <c r="C80" s="6">
        <f t="shared" si="2"/>
        <v>37313332.407499999</v>
      </c>
      <c r="D80" s="6">
        <f t="shared" si="2"/>
        <v>30841867.770000003</v>
      </c>
      <c r="E80" s="6">
        <f t="shared" si="2"/>
        <v>29834261.729999997</v>
      </c>
      <c r="F80" s="6">
        <f t="shared" si="2"/>
        <v>31427543.560000002</v>
      </c>
      <c r="G80" s="6">
        <f t="shared" si="2"/>
        <v>33722119.780000009</v>
      </c>
      <c r="H80" s="6">
        <f t="shared" si="2"/>
        <v>37913064.540000007</v>
      </c>
      <c r="I80" s="6">
        <f>SUM(I12:I78)</f>
        <v>41969547.426666655</v>
      </c>
      <c r="J80" s="6">
        <f t="shared" si="2"/>
        <v>49927623.510000005</v>
      </c>
      <c r="K80" s="6">
        <f t="shared" si="2"/>
        <v>49075491.75</v>
      </c>
      <c r="L80" s="6">
        <f t="shared" si="2"/>
        <v>40874479.090000004</v>
      </c>
      <c r="M80" s="6">
        <f t="shared" si="2"/>
        <v>40583988.260000005</v>
      </c>
      <c r="N80" s="6">
        <f>SUM(B80:M80)</f>
        <v>467089116.07416666</v>
      </c>
    </row>
  </sheetData>
  <mergeCells count="5">
    <mergeCell ref="A3:N3"/>
    <mergeCell ref="A7:N7"/>
    <mergeCell ref="A6:N6"/>
    <mergeCell ref="A5:N5"/>
    <mergeCell ref="A4:N4"/>
  </mergeCells>
  <phoneticPr fontId="3" type="noConversion"/>
  <printOptions headings="1" gridLines="1"/>
  <pageMargins left="0.75" right="0.75" top="0.25" bottom="0.25" header="0" footer="0"/>
  <pageSetup scale="110" fitToHeight="1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4"/>
    <pageSetUpPr fitToPage="1"/>
  </sheetPr>
  <dimension ref="A1:N82"/>
  <sheetViews>
    <sheetView workbookViewId="0">
      <pane xSplit="1" ySplit="11" topLeftCell="B54" activePane="bottomRight" state="frozen"/>
      <selection pane="topRight" activeCell="B1" sqref="B1"/>
      <selection pane="bottomLeft" activeCell="A10" sqref="A10"/>
      <selection pane="bottomRight" activeCell="B55" sqref="B55"/>
    </sheetView>
  </sheetViews>
  <sheetFormatPr defaultRowHeight="12.75"/>
  <cols>
    <col min="1" max="1" width="16.1640625" bestFit="1" customWidth="1"/>
    <col min="7" max="7" width="10.1640625" bestFit="1" customWidth="1"/>
    <col min="10" max="11" width="10.1640625" bestFit="1" customWidth="1"/>
    <col min="13" max="13" width="10.1640625" bestFit="1" customWidth="1"/>
    <col min="14" max="14" width="10.1640625" style="6" bestFit="1" customWidth="1"/>
  </cols>
  <sheetData>
    <row r="1" spans="1:14">
      <c r="A1" t="str">
        <f>'SFY0809'!A1</f>
        <v>VALIDATED TAX RECEIPTS DATA FOR:  JULY, 2008 thru June, 2009</v>
      </c>
      <c r="N1" t="s">
        <v>89</v>
      </c>
    </row>
    <row r="2" spans="1:14">
      <c r="N2"/>
    </row>
    <row r="3" spans="1:14">
      <c r="A3" s="29" t="s">
        <v>69</v>
      </c>
      <c r="B3" s="29"/>
      <c r="C3" s="29"/>
      <c r="D3" s="29"/>
      <c r="E3" s="29"/>
      <c r="F3" s="29"/>
      <c r="G3" s="29"/>
      <c r="H3" s="29"/>
      <c r="I3" s="29"/>
      <c r="J3" s="29"/>
      <c r="K3" s="29"/>
      <c r="L3" s="29"/>
      <c r="M3" s="29"/>
      <c r="N3" s="29"/>
    </row>
    <row r="4" spans="1:14">
      <c r="A4" s="29" t="s">
        <v>131</v>
      </c>
      <c r="B4" s="29"/>
      <c r="C4" s="29"/>
      <c r="D4" s="29"/>
      <c r="E4" s="29"/>
      <c r="F4" s="29"/>
      <c r="G4" s="29"/>
      <c r="H4" s="29"/>
      <c r="I4" s="29"/>
      <c r="J4" s="29"/>
      <c r="K4" s="29"/>
      <c r="L4" s="29"/>
      <c r="M4" s="29"/>
      <c r="N4" s="29"/>
    </row>
    <row r="5" spans="1:14">
      <c r="A5" s="29" t="s">
        <v>70</v>
      </c>
      <c r="B5" s="29"/>
      <c r="C5" s="29"/>
      <c r="D5" s="29"/>
      <c r="E5" s="29"/>
      <c r="F5" s="29"/>
      <c r="G5" s="29"/>
      <c r="H5" s="29"/>
      <c r="I5" s="29"/>
      <c r="J5" s="29"/>
      <c r="K5" s="29"/>
      <c r="L5" s="29"/>
      <c r="M5" s="29"/>
      <c r="N5" s="29"/>
    </row>
    <row r="6" spans="1:14">
      <c r="A6" s="29" t="s">
        <v>135</v>
      </c>
      <c r="B6" s="29"/>
      <c r="C6" s="29"/>
      <c r="D6" s="29"/>
      <c r="E6" s="29"/>
      <c r="F6" s="29"/>
      <c r="G6" s="29"/>
      <c r="H6" s="29"/>
      <c r="I6" s="29"/>
      <c r="J6" s="29"/>
      <c r="K6" s="29"/>
      <c r="L6" s="29"/>
      <c r="M6" s="29"/>
      <c r="N6" s="29"/>
    </row>
    <row r="7" spans="1:14">
      <c r="A7" s="29" t="s">
        <v>132</v>
      </c>
      <c r="B7" s="29"/>
      <c r="C7" s="29"/>
      <c r="D7" s="29"/>
      <c r="E7" s="29"/>
      <c r="F7" s="29"/>
      <c r="G7" s="29"/>
      <c r="H7" s="29"/>
      <c r="I7" s="29"/>
      <c r="J7" s="29"/>
      <c r="K7" s="29"/>
      <c r="L7" s="29"/>
      <c r="M7" s="29"/>
      <c r="N7" s="29"/>
    </row>
    <row r="9" spans="1:14">
      <c r="B9" s="2">
        <v>39630</v>
      </c>
      <c r="C9" s="2">
        <v>39661</v>
      </c>
      <c r="D9" s="2">
        <v>39692</v>
      </c>
      <c r="E9" s="2">
        <v>39722</v>
      </c>
      <c r="F9" s="2">
        <v>39753</v>
      </c>
      <c r="G9" s="2">
        <v>39783</v>
      </c>
      <c r="H9" s="2">
        <v>39814</v>
      </c>
      <c r="I9" s="2">
        <v>39845</v>
      </c>
      <c r="J9" s="2">
        <v>39873</v>
      </c>
      <c r="K9" s="2">
        <v>39904</v>
      </c>
      <c r="L9" s="2">
        <v>39934</v>
      </c>
      <c r="M9" s="2">
        <v>39965</v>
      </c>
      <c r="N9" s="3" t="s">
        <v>136</v>
      </c>
    </row>
    <row r="10" spans="1:14">
      <c r="A10" t="s">
        <v>0</v>
      </c>
      <c r="B10" s="3"/>
      <c r="C10" s="3"/>
      <c r="D10" s="3"/>
      <c r="E10" s="3"/>
      <c r="F10" s="3"/>
      <c r="G10" s="3"/>
      <c r="H10" s="3"/>
      <c r="I10" s="3"/>
      <c r="J10" s="3"/>
      <c r="K10" s="3"/>
      <c r="L10" s="3"/>
      <c r="M10" s="3"/>
    </row>
    <row r="11" spans="1:14">
      <c r="A11" t="s">
        <v>1</v>
      </c>
    </row>
    <row r="12" spans="1:14">
      <c r="A12" t="s">
        <v>2</v>
      </c>
      <c r="B12" s="7">
        <v>0</v>
      </c>
      <c r="C12" s="7">
        <v>0</v>
      </c>
      <c r="D12" s="7">
        <v>0</v>
      </c>
      <c r="E12" s="7">
        <v>0</v>
      </c>
      <c r="F12" s="7">
        <v>0</v>
      </c>
      <c r="G12" s="7">
        <v>0</v>
      </c>
      <c r="H12" s="7">
        <v>0</v>
      </c>
      <c r="I12" s="7">
        <v>0</v>
      </c>
      <c r="J12" s="7">
        <v>0</v>
      </c>
      <c r="K12" s="7">
        <v>0</v>
      </c>
      <c r="L12" s="7">
        <v>0</v>
      </c>
      <c r="M12" s="7">
        <v>0</v>
      </c>
      <c r="N12" s="6">
        <f>SUM(B12:M12)</f>
        <v>0</v>
      </c>
    </row>
    <row r="13" spans="1:14">
      <c r="A13" t="s">
        <v>3</v>
      </c>
      <c r="B13" s="7">
        <v>0</v>
      </c>
      <c r="C13" s="7">
        <v>0</v>
      </c>
      <c r="D13" s="7">
        <v>0</v>
      </c>
      <c r="E13" s="7">
        <v>0</v>
      </c>
      <c r="F13" s="7">
        <v>0</v>
      </c>
      <c r="G13" s="7">
        <v>0</v>
      </c>
      <c r="H13" s="7">
        <v>0</v>
      </c>
      <c r="I13" s="7">
        <v>0</v>
      </c>
      <c r="J13" s="7">
        <v>0</v>
      </c>
      <c r="K13" s="7">
        <v>0</v>
      </c>
      <c r="L13" s="7">
        <v>0</v>
      </c>
      <c r="M13" s="7">
        <v>0</v>
      </c>
      <c r="N13" s="6">
        <f t="shared" ref="N13:N76" si="0">SUM(B13:M13)</f>
        <v>0</v>
      </c>
    </row>
    <row r="14" spans="1:14">
      <c r="A14" t="s">
        <v>4</v>
      </c>
      <c r="B14" s="7">
        <v>0</v>
      </c>
      <c r="C14" s="7">
        <v>0</v>
      </c>
      <c r="D14" s="7">
        <v>0</v>
      </c>
      <c r="E14" s="7">
        <v>0</v>
      </c>
      <c r="F14" s="7">
        <v>0</v>
      </c>
      <c r="G14" s="7">
        <v>0</v>
      </c>
      <c r="H14" s="7">
        <v>0</v>
      </c>
      <c r="I14" s="7">
        <v>0</v>
      </c>
      <c r="J14" s="7">
        <v>0</v>
      </c>
      <c r="K14" s="7">
        <v>0</v>
      </c>
      <c r="L14" s="7">
        <v>0</v>
      </c>
      <c r="M14" s="7">
        <v>0</v>
      </c>
      <c r="N14" s="6">
        <f t="shared" si="0"/>
        <v>0</v>
      </c>
    </row>
    <row r="15" spans="1:14">
      <c r="A15" t="s">
        <v>5</v>
      </c>
      <c r="B15" s="7">
        <v>0</v>
      </c>
      <c r="C15" s="7">
        <v>0</v>
      </c>
      <c r="D15" s="7">
        <v>0</v>
      </c>
      <c r="E15" s="7">
        <v>0</v>
      </c>
      <c r="F15" s="7">
        <v>0</v>
      </c>
      <c r="G15" s="7">
        <v>0</v>
      </c>
      <c r="H15" s="7">
        <v>0</v>
      </c>
      <c r="I15" s="7">
        <v>0</v>
      </c>
      <c r="J15" s="7">
        <v>0</v>
      </c>
      <c r="K15" s="7">
        <v>0</v>
      </c>
      <c r="L15" s="7">
        <v>0</v>
      </c>
      <c r="M15" s="7">
        <v>0</v>
      </c>
      <c r="N15" s="6">
        <f t="shared" si="0"/>
        <v>0</v>
      </c>
    </row>
    <row r="16" spans="1:14">
      <c r="A16" t="s">
        <v>6</v>
      </c>
      <c r="B16" s="7">
        <v>0</v>
      </c>
      <c r="C16" s="7">
        <v>0</v>
      </c>
      <c r="D16" s="7">
        <v>0</v>
      </c>
      <c r="E16" s="7">
        <v>0</v>
      </c>
      <c r="F16" s="7">
        <v>0</v>
      </c>
      <c r="G16" s="7">
        <v>0</v>
      </c>
      <c r="H16" s="7">
        <v>0</v>
      </c>
      <c r="I16" s="7">
        <v>0</v>
      </c>
      <c r="J16" s="7">
        <v>0</v>
      </c>
      <c r="K16" s="7">
        <v>0</v>
      </c>
      <c r="L16" s="7">
        <v>0</v>
      </c>
      <c r="M16" s="7">
        <v>0</v>
      </c>
      <c r="N16" s="6">
        <f t="shared" si="0"/>
        <v>0</v>
      </c>
    </row>
    <row r="17" spans="1:14">
      <c r="A17" t="s">
        <v>7</v>
      </c>
      <c r="B17" s="7">
        <v>0</v>
      </c>
      <c r="C17" s="7">
        <v>0</v>
      </c>
      <c r="D17" s="7">
        <v>0</v>
      </c>
      <c r="E17" s="7">
        <v>0</v>
      </c>
      <c r="F17" s="7">
        <v>0</v>
      </c>
      <c r="G17" s="7">
        <v>0</v>
      </c>
      <c r="H17" s="7">
        <v>0</v>
      </c>
      <c r="I17" s="7">
        <v>0</v>
      </c>
      <c r="J17" s="7">
        <v>0</v>
      </c>
      <c r="K17" s="7">
        <v>0</v>
      </c>
      <c r="L17" s="7">
        <v>0</v>
      </c>
      <c r="M17" s="7">
        <v>0</v>
      </c>
      <c r="N17" s="6">
        <f t="shared" si="0"/>
        <v>0</v>
      </c>
    </row>
    <row r="18" spans="1:14">
      <c r="A18" t="s">
        <v>8</v>
      </c>
      <c r="B18" s="7">
        <v>0</v>
      </c>
      <c r="C18" s="7">
        <v>0</v>
      </c>
      <c r="D18" s="7">
        <v>0</v>
      </c>
      <c r="E18" s="7">
        <v>0</v>
      </c>
      <c r="F18" s="7">
        <v>0</v>
      </c>
      <c r="G18" s="7">
        <v>0</v>
      </c>
      <c r="H18" s="7">
        <v>0</v>
      </c>
      <c r="I18" s="7">
        <v>0</v>
      </c>
      <c r="J18" s="7">
        <v>0</v>
      </c>
      <c r="K18" s="7">
        <v>0</v>
      </c>
      <c r="L18" s="7">
        <v>0</v>
      </c>
      <c r="M18" s="7">
        <v>0</v>
      </c>
      <c r="N18" s="6">
        <f t="shared" si="0"/>
        <v>0</v>
      </c>
    </row>
    <row r="19" spans="1:14">
      <c r="A19" t="s">
        <v>9</v>
      </c>
      <c r="B19" s="7">
        <v>0</v>
      </c>
      <c r="C19" s="7">
        <v>0</v>
      </c>
      <c r="D19" s="7">
        <v>0</v>
      </c>
      <c r="E19" s="7">
        <v>0</v>
      </c>
      <c r="F19" s="7">
        <v>0</v>
      </c>
      <c r="G19" s="7">
        <v>0</v>
      </c>
      <c r="H19" s="7">
        <v>0</v>
      </c>
      <c r="I19" s="7">
        <v>0</v>
      </c>
      <c r="J19" s="7">
        <v>0</v>
      </c>
      <c r="K19" s="7">
        <v>0</v>
      </c>
      <c r="L19" s="7">
        <v>0</v>
      </c>
      <c r="M19" s="7">
        <v>0</v>
      </c>
      <c r="N19" s="6">
        <f t="shared" si="0"/>
        <v>0</v>
      </c>
    </row>
    <row r="20" spans="1:14">
      <c r="A20" t="s">
        <v>96</v>
      </c>
      <c r="B20" s="7">
        <v>0</v>
      </c>
      <c r="C20" s="7">
        <v>0</v>
      </c>
      <c r="D20" s="7">
        <v>0</v>
      </c>
      <c r="E20" s="7">
        <v>0</v>
      </c>
      <c r="F20" s="7">
        <v>0</v>
      </c>
      <c r="G20" s="7">
        <v>0</v>
      </c>
      <c r="H20" s="7">
        <v>0</v>
      </c>
      <c r="I20" s="7">
        <v>0</v>
      </c>
      <c r="J20" s="7">
        <v>0</v>
      </c>
      <c r="K20" s="7">
        <v>0</v>
      </c>
      <c r="L20" s="7">
        <v>0</v>
      </c>
      <c r="M20" s="7">
        <v>0</v>
      </c>
      <c r="N20" s="6">
        <f t="shared" si="0"/>
        <v>0</v>
      </c>
    </row>
    <row r="21" spans="1:14">
      <c r="A21" t="s">
        <v>10</v>
      </c>
      <c r="B21" s="7">
        <v>0</v>
      </c>
      <c r="C21" s="7">
        <v>0</v>
      </c>
      <c r="D21" s="7">
        <v>0</v>
      </c>
      <c r="E21" s="7">
        <v>0</v>
      </c>
      <c r="F21" s="7">
        <v>0</v>
      </c>
      <c r="G21" s="7">
        <v>0</v>
      </c>
      <c r="H21" s="7">
        <v>0</v>
      </c>
      <c r="I21" s="7">
        <v>0</v>
      </c>
      <c r="J21" s="7">
        <v>0</v>
      </c>
      <c r="K21" s="7">
        <v>0</v>
      </c>
      <c r="L21" s="7">
        <v>0</v>
      </c>
      <c r="M21" s="7">
        <v>0</v>
      </c>
      <c r="N21" s="6">
        <f t="shared" si="0"/>
        <v>0</v>
      </c>
    </row>
    <row r="22" spans="1:14">
      <c r="A22" t="s">
        <v>11</v>
      </c>
      <c r="B22" s="7">
        <v>0</v>
      </c>
      <c r="C22" s="7">
        <v>0</v>
      </c>
      <c r="D22" s="7">
        <v>0</v>
      </c>
      <c r="E22" s="7">
        <v>0</v>
      </c>
      <c r="F22" s="7">
        <v>0</v>
      </c>
      <c r="G22" s="7">
        <v>0</v>
      </c>
      <c r="H22" s="7">
        <v>0</v>
      </c>
      <c r="I22" s="7">
        <v>0</v>
      </c>
      <c r="J22" s="7">
        <v>0</v>
      </c>
      <c r="K22" s="7">
        <v>0</v>
      </c>
      <c r="L22" s="7">
        <v>0</v>
      </c>
      <c r="M22" s="7">
        <v>0</v>
      </c>
      <c r="N22" s="6">
        <f t="shared" si="0"/>
        <v>0</v>
      </c>
    </row>
    <row r="23" spans="1:14">
      <c r="A23" t="s">
        <v>12</v>
      </c>
      <c r="B23" s="7">
        <v>0</v>
      </c>
      <c r="C23" s="7">
        <v>0</v>
      </c>
      <c r="D23" s="7">
        <v>0</v>
      </c>
      <c r="E23" s="7">
        <v>0</v>
      </c>
      <c r="F23" s="7">
        <v>0</v>
      </c>
      <c r="G23" s="7">
        <v>0</v>
      </c>
      <c r="H23" s="7">
        <v>0</v>
      </c>
      <c r="I23" s="7">
        <v>0</v>
      </c>
      <c r="J23" s="7">
        <v>0</v>
      </c>
      <c r="K23" s="7">
        <v>0</v>
      </c>
      <c r="L23" s="7">
        <v>0</v>
      </c>
      <c r="M23" s="7">
        <v>0</v>
      </c>
      <c r="N23" s="6">
        <f t="shared" si="0"/>
        <v>0</v>
      </c>
    </row>
    <row r="24" spans="1:14">
      <c r="A24" s="25" t="s">
        <v>128</v>
      </c>
      <c r="B24" s="6">
        <v>2913971.91</v>
      </c>
      <c r="C24" s="7">
        <v>3036645.5125000002</v>
      </c>
      <c r="D24" s="7">
        <v>3112112.62</v>
      </c>
      <c r="E24" s="7">
        <v>2301979.37</v>
      </c>
      <c r="F24" s="7">
        <v>2925815.27</v>
      </c>
      <c r="G24" s="7">
        <v>3330954.81</v>
      </c>
      <c r="H24" s="7">
        <v>4031964.6</v>
      </c>
      <c r="I24" s="7">
        <v>4257972.8499999996</v>
      </c>
      <c r="J24" s="7">
        <v>4178932.65</v>
      </c>
      <c r="K24" s="7">
        <v>4504900.21</v>
      </c>
      <c r="L24" s="7">
        <v>3591917.94</v>
      </c>
      <c r="M24" s="7">
        <v>3071018.11</v>
      </c>
      <c r="N24" s="6">
        <f>SUM(B24:M24)</f>
        <v>41258185.852499999</v>
      </c>
    </row>
    <row r="25" spans="1:14">
      <c r="A25" t="s">
        <v>13</v>
      </c>
      <c r="B25" s="7">
        <v>0</v>
      </c>
      <c r="C25" s="7">
        <v>0</v>
      </c>
      <c r="D25" s="7">
        <v>0</v>
      </c>
      <c r="E25" s="7">
        <v>0</v>
      </c>
      <c r="F25" s="7">
        <v>0</v>
      </c>
      <c r="G25" s="7">
        <v>0</v>
      </c>
      <c r="H25" s="7">
        <v>0</v>
      </c>
      <c r="I25" s="7">
        <v>0</v>
      </c>
      <c r="J25" s="7">
        <v>0</v>
      </c>
      <c r="K25" s="7">
        <v>0</v>
      </c>
      <c r="L25" s="7">
        <v>0</v>
      </c>
      <c r="M25" s="7">
        <v>0</v>
      </c>
      <c r="N25" s="6">
        <f t="shared" si="0"/>
        <v>0</v>
      </c>
    </row>
    <row r="26" spans="1:14">
      <c r="A26" t="s">
        <v>14</v>
      </c>
      <c r="B26" s="7">
        <v>0</v>
      </c>
      <c r="C26" s="7">
        <v>0</v>
      </c>
      <c r="D26" s="7">
        <v>0</v>
      </c>
      <c r="E26" s="7">
        <v>0</v>
      </c>
      <c r="F26" s="7">
        <v>0</v>
      </c>
      <c r="G26" s="7">
        <v>0</v>
      </c>
      <c r="H26" s="7">
        <v>0</v>
      </c>
      <c r="I26" s="7">
        <v>0</v>
      </c>
      <c r="J26" s="7">
        <v>0</v>
      </c>
      <c r="K26" s="7">
        <v>0</v>
      </c>
      <c r="L26" s="7">
        <v>0</v>
      </c>
      <c r="M26" s="7">
        <v>0</v>
      </c>
      <c r="N26" s="6">
        <f t="shared" si="0"/>
        <v>0</v>
      </c>
    </row>
    <row r="27" spans="1:14">
      <c r="A27" s="26" t="s">
        <v>15</v>
      </c>
      <c r="B27" s="7">
        <v>446712.3</v>
      </c>
      <c r="C27" s="7">
        <v>421831.01</v>
      </c>
      <c r="D27" s="7">
        <v>421278.39</v>
      </c>
      <c r="E27" s="7">
        <v>403652.21</v>
      </c>
      <c r="F27" s="7">
        <v>449283.92</v>
      </c>
      <c r="G27" s="7">
        <v>419103.78</v>
      </c>
      <c r="H27" s="7">
        <v>361795.03</v>
      </c>
      <c r="I27" s="7">
        <f>1125656.23/3</f>
        <v>375218.74333333335</v>
      </c>
      <c r="J27" s="7">
        <v>408532.26</v>
      </c>
      <c r="K27" s="7">
        <v>418759.48</v>
      </c>
      <c r="L27" s="7">
        <v>399099.66</v>
      </c>
      <c r="M27" s="7">
        <v>381043.38</v>
      </c>
      <c r="N27" s="6">
        <f>SUM(B27:M27)</f>
        <v>4906310.1633333331</v>
      </c>
    </row>
    <row r="28" spans="1:14">
      <c r="A28" t="s">
        <v>16</v>
      </c>
      <c r="B28" s="7">
        <v>0</v>
      </c>
      <c r="C28" s="7">
        <v>0</v>
      </c>
      <c r="D28" s="7">
        <v>0</v>
      </c>
      <c r="E28" s="7">
        <v>0</v>
      </c>
      <c r="F28" s="7">
        <v>0</v>
      </c>
      <c r="G28" s="7">
        <v>0</v>
      </c>
      <c r="H28" s="7">
        <v>0</v>
      </c>
      <c r="I28" s="7">
        <v>0</v>
      </c>
      <c r="J28" s="7">
        <v>0</v>
      </c>
      <c r="K28" s="7">
        <v>0</v>
      </c>
      <c r="L28" s="7">
        <v>0</v>
      </c>
      <c r="M28" s="7">
        <v>0</v>
      </c>
      <c r="N28" s="6">
        <f t="shared" si="0"/>
        <v>0</v>
      </c>
    </row>
    <row r="29" spans="1:14">
      <c r="A29" t="s">
        <v>17</v>
      </c>
      <c r="B29" s="7">
        <v>0</v>
      </c>
      <c r="C29" s="7">
        <v>0</v>
      </c>
      <c r="D29" s="7">
        <v>0</v>
      </c>
      <c r="E29" s="7">
        <v>0</v>
      </c>
      <c r="F29" s="7">
        <v>0</v>
      </c>
      <c r="G29" s="7">
        <v>0</v>
      </c>
      <c r="H29" s="7">
        <v>0</v>
      </c>
      <c r="I29" s="7">
        <v>0</v>
      </c>
      <c r="J29" s="7">
        <v>0</v>
      </c>
      <c r="K29" s="7">
        <v>0</v>
      </c>
      <c r="L29" s="7">
        <v>0</v>
      </c>
      <c r="M29" s="7">
        <v>0</v>
      </c>
      <c r="N29" s="6">
        <f t="shared" si="0"/>
        <v>0</v>
      </c>
    </row>
    <row r="30" spans="1:14">
      <c r="A30" t="s">
        <v>18</v>
      </c>
      <c r="B30" s="7">
        <v>0</v>
      </c>
      <c r="C30" s="7">
        <v>0</v>
      </c>
      <c r="D30" s="7">
        <v>0</v>
      </c>
      <c r="E30" s="7">
        <v>0</v>
      </c>
      <c r="F30" s="7">
        <v>0</v>
      </c>
      <c r="G30" s="7">
        <v>0</v>
      </c>
      <c r="H30" s="7">
        <v>0</v>
      </c>
      <c r="I30" s="7">
        <v>0</v>
      </c>
      <c r="J30" s="7">
        <v>0</v>
      </c>
      <c r="K30" s="7">
        <v>0</v>
      </c>
      <c r="L30" s="7">
        <v>0</v>
      </c>
      <c r="M30" s="7">
        <v>0</v>
      </c>
      <c r="N30" s="6">
        <f t="shared" si="0"/>
        <v>0</v>
      </c>
    </row>
    <row r="31" spans="1:14">
      <c r="A31" t="s">
        <v>19</v>
      </c>
      <c r="B31" s="7">
        <v>0</v>
      </c>
      <c r="C31" s="7">
        <v>0</v>
      </c>
      <c r="D31" s="7">
        <v>0</v>
      </c>
      <c r="E31" s="7">
        <v>0</v>
      </c>
      <c r="F31" s="7">
        <v>0</v>
      </c>
      <c r="G31" s="7">
        <v>0</v>
      </c>
      <c r="H31" s="7">
        <v>0</v>
      </c>
      <c r="I31" s="7">
        <v>0</v>
      </c>
      <c r="J31" s="7">
        <v>0</v>
      </c>
      <c r="K31" s="7">
        <v>0</v>
      </c>
      <c r="L31" s="7">
        <v>0</v>
      </c>
      <c r="M31" s="7">
        <v>0</v>
      </c>
      <c r="N31" s="6">
        <f t="shared" si="0"/>
        <v>0</v>
      </c>
    </row>
    <row r="32" spans="1:14">
      <c r="A32" t="s">
        <v>20</v>
      </c>
      <c r="B32" s="7">
        <v>0</v>
      </c>
      <c r="C32" s="7">
        <v>0</v>
      </c>
      <c r="D32" s="7">
        <v>0</v>
      </c>
      <c r="E32" s="7">
        <v>0</v>
      </c>
      <c r="F32" s="7">
        <v>0</v>
      </c>
      <c r="G32" s="7">
        <v>0</v>
      </c>
      <c r="H32" s="7">
        <v>0</v>
      </c>
      <c r="I32" s="7">
        <v>0</v>
      </c>
      <c r="J32" s="7">
        <v>0</v>
      </c>
      <c r="K32" s="7">
        <v>0</v>
      </c>
      <c r="L32" s="7">
        <v>0</v>
      </c>
      <c r="M32" s="7">
        <v>0</v>
      </c>
      <c r="N32" s="6">
        <f t="shared" si="0"/>
        <v>0</v>
      </c>
    </row>
    <row r="33" spans="1:14">
      <c r="A33" t="s">
        <v>21</v>
      </c>
      <c r="B33" s="7">
        <v>0</v>
      </c>
      <c r="C33" s="7">
        <v>0</v>
      </c>
      <c r="D33" s="7">
        <v>0</v>
      </c>
      <c r="E33" s="7">
        <v>0</v>
      </c>
      <c r="F33" s="7">
        <v>0</v>
      </c>
      <c r="G33" s="7">
        <v>0</v>
      </c>
      <c r="H33" s="7">
        <v>0</v>
      </c>
      <c r="I33" s="7">
        <v>0</v>
      </c>
      <c r="J33" s="7">
        <v>0</v>
      </c>
      <c r="K33" s="7">
        <v>0</v>
      </c>
      <c r="L33" s="7">
        <v>0</v>
      </c>
      <c r="M33" s="7">
        <v>0</v>
      </c>
      <c r="N33" s="6">
        <f t="shared" si="0"/>
        <v>0</v>
      </c>
    </row>
    <row r="34" spans="1:14">
      <c r="A34" t="s">
        <v>22</v>
      </c>
      <c r="B34" s="7">
        <v>0</v>
      </c>
      <c r="C34" s="7">
        <v>0</v>
      </c>
      <c r="D34" s="7">
        <v>0</v>
      </c>
      <c r="E34" s="7">
        <v>0</v>
      </c>
      <c r="F34" s="7">
        <v>0</v>
      </c>
      <c r="G34" s="7">
        <v>0</v>
      </c>
      <c r="H34" s="7">
        <v>0</v>
      </c>
      <c r="I34" s="7">
        <v>0</v>
      </c>
      <c r="J34" s="7">
        <v>0</v>
      </c>
      <c r="K34" s="7">
        <v>0</v>
      </c>
      <c r="L34" s="7">
        <v>0</v>
      </c>
      <c r="M34" s="7">
        <v>0</v>
      </c>
      <c r="N34" s="6">
        <f t="shared" si="0"/>
        <v>0</v>
      </c>
    </row>
    <row r="35" spans="1:14">
      <c r="A35" t="s">
        <v>23</v>
      </c>
      <c r="B35" s="7">
        <v>0</v>
      </c>
      <c r="C35" s="7">
        <v>0</v>
      </c>
      <c r="D35" s="7">
        <v>0</v>
      </c>
      <c r="E35" s="7">
        <v>0</v>
      </c>
      <c r="F35" s="7">
        <v>0</v>
      </c>
      <c r="G35" s="7">
        <v>0</v>
      </c>
      <c r="H35" s="7">
        <v>0</v>
      </c>
      <c r="I35" s="7">
        <v>0</v>
      </c>
      <c r="J35" s="7">
        <v>0</v>
      </c>
      <c r="K35" s="7">
        <v>0</v>
      </c>
      <c r="L35" s="7">
        <v>0</v>
      </c>
      <c r="M35" s="7">
        <v>0</v>
      </c>
      <c r="N35" s="6">
        <f t="shared" si="0"/>
        <v>0</v>
      </c>
    </row>
    <row r="36" spans="1:14">
      <c r="A36" t="s">
        <v>24</v>
      </c>
      <c r="B36" s="7">
        <v>0</v>
      </c>
      <c r="C36" s="7">
        <v>0</v>
      </c>
      <c r="D36" s="7">
        <v>0</v>
      </c>
      <c r="E36" s="7">
        <v>0</v>
      </c>
      <c r="F36" s="7">
        <v>0</v>
      </c>
      <c r="G36" s="7">
        <v>0</v>
      </c>
      <c r="H36" s="7">
        <v>0</v>
      </c>
      <c r="I36" s="7">
        <v>0</v>
      </c>
      <c r="J36" s="7">
        <v>0</v>
      </c>
      <c r="K36" s="7">
        <v>0</v>
      </c>
      <c r="L36" s="7">
        <v>0</v>
      </c>
      <c r="M36" s="7">
        <v>0</v>
      </c>
      <c r="N36" s="6">
        <f t="shared" si="0"/>
        <v>0</v>
      </c>
    </row>
    <row r="37" spans="1:14">
      <c r="A37" t="s">
        <v>25</v>
      </c>
      <c r="B37" s="7">
        <v>0</v>
      </c>
      <c r="C37" s="7">
        <v>0</v>
      </c>
      <c r="D37" s="7">
        <v>0</v>
      </c>
      <c r="E37" s="7">
        <v>0</v>
      </c>
      <c r="F37" s="7">
        <v>0</v>
      </c>
      <c r="G37" s="7">
        <v>0</v>
      </c>
      <c r="H37" s="7">
        <v>0</v>
      </c>
      <c r="I37" s="7">
        <v>0</v>
      </c>
      <c r="J37" s="7">
        <v>0</v>
      </c>
      <c r="K37" s="7">
        <v>0</v>
      </c>
      <c r="L37" s="7">
        <v>0</v>
      </c>
      <c r="M37" s="7">
        <v>0</v>
      </c>
      <c r="N37" s="6">
        <f t="shared" si="0"/>
        <v>0</v>
      </c>
    </row>
    <row r="38" spans="1:14">
      <c r="A38" t="s">
        <v>26</v>
      </c>
      <c r="B38" s="7">
        <v>0</v>
      </c>
      <c r="C38" s="7">
        <v>0</v>
      </c>
      <c r="D38" s="7">
        <v>0</v>
      </c>
      <c r="E38" s="7">
        <v>0</v>
      </c>
      <c r="F38" s="7">
        <v>0</v>
      </c>
      <c r="G38" s="7">
        <v>0</v>
      </c>
      <c r="H38" s="7">
        <v>0</v>
      </c>
      <c r="I38" s="7">
        <v>0</v>
      </c>
      <c r="J38" s="7">
        <v>0</v>
      </c>
      <c r="K38" s="7">
        <v>0</v>
      </c>
      <c r="L38" s="7">
        <v>0</v>
      </c>
      <c r="M38" s="7">
        <v>0</v>
      </c>
      <c r="N38" s="6">
        <f t="shared" si="0"/>
        <v>0</v>
      </c>
    </row>
    <row r="39" spans="1:14">
      <c r="A39" t="s">
        <v>27</v>
      </c>
      <c r="B39" s="7">
        <v>0</v>
      </c>
      <c r="C39" s="7">
        <v>0</v>
      </c>
      <c r="D39" s="7">
        <v>0</v>
      </c>
      <c r="E39" s="7">
        <v>0</v>
      </c>
      <c r="F39" s="7">
        <v>0</v>
      </c>
      <c r="G39" s="7">
        <v>0</v>
      </c>
      <c r="H39" s="7">
        <v>0</v>
      </c>
      <c r="I39" s="7">
        <v>0</v>
      </c>
      <c r="J39" s="7">
        <v>0</v>
      </c>
      <c r="K39" s="7">
        <v>0</v>
      </c>
      <c r="L39" s="7">
        <v>0</v>
      </c>
      <c r="M39" s="7">
        <v>0</v>
      </c>
      <c r="N39" s="6">
        <f t="shared" si="0"/>
        <v>0</v>
      </c>
    </row>
    <row r="40" spans="1:14">
      <c r="A40" t="s">
        <v>28</v>
      </c>
      <c r="B40" s="7">
        <v>0</v>
      </c>
      <c r="C40" s="7">
        <v>0</v>
      </c>
      <c r="D40" s="7">
        <v>0</v>
      </c>
      <c r="E40" s="7">
        <v>0</v>
      </c>
      <c r="F40" s="7">
        <v>0</v>
      </c>
      <c r="G40" s="7">
        <v>0</v>
      </c>
      <c r="H40" s="7">
        <v>0</v>
      </c>
      <c r="I40" s="7">
        <v>0</v>
      </c>
      <c r="J40" s="7">
        <v>0</v>
      </c>
      <c r="K40" s="7">
        <v>0</v>
      </c>
      <c r="L40" s="7">
        <v>0</v>
      </c>
      <c r="M40" s="7">
        <v>0</v>
      </c>
      <c r="N40" s="6">
        <f t="shared" si="0"/>
        <v>0</v>
      </c>
    </row>
    <row r="41" spans="1:14">
      <c r="A41" t="s">
        <v>29</v>
      </c>
      <c r="B41" s="7">
        <v>0</v>
      </c>
      <c r="C41" s="7">
        <v>0</v>
      </c>
      <c r="D41" s="7">
        <v>0</v>
      </c>
      <c r="E41" s="7">
        <v>0</v>
      </c>
      <c r="F41" s="7">
        <v>0</v>
      </c>
      <c r="G41" s="7">
        <v>0</v>
      </c>
      <c r="H41" s="7">
        <v>0</v>
      </c>
      <c r="I41" s="7">
        <v>0</v>
      </c>
      <c r="J41" s="7">
        <v>0</v>
      </c>
      <c r="K41" s="7">
        <v>0</v>
      </c>
      <c r="L41" s="7">
        <v>0</v>
      </c>
      <c r="M41" s="7">
        <v>0</v>
      </c>
      <c r="N41" s="6">
        <f t="shared" si="0"/>
        <v>0</v>
      </c>
    </row>
    <row r="42" spans="1:14">
      <c r="A42" t="s">
        <v>30</v>
      </c>
      <c r="B42" s="7">
        <v>0</v>
      </c>
      <c r="C42" s="7">
        <v>0</v>
      </c>
      <c r="D42" s="7">
        <v>0</v>
      </c>
      <c r="E42" s="7">
        <v>0</v>
      </c>
      <c r="F42" s="7">
        <v>0</v>
      </c>
      <c r="G42" s="7">
        <v>0</v>
      </c>
      <c r="H42" s="7">
        <v>0</v>
      </c>
      <c r="I42" s="7">
        <v>0</v>
      </c>
      <c r="J42" s="7">
        <v>0</v>
      </c>
      <c r="K42" s="7">
        <v>0</v>
      </c>
      <c r="L42" s="7">
        <v>0</v>
      </c>
      <c r="M42" s="7">
        <v>0</v>
      </c>
      <c r="N42" s="6">
        <f t="shared" si="0"/>
        <v>0</v>
      </c>
    </row>
    <row r="43" spans="1:14">
      <c r="A43" t="s">
        <v>31</v>
      </c>
      <c r="B43" s="7">
        <v>0</v>
      </c>
      <c r="C43" s="7">
        <v>0</v>
      </c>
      <c r="D43" s="7">
        <v>0</v>
      </c>
      <c r="E43" s="7">
        <v>0</v>
      </c>
      <c r="F43" s="7">
        <v>0</v>
      </c>
      <c r="G43" s="7">
        <v>0</v>
      </c>
      <c r="H43" s="7">
        <v>0</v>
      </c>
      <c r="I43" s="7">
        <v>0</v>
      </c>
      <c r="J43" s="7">
        <v>0</v>
      </c>
      <c r="K43" s="7">
        <v>0</v>
      </c>
      <c r="L43" s="7">
        <v>0</v>
      </c>
      <c r="M43" s="7">
        <v>0</v>
      </c>
      <c r="N43" s="6">
        <f t="shared" si="0"/>
        <v>0</v>
      </c>
    </row>
    <row r="44" spans="1:14">
      <c r="A44" t="s">
        <v>32</v>
      </c>
      <c r="B44" s="7">
        <v>0</v>
      </c>
      <c r="C44" s="7">
        <v>0</v>
      </c>
      <c r="D44" s="7">
        <v>0</v>
      </c>
      <c r="E44" s="7">
        <v>0</v>
      </c>
      <c r="F44" s="7">
        <v>0</v>
      </c>
      <c r="G44" s="7">
        <v>0</v>
      </c>
      <c r="H44" s="7">
        <v>0</v>
      </c>
      <c r="I44" s="7">
        <v>0</v>
      </c>
      <c r="J44" s="7">
        <v>0</v>
      </c>
      <c r="K44" s="7">
        <v>0</v>
      </c>
      <c r="L44" s="7">
        <v>0</v>
      </c>
      <c r="M44" s="7">
        <v>0</v>
      </c>
      <c r="N44" s="6">
        <f t="shared" si="0"/>
        <v>0</v>
      </c>
    </row>
    <row r="45" spans="1:14">
      <c r="A45" t="s">
        <v>33</v>
      </c>
      <c r="B45" s="7">
        <v>0</v>
      </c>
      <c r="C45" s="7">
        <v>0</v>
      </c>
      <c r="D45" s="7">
        <v>0</v>
      </c>
      <c r="E45" s="7">
        <v>0</v>
      </c>
      <c r="F45" s="7">
        <v>0</v>
      </c>
      <c r="G45" s="7">
        <v>0</v>
      </c>
      <c r="H45" s="7">
        <v>0</v>
      </c>
      <c r="I45" s="7">
        <v>0</v>
      </c>
      <c r="J45" s="7">
        <v>0</v>
      </c>
      <c r="K45" s="7">
        <v>0</v>
      </c>
      <c r="L45" s="7">
        <v>0</v>
      </c>
      <c r="M45" s="7">
        <v>0</v>
      </c>
      <c r="N45" s="6">
        <f t="shared" si="0"/>
        <v>0</v>
      </c>
    </row>
    <row r="46" spans="1:14">
      <c r="A46" t="s">
        <v>34</v>
      </c>
      <c r="B46" s="7">
        <v>0</v>
      </c>
      <c r="C46" s="7">
        <v>0</v>
      </c>
      <c r="D46" s="7">
        <v>0</v>
      </c>
      <c r="E46" s="7">
        <v>0</v>
      </c>
      <c r="F46" s="7">
        <v>0</v>
      </c>
      <c r="G46" s="7">
        <v>0</v>
      </c>
      <c r="H46" s="7">
        <v>0</v>
      </c>
      <c r="I46" s="7">
        <v>0</v>
      </c>
      <c r="J46" s="7">
        <v>0</v>
      </c>
      <c r="K46" s="7">
        <v>0</v>
      </c>
      <c r="L46" s="7">
        <v>0</v>
      </c>
      <c r="M46" s="7">
        <v>0</v>
      </c>
      <c r="N46" s="6">
        <f t="shared" si="0"/>
        <v>0</v>
      </c>
    </row>
    <row r="47" spans="1:14">
      <c r="A47" t="s">
        <v>35</v>
      </c>
      <c r="B47" s="7">
        <v>0</v>
      </c>
      <c r="C47" s="7">
        <v>0</v>
      </c>
      <c r="D47" s="7">
        <v>0</v>
      </c>
      <c r="E47" s="7">
        <v>0</v>
      </c>
      <c r="F47" s="7">
        <v>0</v>
      </c>
      <c r="G47" s="7">
        <v>0</v>
      </c>
      <c r="H47" s="7">
        <v>0</v>
      </c>
      <c r="I47" s="7">
        <v>0</v>
      </c>
      <c r="J47" s="7">
        <v>0</v>
      </c>
      <c r="K47" s="7">
        <v>0</v>
      </c>
      <c r="L47" s="7">
        <v>0</v>
      </c>
      <c r="M47" s="7">
        <v>0</v>
      </c>
      <c r="N47" s="6">
        <f t="shared" si="0"/>
        <v>0</v>
      </c>
    </row>
    <row r="48" spans="1:14">
      <c r="A48" t="s">
        <v>36</v>
      </c>
      <c r="B48" s="7">
        <v>0</v>
      </c>
      <c r="C48" s="7">
        <v>0</v>
      </c>
      <c r="D48" s="7">
        <v>0</v>
      </c>
      <c r="E48" s="7">
        <v>0</v>
      </c>
      <c r="F48" s="7">
        <v>0</v>
      </c>
      <c r="G48" s="7">
        <v>0</v>
      </c>
      <c r="H48" s="7">
        <v>0</v>
      </c>
      <c r="I48" s="7">
        <v>0</v>
      </c>
      <c r="J48" s="7">
        <v>0</v>
      </c>
      <c r="K48" s="7">
        <v>0</v>
      </c>
      <c r="L48" s="7">
        <v>0</v>
      </c>
      <c r="M48" s="7">
        <v>0</v>
      </c>
      <c r="N48" s="6">
        <f t="shared" si="0"/>
        <v>0</v>
      </c>
    </row>
    <row r="49" spans="1:14">
      <c r="A49" t="s">
        <v>37</v>
      </c>
      <c r="B49" s="7">
        <v>0</v>
      </c>
      <c r="C49" s="7">
        <v>0</v>
      </c>
      <c r="D49" s="7">
        <v>0</v>
      </c>
      <c r="E49" s="7">
        <v>0</v>
      </c>
      <c r="F49" s="7">
        <v>0</v>
      </c>
      <c r="G49" s="7">
        <v>0</v>
      </c>
      <c r="H49" s="7">
        <v>0</v>
      </c>
      <c r="I49" s="7">
        <v>0</v>
      </c>
      <c r="J49" s="7">
        <v>0</v>
      </c>
      <c r="K49" s="7">
        <v>0</v>
      </c>
      <c r="L49" s="7">
        <v>0</v>
      </c>
      <c r="M49" s="7">
        <v>0</v>
      </c>
      <c r="N49" s="6">
        <f t="shared" si="0"/>
        <v>0</v>
      </c>
    </row>
    <row r="50" spans="1:14">
      <c r="A50" t="s">
        <v>38</v>
      </c>
      <c r="B50" s="7">
        <v>0</v>
      </c>
      <c r="C50" s="7">
        <v>0</v>
      </c>
      <c r="D50" s="7">
        <v>0</v>
      </c>
      <c r="E50" s="7">
        <v>0</v>
      </c>
      <c r="F50" s="7">
        <v>0</v>
      </c>
      <c r="G50" s="7">
        <v>0</v>
      </c>
      <c r="H50" s="7">
        <v>0</v>
      </c>
      <c r="I50" s="7">
        <v>0</v>
      </c>
      <c r="J50" s="7">
        <v>0</v>
      </c>
      <c r="K50" s="7">
        <v>0</v>
      </c>
      <c r="L50" s="7">
        <v>0</v>
      </c>
      <c r="M50" s="7">
        <v>0</v>
      </c>
      <c r="N50" s="6">
        <f t="shared" si="0"/>
        <v>0</v>
      </c>
    </row>
    <row r="51" spans="1:14">
      <c r="A51" t="s">
        <v>39</v>
      </c>
      <c r="B51" s="7">
        <v>0</v>
      </c>
      <c r="C51" s="7">
        <v>0</v>
      </c>
      <c r="D51" s="7">
        <v>0</v>
      </c>
      <c r="E51" s="7">
        <v>0</v>
      </c>
      <c r="F51" s="7">
        <v>0</v>
      </c>
      <c r="G51" s="7">
        <v>0</v>
      </c>
      <c r="H51" s="7">
        <v>0</v>
      </c>
      <c r="I51" s="7">
        <v>0</v>
      </c>
      <c r="J51" s="7">
        <v>0</v>
      </c>
      <c r="K51" s="7">
        <v>0</v>
      </c>
      <c r="L51" s="7">
        <v>0</v>
      </c>
      <c r="M51" s="7">
        <v>0</v>
      </c>
      <c r="N51" s="6">
        <f t="shared" si="0"/>
        <v>0</v>
      </c>
    </row>
    <row r="52" spans="1:14">
      <c r="A52" t="s">
        <v>40</v>
      </c>
      <c r="B52" s="7">
        <v>0</v>
      </c>
      <c r="C52" s="7">
        <v>0</v>
      </c>
      <c r="D52" s="7">
        <v>0</v>
      </c>
      <c r="E52" s="7">
        <v>0</v>
      </c>
      <c r="F52" s="7">
        <v>0</v>
      </c>
      <c r="G52" s="7">
        <v>0</v>
      </c>
      <c r="H52" s="7">
        <v>0</v>
      </c>
      <c r="I52" s="7">
        <v>0</v>
      </c>
      <c r="J52" s="7">
        <v>0</v>
      </c>
      <c r="K52" s="7">
        <v>0</v>
      </c>
      <c r="L52" s="7">
        <v>0</v>
      </c>
      <c r="M52" s="7">
        <v>0</v>
      </c>
      <c r="N52" s="6">
        <f t="shared" si="0"/>
        <v>0</v>
      </c>
    </row>
    <row r="53" spans="1:14">
      <c r="A53" t="s">
        <v>41</v>
      </c>
      <c r="B53" s="7">
        <v>0</v>
      </c>
      <c r="C53" s="7">
        <v>0</v>
      </c>
      <c r="D53" s="7">
        <v>0</v>
      </c>
      <c r="E53" s="7">
        <v>0</v>
      </c>
      <c r="F53" s="7">
        <v>0</v>
      </c>
      <c r="G53" s="7">
        <v>0</v>
      </c>
      <c r="H53" s="7">
        <v>0</v>
      </c>
      <c r="I53" s="7">
        <v>0</v>
      </c>
      <c r="J53" s="7">
        <v>0</v>
      </c>
      <c r="K53" s="7">
        <v>0</v>
      </c>
      <c r="L53" s="7">
        <v>0</v>
      </c>
      <c r="M53" s="7">
        <v>0</v>
      </c>
      <c r="N53" s="6">
        <f t="shared" si="0"/>
        <v>0</v>
      </c>
    </row>
    <row r="54" spans="1:14">
      <c r="A54" t="s">
        <v>42</v>
      </c>
      <c r="B54" s="7">
        <v>0</v>
      </c>
      <c r="C54" s="7">
        <v>0</v>
      </c>
      <c r="D54" s="7">
        <v>0</v>
      </c>
      <c r="E54" s="7">
        <v>0</v>
      </c>
      <c r="F54" s="7">
        <v>0</v>
      </c>
      <c r="G54" s="7">
        <v>0</v>
      </c>
      <c r="H54" s="7">
        <v>0</v>
      </c>
      <c r="I54" s="7">
        <v>0</v>
      </c>
      <c r="J54" s="7">
        <v>0</v>
      </c>
      <c r="K54" s="7">
        <v>0</v>
      </c>
      <c r="L54" s="7">
        <v>0</v>
      </c>
      <c r="M54" s="7">
        <v>0</v>
      </c>
      <c r="N54" s="6">
        <f t="shared" si="0"/>
        <v>0</v>
      </c>
    </row>
    <row r="55" spans="1:14">
      <c r="A55" s="26" t="s">
        <v>43</v>
      </c>
      <c r="B55" s="7">
        <v>418556.85</v>
      </c>
      <c r="C55" s="7">
        <v>420285.58</v>
      </c>
      <c r="D55" s="7">
        <v>334306.18</v>
      </c>
      <c r="E55" s="7">
        <v>156396.9</v>
      </c>
      <c r="F55" s="7">
        <v>273689.62</v>
      </c>
      <c r="G55" s="7">
        <v>352763.53</v>
      </c>
      <c r="H55" s="7">
        <v>394367.38</v>
      </c>
      <c r="I55" s="7">
        <v>480577.59</v>
      </c>
      <c r="J55" s="7">
        <v>506496.23</v>
      </c>
      <c r="K55" s="7">
        <v>568257.62</v>
      </c>
      <c r="L55" s="7">
        <v>487117.31</v>
      </c>
      <c r="M55" s="7">
        <v>401740.73</v>
      </c>
      <c r="N55" s="6">
        <f t="shared" si="0"/>
        <v>4794555.5199999996</v>
      </c>
    </row>
    <row r="56" spans="1:14">
      <c r="A56" t="s">
        <v>44</v>
      </c>
      <c r="B56" s="7">
        <v>0</v>
      </c>
      <c r="C56" s="7">
        <v>0</v>
      </c>
      <c r="D56" s="7">
        <v>0</v>
      </c>
      <c r="E56" s="7">
        <v>0</v>
      </c>
      <c r="F56" s="7">
        <v>0</v>
      </c>
      <c r="G56" s="7">
        <v>0</v>
      </c>
      <c r="H56" s="7">
        <v>0</v>
      </c>
      <c r="I56" s="7">
        <v>0</v>
      </c>
      <c r="J56" s="7">
        <v>0</v>
      </c>
      <c r="K56" s="7">
        <v>0</v>
      </c>
      <c r="L56" s="7">
        <v>0</v>
      </c>
      <c r="M56" s="7">
        <v>0</v>
      </c>
      <c r="N56" s="6">
        <f t="shared" si="0"/>
        <v>0</v>
      </c>
    </row>
    <row r="57" spans="1:14">
      <c r="A57" t="s">
        <v>45</v>
      </c>
      <c r="B57" s="7">
        <v>0</v>
      </c>
      <c r="C57" s="7">
        <v>0</v>
      </c>
      <c r="D57" s="7">
        <v>0</v>
      </c>
      <c r="E57" s="7">
        <v>0</v>
      </c>
      <c r="F57" s="7">
        <v>0</v>
      </c>
      <c r="G57" s="7">
        <v>0</v>
      </c>
      <c r="H57" s="7">
        <v>0</v>
      </c>
      <c r="I57" s="7">
        <v>0</v>
      </c>
      <c r="J57" s="7">
        <v>0</v>
      </c>
      <c r="K57" s="7">
        <v>0</v>
      </c>
      <c r="L57" s="7">
        <v>0</v>
      </c>
      <c r="M57" s="7">
        <v>0</v>
      </c>
      <c r="N57" s="6">
        <f t="shared" si="0"/>
        <v>0</v>
      </c>
    </row>
    <row r="58" spans="1:14">
      <c r="A58" t="s">
        <v>46</v>
      </c>
      <c r="B58" s="7">
        <v>0</v>
      </c>
      <c r="C58" s="7">
        <v>0</v>
      </c>
      <c r="D58" s="7">
        <v>0</v>
      </c>
      <c r="E58" s="7">
        <v>0</v>
      </c>
      <c r="F58" s="7">
        <v>0</v>
      </c>
      <c r="G58" s="7">
        <v>0</v>
      </c>
      <c r="H58" s="7">
        <v>0</v>
      </c>
      <c r="I58" s="7">
        <v>0</v>
      </c>
      <c r="J58" s="7">
        <v>0</v>
      </c>
      <c r="K58" s="7">
        <v>0</v>
      </c>
      <c r="L58" s="7">
        <v>0</v>
      </c>
      <c r="M58" s="7">
        <v>0</v>
      </c>
      <c r="N58" s="6">
        <f t="shared" si="0"/>
        <v>0</v>
      </c>
    </row>
    <row r="59" spans="1:14">
      <c r="A59" t="s">
        <v>47</v>
      </c>
      <c r="B59" s="7">
        <v>0</v>
      </c>
      <c r="C59" s="7">
        <v>0</v>
      </c>
      <c r="D59" s="7">
        <v>0</v>
      </c>
      <c r="E59" s="7">
        <v>0</v>
      </c>
      <c r="F59" s="7">
        <v>0</v>
      </c>
      <c r="G59" s="7">
        <v>0</v>
      </c>
      <c r="H59" s="7">
        <v>0</v>
      </c>
      <c r="I59" s="7">
        <v>0</v>
      </c>
      <c r="J59" s="7">
        <v>0</v>
      </c>
      <c r="K59" s="7">
        <v>0</v>
      </c>
      <c r="L59" s="7">
        <v>0</v>
      </c>
      <c r="M59" s="7">
        <v>0</v>
      </c>
      <c r="N59" s="6">
        <f t="shared" si="0"/>
        <v>0</v>
      </c>
    </row>
    <row r="60" spans="1:14">
      <c r="A60" t="s">
        <v>48</v>
      </c>
      <c r="B60" s="7">
        <v>0</v>
      </c>
      <c r="C60" s="7">
        <v>0</v>
      </c>
      <c r="D60" s="7">
        <v>0</v>
      </c>
      <c r="E60" s="7">
        <v>0</v>
      </c>
      <c r="F60" s="7">
        <v>0</v>
      </c>
      <c r="G60" s="7">
        <v>0</v>
      </c>
      <c r="H60" s="7">
        <v>0</v>
      </c>
      <c r="I60" s="7">
        <v>0</v>
      </c>
      <c r="J60" s="7">
        <v>0</v>
      </c>
      <c r="K60" s="7">
        <v>0</v>
      </c>
      <c r="L60" s="7">
        <v>0</v>
      </c>
      <c r="M60" s="7">
        <v>0</v>
      </c>
      <c r="N60" s="6">
        <f t="shared" si="0"/>
        <v>0</v>
      </c>
    </row>
    <row r="61" spans="1:14">
      <c r="A61" t="s">
        <v>49</v>
      </c>
      <c r="B61" s="7">
        <v>0</v>
      </c>
      <c r="C61" s="7">
        <v>0</v>
      </c>
      <c r="D61" s="7">
        <v>0</v>
      </c>
      <c r="E61" s="7">
        <v>0</v>
      </c>
      <c r="F61" s="7">
        <v>0</v>
      </c>
      <c r="G61" s="7">
        <v>0</v>
      </c>
      <c r="H61" s="7">
        <v>0</v>
      </c>
      <c r="I61" s="7">
        <v>0</v>
      </c>
      <c r="J61" s="7">
        <v>0</v>
      </c>
      <c r="K61" s="7">
        <v>0</v>
      </c>
      <c r="L61" s="7">
        <v>0</v>
      </c>
      <c r="M61" s="7">
        <v>0</v>
      </c>
      <c r="N61" s="6">
        <f t="shared" si="0"/>
        <v>0</v>
      </c>
    </row>
    <row r="62" spans="1:14">
      <c r="A62" t="s">
        <v>50</v>
      </c>
      <c r="B62" s="7">
        <v>0</v>
      </c>
      <c r="C62" s="7">
        <v>0</v>
      </c>
      <c r="D62" s="7">
        <v>0</v>
      </c>
      <c r="E62" s="7">
        <v>0</v>
      </c>
      <c r="F62" s="7">
        <v>0</v>
      </c>
      <c r="G62" s="7">
        <v>0</v>
      </c>
      <c r="H62" s="7">
        <v>0</v>
      </c>
      <c r="I62" s="7">
        <v>0</v>
      </c>
      <c r="J62" s="7">
        <v>0</v>
      </c>
      <c r="K62" s="7">
        <v>0</v>
      </c>
      <c r="L62" s="7">
        <v>0</v>
      </c>
      <c r="M62" s="7">
        <v>0</v>
      </c>
      <c r="N62" s="6">
        <f t="shared" si="0"/>
        <v>0</v>
      </c>
    </row>
    <row r="63" spans="1:14">
      <c r="A63" t="s">
        <v>51</v>
      </c>
      <c r="B63" s="7">
        <v>0</v>
      </c>
      <c r="C63" s="7">
        <v>0</v>
      </c>
      <c r="D63" s="7">
        <v>0</v>
      </c>
      <c r="E63" s="7">
        <v>0</v>
      </c>
      <c r="F63" s="7">
        <v>0</v>
      </c>
      <c r="G63" s="7">
        <v>0</v>
      </c>
      <c r="H63" s="7">
        <v>0</v>
      </c>
      <c r="I63" s="7">
        <v>0</v>
      </c>
      <c r="J63" s="7">
        <v>0</v>
      </c>
      <c r="K63" s="7">
        <v>0</v>
      </c>
      <c r="L63" s="7">
        <v>0</v>
      </c>
      <c r="M63" s="7">
        <v>0</v>
      </c>
      <c r="N63" s="6">
        <f t="shared" si="0"/>
        <v>0</v>
      </c>
    </row>
    <row r="64" spans="1:14">
      <c r="A64" t="s">
        <v>52</v>
      </c>
      <c r="B64" s="7">
        <v>0</v>
      </c>
      <c r="C64" s="7">
        <v>0</v>
      </c>
      <c r="D64" s="7">
        <v>0</v>
      </c>
      <c r="E64" s="7">
        <v>0</v>
      </c>
      <c r="F64" s="7">
        <v>0</v>
      </c>
      <c r="G64" s="7">
        <v>0</v>
      </c>
      <c r="H64" s="7">
        <v>0</v>
      </c>
      <c r="I64" s="7">
        <v>0</v>
      </c>
      <c r="J64" s="7">
        <v>0</v>
      </c>
      <c r="K64" s="7">
        <v>0</v>
      </c>
      <c r="L64" s="7">
        <v>0</v>
      </c>
      <c r="M64" s="7">
        <v>0</v>
      </c>
      <c r="N64" s="6">
        <f t="shared" si="0"/>
        <v>0</v>
      </c>
    </row>
    <row r="65" spans="1:14">
      <c r="A65" t="s">
        <v>53</v>
      </c>
      <c r="B65" s="7">
        <v>0</v>
      </c>
      <c r="C65" s="7">
        <v>0</v>
      </c>
      <c r="D65" s="7">
        <v>0</v>
      </c>
      <c r="E65" s="7">
        <v>0</v>
      </c>
      <c r="F65" s="7">
        <v>0</v>
      </c>
      <c r="G65" s="7">
        <v>0</v>
      </c>
      <c r="H65" s="7">
        <v>0</v>
      </c>
      <c r="I65" s="7">
        <v>0</v>
      </c>
      <c r="J65" s="7">
        <v>0</v>
      </c>
      <c r="K65" s="7">
        <v>0</v>
      </c>
      <c r="L65" s="7">
        <v>0</v>
      </c>
      <c r="M65" s="7">
        <v>0</v>
      </c>
      <c r="N65" s="6">
        <f t="shared" si="0"/>
        <v>0</v>
      </c>
    </row>
    <row r="66" spans="1:14">
      <c r="A66" t="s">
        <v>54</v>
      </c>
      <c r="B66" s="7">
        <v>0</v>
      </c>
      <c r="C66" s="7">
        <v>0</v>
      </c>
      <c r="D66" s="7">
        <v>0</v>
      </c>
      <c r="E66" s="7">
        <v>0</v>
      </c>
      <c r="F66" s="7">
        <v>0</v>
      </c>
      <c r="G66" s="7">
        <v>0</v>
      </c>
      <c r="H66" s="7">
        <v>0</v>
      </c>
      <c r="I66" s="7">
        <v>0</v>
      </c>
      <c r="J66" s="7">
        <v>0</v>
      </c>
      <c r="K66" s="7">
        <v>0</v>
      </c>
      <c r="L66" s="7">
        <v>0</v>
      </c>
      <c r="M66" s="7">
        <v>0</v>
      </c>
      <c r="N66" s="6">
        <f t="shared" si="0"/>
        <v>0</v>
      </c>
    </row>
    <row r="67" spans="1:14">
      <c r="A67" t="s">
        <v>55</v>
      </c>
      <c r="B67" s="7">
        <v>0</v>
      </c>
      <c r="C67" s="7">
        <v>0</v>
      </c>
      <c r="D67" s="7">
        <v>0</v>
      </c>
      <c r="E67" s="7">
        <v>0</v>
      </c>
      <c r="F67" s="7">
        <v>0</v>
      </c>
      <c r="G67" s="7">
        <v>0</v>
      </c>
      <c r="H67" s="7">
        <v>0</v>
      </c>
      <c r="I67" s="7">
        <v>0</v>
      </c>
      <c r="J67" s="7">
        <v>0</v>
      </c>
      <c r="K67" s="7">
        <v>0</v>
      </c>
      <c r="L67" s="7">
        <v>0</v>
      </c>
      <c r="M67" s="7">
        <v>0</v>
      </c>
      <c r="N67" s="6">
        <f t="shared" si="0"/>
        <v>0</v>
      </c>
    </row>
    <row r="68" spans="1:14">
      <c r="A68" t="s">
        <v>56</v>
      </c>
      <c r="B68" s="7">
        <v>0</v>
      </c>
      <c r="C68" s="7">
        <v>0</v>
      </c>
      <c r="D68" s="7">
        <v>0</v>
      </c>
      <c r="E68" s="7">
        <v>0</v>
      </c>
      <c r="F68" s="7">
        <v>0</v>
      </c>
      <c r="G68" s="7">
        <v>0</v>
      </c>
      <c r="H68" s="7">
        <v>0</v>
      </c>
      <c r="I68" s="7">
        <v>0</v>
      </c>
      <c r="J68" s="7">
        <v>0</v>
      </c>
      <c r="K68" s="7">
        <v>0</v>
      </c>
      <c r="L68" s="7">
        <v>0</v>
      </c>
      <c r="M68" s="7">
        <v>0</v>
      </c>
      <c r="N68" s="6">
        <f t="shared" si="0"/>
        <v>0</v>
      </c>
    </row>
    <row r="69" spans="1:14">
      <c r="A69" t="s">
        <v>57</v>
      </c>
      <c r="B69" s="7">
        <v>0</v>
      </c>
      <c r="C69" s="7">
        <v>0</v>
      </c>
      <c r="D69" s="7">
        <v>0</v>
      </c>
      <c r="E69" s="7">
        <v>0</v>
      </c>
      <c r="F69" s="7">
        <v>0</v>
      </c>
      <c r="G69" s="7">
        <v>0</v>
      </c>
      <c r="H69" s="7">
        <v>0</v>
      </c>
      <c r="I69" s="7">
        <v>0</v>
      </c>
      <c r="J69" s="7">
        <v>0</v>
      </c>
      <c r="K69" s="7">
        <v>0</v>
      </c>
      <c r="L69" s="7">
        <v>0</v>
      </c>
      <c r="M69" s="7">
        <v>0</v>
      </c>
      <c r="N69" s="6">
        <f t="shared" si="0"/>
        <v>0</v>
      </c>
    </row>
    <row r="70" spans="1:14">
      <c r="A70" t="s">
        <v>58</v>
      </c>
      <c r="B70" s="7">
        <v>0</v>
      </c>
      <c r="C70" s="7">
        <v>0</v>
      </c>
      <c r="D70" s="7">
        <v>0</v>
      </c>
      <c r="E70" s="7">
        <v>0</v>
      </c>
      <c r="F70" s="7">
        <v>0</v>
      </c>
      <c r="G70" s="7">
        <v>0</v>
      </c>
      <c r="H70" s="7">
        <v>0</v>
      </c>
      <c r="I70" s="7">
        <v>0</v>
      </c>
      <c r="J70" s="7">
        <v>0</v>
      </c>
      <c r="K70" s="7">
        <v>0</v>
      </c>
      <c r="L70" s="7">
        <v>0</v>
      </c>
      <c r="M70" s="7">
        <v>0</v>
      </c>
      <c r="N70" s="6">
        <f t="shared" si="0"/>
        <v>0</v>
      </c>
    </row>
    <row r="71" spans="1:14">
      <c r="A71" t="s">
        <v>59</v>
      </c>
      <c r="B71" s="7">
        <v>0</v>
      </c>
      <c r="C71" s="7">
        <v>0</v>
      </c>
      <c r="D71" s="7">
        <v>0</v>
      </c>
      <c r="E71" s="7">
        <v>0</v>
      </c>
      <c r="F71" s="7">
        <v>0</v>
      </c>
      <c r="G71" s="7">
        <v>0</v>
      </c>
      <c r="H71" s="7">
        <v>0</v>
      </c>
      <c r="I71" s="7">
        <v>0</v>
      </c>
      <c r="J71" s="7">
        <v>0</v>
      </c>
      <c r="K71" s="7">
        <v>0</v>
      </c>
      <c r="L71" s="7">
        <v>0</v>
      </c>
      <c r="M71" s="7">
        <v>0</v>
      </c>
      <c r="N71" s="6">
        <f t="shared" si="0"/>
        <v>0</v>
      </c>
    </row>
    <row r="72" spans="1:14">
      <c r="A72" t="s">
        <v>60</v>
      </c>
      <c r="B72" s="7">
        <v>0</v>
      </c>
      <c r="C72" s="7">
        <v>0</v>
      </c>
      <c r="D72" s="7">
        <v>0</v>
      </c>
      <c r="E72" s="7">
        <v>0</v>
      </c>
      <c r="F72" s="7">
        <v>0</v>
      </c>
      <c r="G72" s="7">
        <v>0</v>
      </c>
      <c r="H72" s="7">
        <v>0</v>
      </c>
      <c r="I72" s="7">
        <v>0</v>
      </c>
      <c r="J72" s="7">
        <v>0</v>
      </c>
      <c r="K72" s="7">
        <v>0</v>
      </c>
      <c r="L72" s="7">
        <v>0</v>
      </c>
      <c r="M72" s="7">
        <v>0</v>
      </c>
      <c r="N72" s="6">
        <f t="shared" si="0"/>
        <v>0</v>
      </c>
    </row>
    <row r="73" spans="1:14">
      <c r="A73" t="s">
        <v>130</v>
      </c>
      <c r="B73" s="7">
        <v>0</v>
      </c>
      <c r="C73" s="7">
        <v>0</v>
      </c>
      <c r="D73" s="7">
        <v>0</v>
      </c>
      <c r="E73" s="7">
        <v>0</v>
      </c>
      <c r="F73" s="7">
        <v>0</v>
      </c>
      <c r="G73" s="7">
        <v>0</v>
      </c>
      <c r="H73" s="7">
        <v>0</v>
      </c>
      <c r="I73" s="7">
        <v>0</v>
      </c>
      <c r="J73" s="7">
        <v>0</v>
      </c>
      <c r="K73" s="7">
        <v>0</v>
      </c>
      <c r="L73" s="7">
        <v>0</v>
      </c>
      <c r="M73" s="7">
        <v>0</v>
      </c>
      <c r="N73" s="6">
        <f t="shared" si="0"/>
        <v>0</v>
      </c>
    </row>
    <row r="74" spans="1:14">
      <c r="A74" t="s">
        <v>62</v>
      </c>
      <c r="B74" s="7">
        <v>0</v>
      </c>
      <c r="C74" s="7">
        <v>0</v>
      </c>
      <c r="D74" s="7">
        <v>0</v>
      </c>
      <c r="E74" s="7">
        <v>0</v>
      </c>
      <c r="F74" s="7">
        <v>0</v>
      </c>
      <c r="G74" s="7">
        <v>0</v>
      </c>
      <c r="H74" s="7">
        <v>0</v>
      </c>
      <c r="I74" s="7">
        <v>0</v>
      </c>
      <c r="J74" s="7">
        <v>0</v>
      </c>
      <c r="K74" s="7">
        <v>0</v>
      </c>
      <c r="L74" s="7">
        <v>0</v>
      </c>
      <c r="M74" s="7">
        <v>0</v>
      </c>
      <c r="N74" s="6">
        <f t="shared" si="0"/>
        <v>0</v>
      </c>
    </row>
    <row r="75" spans="1:14">
      <c r="A75" s="26" t="s">
        <v>63</v>
      </c>
      <c r="B75" s="7">
        <v>941903.45</v>
      </c>
      <c r="C75" s="7">
        <v>395299.98</v>
      </c>
      <c r="D75" s="7">
        <v>268375.34000000003</v>
      </c>
      <c r="E75" s="7">
        <v>400635.73</v>
      </c>
      <c r="F75" s="7">
        <v>325217.38</v>
      </c>
      <c r="G75" s="7">
        <v>305974.81</v>
      </c>
      <c r="H75" s="7">
        <v>549009.35</v>
      </c>
      <c r="I75" s="7">
        <v>1040029.73</v>
      </c>
      <c r="J75" s="7">
        <v>930910.56</v>
      </c>
      <c r="K75" s="7">
        <v>618264.48</v>
      </c>
      <c r="L75" s="7">
        <v>472009.5</v>
      </c>
      <c r="M75" s="7">
        <v>609431.52</v>
      </c>
      <c r="N75" s="6">
        <f t="shared" si="0"/>
        <v>6857061.8300000001</v>
      </c>
    </row>
    <row r="76" spans="1:14">
      <c r="A76" t="s">
        <v>64</v>
      </c>
      <c r="B76" s="7">
        <v>0</v>
      </c>
      <c r="C76" s="7">
        <v>0</v>
      </c>
      <c r="D76" s="7">
        <v>0</v>
      </c>
      <c r="E76" s="7">
        <v>0</v>
      </c>
      <c r="F76" s="7">
        <v>0</v>
      </c>
      <c r="G76" s="7">
        <v>0</v>
      </c>
      <c r="H76" s="7">
        <v>0</v>
      </c>
      <c r="I76" s="7">
        <v>0</v>
      </c>
      <c r="J76" s="7">
        <v>0</v>
      </c>
      <c r="K76" s="7">
        <v>0</v>
      </c>
      <c r="L76" s="7">
        <v>0</v>
      </c>
      <c r="M76" s="7">
        <v>0</v>
      </c>
      <c r="N76" s="6">
        <f t="shared" si="0"/>
        <v>0</v>
      </c>
    </row>
    <row r="77" spans="1:14">
      <c r="A77" t="s">
        <v>65</v>
      </c>
      <c r="B77" s="7">
        <v>0</v>
      </c>
      <c r="C77" s="7">
        <v>0</v>
      </c>
      <c r="D77" s="7">
        <v>0</v>
      </c>
      <c r="E77" s="7">
        <v>0</v>
      </c>
      <c r="F77" s="7">
        <v>0</v>
      </c>
      <c r="G77" s="7">
        <v>0</v>
      </c>
      <c r="H77" s="7">
        <v>0</v>
      </c>
      <c r="I77" s="7">
        <v>0</v>
      </c>
      <c r="J77" s="7">
        <v>0</v>
      </c>
      <c r="K77" s="7">
        <v>0</v>
      </c>
      <c r="L77" s="7">
        <v>0</v>
      </c>
      <c r="M77" s="7">
        <v>0</v>
      </c>
      <c r="N77" s="6">
        <f>SUM(B77:M77)</f>
        <v>0</v>
      </c>
    </row>
    <row r="78" spans="1:14">
      <c r="A78" t="s">
        <v>66</v>
      </c>
      <c r="B78" s="7">
        <v>0</v>
      </c>
      <c r="C78" s="7">
        <v>0</v>
      </c>
      <c r="D78" s="7">
        <v>0</v>
      </c>
      <c r="E78" s="7">
        <v>0</v>
      </c>
      <c r="F78" s="7">
        <v>0</v>
      </c>
      <c r="G78" s="7">
        <v>0</v>
      </c>
      <c r="H78" s="7">
        <v>0</v>
      </c>
      <c r="I78" s="7">
        <v>0</v>
      </c>
      <c r="J78" s="7">
        <v>0</v>
      </c>
      <c r="K78" s="7">
        <v>0</v>
      </c>
      <c r="L78" s="7">
        <v>0</v>
      </c>
      <c r="M78" s="7">
        <v>0</v>
      </c>
      <c r="N78" s="6">
        <f>SUM(B78:M78)</f>
        <v>0</v>
      </c>
    </row>
    <row r="79" spans="1:14">
      <c r="A79" t="s">
        <v>1</v>
      </c>
    </row>
    <row r="80" spans="1:14">
      <c r="A80" t="s">
        <v>68</v>
      </c>
      <c r="B80" s="6">
        <f t="shared" ref="B80:M80" si="1">SUM(B12:B78)</f>
        <v>4721144.51</v>
      </c>
      <c r="C80" s="6">
        <f t="shared" si="1"/>
        <v>4274062.0824999996</v>
      </c>
      <c r="D80" s="6">
        <f t="shared" si="1"/>
        <v>4136072.5300000003</v>
      </c>
      <c r="E80" s="6">
        <f t="shared" si="1"/>
        <v>3262664.21</v>
      </c>
      <c r="F80" s="6">
        <f t="shared" si="1"/>
        <v>3974006.19</v>
      </c>
      <c r="G80" s="6">
        <f t="shared" si="1"/>
        <v>4408796.93</v>
      </c>
      <c r="H80" s="6">
        <f t="shared" si="1"/>
        <v>5337136.3599999994</v>
      </c>
      <c r="I80" s="6">
        <f t="shared" si="1"/>
        <v>6153798.9133333322</v>
      </c>
      <c r="J80" s="6">
        <f t="shared" si="1"/>
        <v>6024871.7000000011</v>
      </c>
      <c r="K80" s="6">
        <f t="shared" si="1"/>
        <v>6110181.7899999991</v>
      </c>
      <c r="L80" s="6">
        <f t="shared" si="1"/>
        <v>4950144.41</v>
      </c>
      <c r="M80" s="6">
        <f t="shared" si="1"/>
        <v>4463233.74</v>
      </c>
      <c r="N80" s="6">
        <f>SUM(B80:M80)</f>
        <v>57816113.365833335</v>
      </c>
    </row>
    <row r="82" spans="7:7">
      <c r="G82" s="6"/>
    </row>
  </sheetData>
  <mergeCells count="5">
    <mergeCell ref="A7:N7"/>
    <mergeCell ref="A3:N3"/>
    <mergeCell ref="A4:N4"/>
    <mergeCell ref="A5:N5"/>
    <mergeCell ref="A6:N6"/>
  </mergeCells>
  <phoneticPr fontId="3" type="noConversion"/>
  <printOptions headings="1" gridLines="1"/>
  <pageMargins left="0.75" right="0.75" top="1" bottom="1" header="0.5" footer="0.5"/>
  <pageSetup scale="93" fitToHeight="1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27"/>
    <pageSetUpPr fitToPage="1"/>
  </sheetPr>
  <dimension ref="A1:N225"/>
  <sheetViews>
    <sheetView workbookViewId="0">
      <pane xSplit="1" ySplit="11" topLeftCell="B78" activePane="bottomRight" state="frozen"/>
      <selection pane="topRight" activeCell="B1" sqref="B1"/>
      <selection pane="bottomLeft" activeCell="A10" sqref="A10"/>
      <selection pane="bottomRight" activeCell="L92" sqref="L92"/>
    </sheetView>
  </sheetViews>
  <sheetFormatPr defaultRowHeight="12.75"/>
  <cols>
    <col min="1" max="1" width="16.1640625" bestFit="1" customWidth="1"/>
    <col min="11" max="11" width="9.83203125" bestFit="1" customWidth="1"/>
    <col min="12" max="12" width="10.1640625" bestFit="1" customWidth="1"/>
    <col min="14" max="14" width="10.1640625" bestFit="1" customWidth="1"/>
  </cols>
  <sheetData>
    <row r="1" spans="1:14">
      <c r="A1" t="str">
        <f>'SFY0809'!A1</f>
        <v>VALIDATED TAX RECEIPTS DATA FOR:  JULY, 2008 thru June, 2009</v>
      </c>
      <c r="N1" t="s">
        <v>89</v>
      </c>
    </row>
    <row r="3" spans="1:14">
      <c r="A3" s="29" t="s">
        <v>69</v>
      </c>
      <c r="B3" s="29"/>
      <c r="C3" s="29"/>
      <c r="D3" s="29"/>
      <c r="E3" s="29"/>
      <c r="F3" s="29"/>
      <c r="G3" s="29"/>
      <c r="H3" s="29"/>
      <c r="I3" s="29"/>
      <c r="J3" s="29"/>
      <c r="K3" s="29"/>
      <c r="L3" s="29"/>
      <c r="M3" s="29"/>
      <c r="N3" s="29"/>
    </row>
    <row r="4" spans="1:14">
      <c r="A4" s="29" t="s">
        <v>131</v>
      </c>
      <c r="B4" s="29"/>
      <c r="C4" s="29"/>
      <c r="D4" s="29"/>
      <c r="E4" s="29"/>
      <c r="F4" s="29"/>
      <c r="G4" s="29"/>
      <c r="H4" s="29"/>
      <c r="I4" s="29"/>
      <c r="J4" s="29"/>
      <c r="K4" s="29"/>
      <c r="L4" s="29"/>
      <c r="M4" s="29"/>
      <c r="N4" s="29"/>
    </row>
    <row r="5" spans="1:14">
      <c r="A5" s="29" t="s">
        <v>70</v>
      </c>
      <c r="B5" s="29"/>
      <c r="C5" s="29"/>
      <c r="D5" s="29"/>
      <c r="E5" s="29"/>
      <c r="F5" s="29"/>
      <c r="G5" s="29"/>
      <c r="H5" s="29"/>
      <c r="I5" s="29"/>
      <c r="J5" s="29"/>
      <c r="K5" s="29"/>
      <c r="L5" s="29"/>
      <c r="M5" s="29"/>
      <c r="N5" s="29"/>
    </row>
    <row r="6" spans="1:14">
      <c r="A6" s="29" t="s">
        <v>135</v>
      </c>
      <c r="B6" s="29"/>
      <c r="C6" s="29"/>
      <c r="D6" s="29"/>
      <c r="E6" s="29"/>
      <c r="F6" s="29"/>
      <c r="G6" s="29"/>
      <c r="H6" s="29"/>
      <c r="I6" s="29"/>
      <c r="J6" s="29"/>
      <c r="K6" s="29"/>
      <c r="L6" s="29"/>
      <c r="M6" s="29"/>
      <c r="N6" s="29"/>
    </row>
    <row r="7" spans="1:14">
      <c r="A7" s="29" t="s">
        <v>134</v>
      </c>
      <c r="B7" s="29"/>
      <c r="C7" s="29"/>
      <c r="D7" s="29"/>
      <c r="E7" s="29"/>
      <c r="F7" s="29"/>
      <c r="G7" s="29"/>
      <c r="H7" s="29"/>
      <c r="I7" s="29"/>
      <c r="J7" s="29"/>
      <c r="K7" s="29"/>
      <c r="L7" s="29"/>
      <c r="M7" s="29"/>
      <c r="N7" s="29"/>
    </row>
    <row r="8" spans="1:14">
      <c r="N8" s="6"/>
    </row>
    <row r="9" spans="1:14">
      <c r="B9" s="2">
        <v>39630</v>
      </c>
      <c r="C9" s="2">
        <v>39661</v>
      </c>
      <c r="D9" s="2">
        <v>39692</v>
      </c>
      <c r="E9" s="2">
        <v>39722</v>
      </c>
      <c r="F9" s="2">
        <v>39753</v>
      </c>
      <c r="G9" s="2">
        <v>39783</v>
      </c>
      <c r="H9" s="2">
        <v>39814</v>
      </c>
      <c r="I9" s="2">
        <v>39845</v>
      </c>
      <c r="J9" s="2">
        <v>39873</v>
      </c>
      <c r="K9" s="2">
        <v>39904</v>
      </c>
      <c r="L9" s="2">
        <v>39934</v>
      </c>
      <c r="M9" s="2">
        <v>39965</v>
      </c>
      <c r="N9" s="3" t="s">
        <v>136</v>
      </c>
    </row>
    <row r="10" spans="1:14">
      <c r="A10" t="s">
        <v>0</v>
      </c>
      <c r="B10" s="3"/>
      <c r="C10" s="3"/>
      <c r="D10" s="3"/>
      <c r="E10" s="3"/>
      <c r="F10" s="3"/>
      <c r="G10" s="3"/>
      <c r="H10" s="3"/>
      <c r="I10" s="3"/>
      <c r="J10" s="3"/>
      <c r="K10" s="3"/>
      <c r="L10" s="3"/>
      <c r="M10" s="3"/>
      <c r="N10" s="6"/>
    </row>
    <row r="11" spans="1:14">
      <c r="A11" t="s">
        <v>1</v>
      </c>
    </row>
    <row r="12" spans="1:14">
      <c r="A12" t="s">
        <v>90</v>
      </c>
      <c r="B12" s="13">
        <v>95536.26</v>
      </c>
      <c r="C12" s="14">
        <v>97901.61</v>
      </c>
      <c r="D12" s="14">
        <v>100293.57</v>
      </c>
      <c r="E12" s="14">
        <v>102047.19</v>
      </c>
      <c r="F12" s="17">
        <v>104617.2</v>
      </c>
      <c r="G12" s="14">
        <v>104099.82</v>
      </c>
      <c r="H12" s="20">
        <v>109797.1</v>
      </c>
      <c r="I12" s="22">
        <v>105675.98</v>
      </c>
      <c r="J12" s="14">
        <v>108885.81</v>
      </c>
      <c r="K12" s="14">
        <v>121433.07</v>
      </c>
      <c r="L12" s="24">
        <v>120870.26</v>
      </c>
      <c r="M12" s="24">
        <v>111655.98</v>
      </c>
      <c r="N12" s="6">
        <f>SUM(B12:M12)</f>
        <v>1282813.8500000001</v>
      </c>
    </row>
    <row r="13" spans="1:14">
      <c r="A13" t="s">
        <v>91</v>
      </c>
      <c r="B13" s="13">
        <v>15405.21</v>
      </c>
      <c r="C13" s="14">
        <v>14593.85</v>
      </c>
      <c r="D13" s="14">
        <v>13963.56</v>
      </c>
      <c r="E13" s="14">
        <v>18388.02</v>
      </c>
      <c r="F13" s="17">
        <v>15109.27</v>
      </c>
      <c r="G13" s="14">
        <v>10668.5</v>
      </c>
      <c r="H13" s="20">
        <v>21648.62</v>
      </c>
      <c r="I13" s="22">
        <v>12166.01</v>
      </c>
      <c r="J13" s="14">
        <v>16166.2</v>
      </c>
      <c r="K13" s="14">
        <v>22095.59</v>
      </c>
      <c r="L13" s="24">
        <v>17568.099999999999</v>
      </c>
      <c r="M13" s="24">
        <v>16570.990000000002</v>
      </c>
      <c r="N13" s="6">
        <f t="shared" ref="N13:N76" si="0">SUM(B13:M13)</f>
        <v>194343.91999999998</v>
      </c>
    </row>
    <row r="14" spans="1:14">
      <c r="A14" s="27" t="s">
        <v>92</v>
      </c>
      <c r="B14" s="13">
        <v>86517.68</v>
      </c>
      <c r="C14" s="14">
        <v>92157.35</v>
      </c>
      <c r="D14" s="14">
        <v>81847.83</v>
      </c>
      <c r="E14" s="14">
        <v>64349.88</v>
      </c>
      <c r="F14" s="17">
        <v>88136.02</v>
      </c>
      <c r="G14" s="14">
        <v>76366.880000000005</v>
      </c>
      <c r="H14" s="20">
        <v>77334.77</v>
      </c>
      <c r="I14" s="22">
        <v>71066.45</v>
      </c>
      <c r="J14" s="14">
        <v>102001.4</v>
      </c>
      <c r="K14" s="14">
        <v>97672.28</v>
      </c>
      <c r="L14" s="24">
        <v>94446.71</v>
      </c>
      <c r="M14" s="24">
        <v>92907.85</v>
      </c>
      <c r="N14" s="6">
        <f t="shared" si="0"/>
        <v>1024805.1</v>
      </c>
    </row>
    <row r="15" spans="1:14">
      <c r="A15" t="s">
        <v>5</v>
      </c>
      <c r="B15" s="13">
        <v>1988.3</v>
      </c>
      <c r="C15" s="14">
        <v>1656.96</v>
      </c>
      <c r="D15" s="14">
        <v>1650.18</v>
      </c>
      <c r="E15" s="14">
        <v>1883.27</v>
      </c>
      <c r="F15" s="17">
        <v>1755.08</v>
      </c>
      <c r="G15" s="14">
        <v>1536.37</v>
      </c>
      <c r="H15" s="20">
        <v>1907.38</v>
      </c>
      <c r="I15" s="22">
        <v>2552.96</v>
      </c>
      <c r="J15" s="14">
        <v>4113.3599999999997</v>
      </c>
      <c r="K15" s="14">
        <v>4348.18</v>
      </c>
      <c r="L15" s="24">
        <v>4660.93</v>
      </c>
      <c r="M15" s="24">
        <v>4094.25</v>
      </c>
      <c r="N15" s="6">
        <f t="shared" si="0"/>
        <v>32147.22</v>
      </c>
    </row>
    <row r="16" spans="1:14">
      <c r="A16" t="s">
        <v>93</v>
      </c>
      <c r="B16" s="13">
        <v>34970.5</v>
      </c>
      <c r="C16" s="14">
        <v>29142.98</v>
      </c>
      <c r="D16" s="14">
        <v>29023.51</v>
      </c>
      <c r="E16" s="14">
        <v>33123.300000000003</v>
      </c>
      <c r="F16" s="17">
        <v>30868.52</v>
      </c>
      <c r="G16" s="14">
        <v>27021.75</v>
      </c>
      <c r="H16" s="20">
        <v>33547.19</v>
      </c>
      <c r="I16" s="22">
        <v>22417.59</v>
      </c>
      <c r="J16" s="14">
        <v>27874.26</v>
      </c>
      <c r="K16" s="14">
        <v>29465.55</v>
      </c>
      <c r="L16" s="24">
        <v>31584.77</v>
      </c>
      <c r="M16" s="24">
        <v>27744.720000000001</v>
      </c>
      <c r="N16" s="6">
        <f t="shared" si="0"/>
        <v>356784.64000000001</v>
      </c>
    </row>
    <row r="17" spans="1:14">
      <c r="A17" t="s">
        <v>94</v>
      </c>
      <c r="B17" s="13">
        <v>708969.31</v>
      </c>
      <c r="C17" s="14">
        <v>705054.96</v>
      </c>
      <c r="D17" s="14">
        <v>719427.81</v>
      </c>
      <c r="E17" s="14">
        <v>705216.59</v>
      </c>
      <c r="F17" s="17">
        <v>716636.92</v>
      </c>
      <c r="G17" s="14">
        <v>693288.32</v>
      </c>
      <c r="H17" s="20">
        <v>755567.24</v>
      </c>
      <c r="I17" s="22">
        <v>721381.95</v>
      </c>
      <c r="J17" s="14">
        <v>679454.03</v>
      </c>
      <c r="K17" s="14">
        <v>753115.08</v>
      </c>
      <c r="L17" s="24">
        <v>751421.81</v>
      </c>
      <c r="M17" s="24">
        <v>723754.15</v>
      </c>
      <c r="N17" s="6">
        <f t="shared" si="0"/>
        <v>8633288.1700000018</v>
      </c>
    </row>
    <row r="18" spans="1:14">
      <c r="A18" t="s">
        <v>8</v>
      </c>
      <c r="B18" s="13">
        <v>2658.56</v>
      </c>
      <c r="C18" s="14">
        <v>2215.52</v>
      </c>
      <c r="D18" s="14">
        <v>2206.44</v>
      </c>
      <c r="E18" s="14">
        <v>2518.12</v>
      </c>
      <c r="F18" s="17">
        <v>2346.71</v>
      </c>
      <c r="G18" s="14">
        <v>2054.2600000000002</v>
      </c>
      <c r="H18" s="20">
        <v>2550.35</v>
      </c>
      <c r="I18" s="22">
        <v>1319.24</v>
      </c>
      <c r="J18" s="14">
        <v>1357.57</v>
      </c>
      <c r="K18" s="14">
        <v>1435.06</v>
      </c>
      <c r="L18" s="24">
        <v>1538.27</v>
      </c>
      <c r="M18" s="24">
        <v>1351.26</v>
      </c>
      <c r="N18" s="6">
        <f t="shared" si="0"/>
        <v>23551.360000000001</v>
      </c>
    </row>
    <row r="19" spans="1:14">
      <c r="A19" t="s">
        <v>95</v>
      </c>
      <c r="B19" s="13">
        <v>70235.37</v>
      </c>
      <c r="C19" s="14">
        <v>68096.850000000006</v>
      </c>
      <c r="D19" s="14">
        <v>70366.38</v>
      </c>
      <c r="E19" s="14">
        <v>66076.08</v>
      </c>
      <c r="F19" s="17">
        <v>73746.22</v>
      </c>
      <c r="G19" s="14">
        <v>76015.710000000006</v>
      </c>
      <c r="H19" s="20">
        <v>81519.63</v>
      </c>
      <c r="I19" s="22">
        <v>76875.06</v>
      </c>
      <c r="J19" s="14">
        <v>81041.59</v>
      </c>
      <c r="K19" s="14">
        <v>87150.21</v>
      </c>
      <c r="L19" s="24">
        <v>81896.23</v>
      </c>
      <c r="M19" s="24">
        <v>74567.990000000005</v>
      </c>
      <c r="N19" s="6">
        <f t="shared" si="0"/>
        <v>907587.32</v>
      </c>
    </row>
    <row r="20" spans="1:14">
      <c r="A20" t="s">
        <v>96</v>
      </c>
      <c r="B20" s="13">
        <v>41832.1</v>
      </c>
      <c r="C20" s="14">
        <v>44568.73</v>
      </c>
      <c r="D20" s="14">
        <v>44843.87</v>
      </c>
      <c r="E20" s="14">
        <v>42602.74</v>
      </c>
      <c r="F20" s="17">
        <v>46549.36</v>
      </c>
      <c r="G20" s="14">
        <v>42706.22</v>
      </c>
      <c r="H20" s="20">
        <v>44725.06</v>
      </c>
      <c r="I20" s="22">
        <v>45250.61</v>
      </c>
      <c r="J20" s="14">
        <v>48794.06</v>
      </c>
      <c r="K20" s="14">
        <v>55418.2</v>
      </c>
      <c r="L20" s="24">
        <v>53419.72</v>
      </c>
      <c r="M20" s="24">
        <v>51358.25</v>
      </c>
      <c r="N20" s="6">
        <f t="shared" si="0"/>
        <v>562068.92000000004</v>
      </c>
    </row>
    <row r="21" spans="1:14">
      <c r="A21" t="s">
        <v>97</v>
      </c>
      <c r="B21" s="13">
        <v>63841.919999999998</v>
      </c>
      <c r="C21" s="14">
        <v>67830.429999999993</v>
      </c>
      <c r="D21" s="14">
        <v>69007.12</v>
      </c>
      <c r="E21" s="14">
        <v>68836.06</v>
      </c>
      <c r="F21" s="17">
        <v>69203.13</v>
      </c>
      <c r="G21" s="14">
        <v>64346.17</v>
      </c>
      <c r="H21" s="20">
        <v>69962.509999999995</v>
      </c>
      <c r="I21" s="22">
        <v>65900.38</v>
      </c>
      <c r="J21" s="14">
        <v>70406.23</v>
      </c>
      <c r="K21" s="14">
        <v>75514.710000000006</v>
      </c>
      <c r="L21" s="24">
        <v>75141.919999999998</v>
      </c>
      <c r="M21" s="24">
        <v>73265.429999999993</v>
      </c>
      <c r="N21" s="6">
        <f t="shared" si="0"/>
        <v>833256.01</v>
      </c>
    </row>
    <row r="22" spans="1:14">
      <c r="A22" t="s">
        <v>98</v>
      </c>
      <c r="B22" s="13">
        <v>97840.18</v>
      </c>
      <c r="C22" s="14">
        <v>108979.55</v>
      </c>
      <c r="D22" s="14">
        <v>102777.81</v>
      </c>
      <c r="E22" s="14">
        <v>99634.82</v>
      </c>
      <c r="F22" s="17">
        <v>108343.86</v>
      </c>
      <c r="G22" s="14">
        <v>110265.05</v>
      </c>
      <c r="H22" s="20">
        <v>118941.1</v>
      </c>
      <c r="I22" s="22">
        <v>123796.7</v>
      </c>
      <c r="J22" s="14">
        <v>131807.87</v>
      </c>
      <c r="K22" s="14">
        <v>143110.97</v>
      </c>
      <c r="L22" s="24">
        <v>132299.44</v>
      </c>
      <c r="M22" s="24">
        <v>118604.27</v>
      </c>
      <c r="N22" s="6">
        <f t="shared" si="0"/>
        <v>1396401.6199999999</v>
      </c>
    </row>
    <row r="23" spans="1:14">
      <c r="A23" t="s">
        <v>12</v>
      </c>
      <c r="B23" s="13">
        <v>52968.9</v>
      </c>
      <c r="C23" s="14">
        <v>50408.24</v>
      </c>
      <c r="D23" s="14">
        <v>49165.21</v>
      </c>
      <c r="E23" s="14">
        <v>50936.17</v>
      </c>
      <c r="F23" s="17">
        <v>53420.93</v>
      </c>
      <c r="G23" s="14">
        <v>48779.199999999997</v>
      </c>
      <c r="H23" s="20">
        <v>60569.81</v>
      </c>
      <c r="I23" s="22">
        <v>43208.87</v>
      </c>
      <c r="J23" s="14">
        <v>43597.93</v>
      </c>
      <c r="K23" s="14">
        <v>52706.11</v>
      </c>
      <c r="L23" s="24">
        <v>50136.06</v>
      </c>
      <c r="M23" s="24">
        <v>45547.47</v>
      </c>
      <c r="N23" s="6">
        <f t="shared" si="0"/>
        <v>601444.89999999991</v>
      </c>
    </row>
    <row r="24" spans="1:14">
      <c r="A24" t="s">
        <v>129</v>
      </c>
      <c r="B24" s="13">
        <v>892008.79</v>
      </c>
      <c r="C24" s="14">
        <v>880628.47</v>
      </c>
      <c r="D24" s="14">
        <v>908748.4</v>
      </c>
      <c r="E24" s="14">
        <v>905184.55</v>
      </c>
      <c r="F24" s="17">
        <v>919110.49</v>
      </c>
      <c r="G24" s="14">
        <v>874344.15</v>
      </c>
      <c r="H24" s="20">
        <v>919218.31</v>
      </c>
      <c r="I24" s="22">
        <v>850436</v>
      </c>
      <c r="J24" s="14">
        <v>862815.69</v>
      </c>
      <c r="K24" s="14">
        <v>966956.69</v>
      </c>
      <c r="L24" s="24">
        <v>966349.04</v>
      </c>
      <c r="M24" s="24">
        <v>930255.96</v>
      </c>
      <c r="N24" s="6">
        <f t="shared" si="0"/>
        <v>10876056.539999999</v>
      </c>
    </row>
    <row r="25" spans="1:14">
      <c r="A25" t="s">
        <v>13</v>
      </c>
      <c r="B25" s="13">
        <v>11507.63</v>
      </c>
      <c r="C25" s="14">
        <v>11793.59</v>
      </c>
      <c r="D25" s="14">
        <v>12457.83</v>
      </c>
      <c r="E25" s="14">
        <v>11214.89</v>
      </c>
      <c r="F25" s="17">
        <v>11373.35</v>
      </c>
      <c r="G25" s="14">
        <v>11409.13</v>
      </c>
      <c r="H25" s="20">
        <v>12379.83</v>
      </c>
      <c r="I25" s="22">
        <v>12717.52</v>
      </c>
      <c r="J25" s="14">
        <v>12497.69</v>
      </c>
      <c r="K25" s="14">
        <v>13150.01</v>
      </c>
      <c r="L25" s="24">
        <v>13433.14</v>
      </c>
      <c r="M25" s="24">
        <v>12812.38</v>
      </c>
      <c r="N25" s="6">
        <f t="shared" si="0"/>
        <v>146746.99</v>
      </c>
    </row>
    <row r="26" spans="1:14">
      <c r="A26" t="s">
        <v>14</v>
      </c>
      <c r="B26" s="13">
        <v>2039.31</v>
      </c>
      <c r="C26" s="14">
        <v>1699.47</v>
      </c>
      <c r="D26" s="14">
        <v>1692.52</v>
      </c>
      <c r="E26" s="14">
        <v>1931.6</v>
      </c>
      <c r="F26" s="17">
        <v>1800.09</v>
      </c>
      <c r="G26" s="14">
        <v>1575.78</v>
      </c>
      <c r="H26" s="20">
        <v>1956.31</v>
      </c>
      <c r="I26" s="22">
        <v>2449.39</v>
      </c>
      <c r="J26" s="14">
        <v>3884.53</v>
      </c>
      <c r="K26" s="14">
        <v>4106.29</v>
      </c>
      <c r="L26" s="24">
        <v>4401.62</v>
      </c>
      <c r="M26" s="24">
        <v>3866.48</v>
      </c>
      <c r="N26" s="6">
        <f t="shared" si="0"/>
        <v>31403.39</v>
      </c>
    </row>
    <row r="27" spans="1:14">
      <c r="A27" t="s">
        <v>99</v>
      </c>
      <c r="B27" s="13">
        <v>113381.47</v>
      </c>
      <c r="C27" s="14">
        <v>94487.48</v>
      </c>
      <c r="D27" s="14">
        <v>94100.12</v>
      </c>
      <c r="E27" s="14">
        <v>107392.43</v>
      </c>
      <c r="F27" s="17">
        <v>100081.98</v>
      </c>
      <c r="G27" s="14">
        <v>87609.96</v>
      </c>
      <c r="H27" s="20">
        <v>108766.81</v>
      </c>
      <c r="I27" s="22">
        <v>71897.350000000006</v>
      </c>
      <c r="J27" s="14">
        <v>88821.29</v>
      </c>
      <c r="K27" s="14">
        <v>93891.91</v>
      </c>
      <c r="L27" s="24">
        <v>100644.83</v>
      </c>
      <c r="M27" s="24">
        <v>88408.53</v>
      </c>
      <c r="N27" s="6">
        <f t="shared" si="0"/>
        <v>1149484.1600000001</v>
      </c>
    </row>
    <row r="28" spans="1:14">
      <c r="A28" t="s">
        <v>100</v>
      </c>
      <c r="B28" s="13">
        <v>136471.21</v>
      </c>
      <c r="C28" s="14">
        <v>135174.48000000001</v>
      </c>
      <c r="D28" s="14">
        <v>138152.34</v>
      </c>
      <c r="E28" s="14">
        <v>121732.21</v>
      </c>
      <c r="F28" s="17">
        <v>134462.41</v>
      </c>
      <c r="G28" s="14">
        <v>127096.59</v>
      </c>
      <c r="H28" s="20">
        <v>133275.19</v>
      </c>
      <c r="I28" s="22">
        <v>117261.43</v>
      </c>
      <c r="J28" s="14">
        <v>126934.58</v>
      </c>
      <c r="K28" s="14">
        <v>138962.1</v>
      </c>
      <c r="L28" s="24">
        <v>137990</v>
      </c>
      <c r="M28" s="24">
        <v>136553.24</v>
      </c>
      <c r="N28" s="6">
        <f t="shared" si="0"/>
        <v>1584065.78</v>
      </c>
    </row>
    <row r="29" spans="1:14">
      <c r="A29" t="s">
        <v>17</v>
      </c>
      <c r="B29" s="13">
        <v>30941.19</v>
      </c>
      <c r="C29" s="14">
        <v>31191.58</v>
      </c>
      <c r="D29" s="14">
        <v>29566.91</v>
      </c>
      <c r="E29" s="14">
        <v>30123.75</v>
      </c>
      <c r="F29" s="17">
        <v>29949.49</v>
      </c>
      <c r="G29" s="14">
        <v>26490.05</v>
      </c>
      <c r="H29" s="20">
        <v>30219.08</v>
      </c>
      <c r="I29" s="22">
        <v>31885.37</v>
      </c>
      <c r="J29" s="14">
        <v>32385.01</v>
      </c>
      <c r="K29" s="14">
        <v>37653.230000000003</v>
      </c>
      <c r="L29" s="24">
        <v>37143.760000000002</v>
      </c>
      <c r="M29" s="24">
        <v>35440.300000000003</v>
      </c>
      <c r="N29" s="6">
        <f t="shared" si="0"/>
        <v>382989.72</v>
      </c>
    </row>
    <row r="30" spans="1:14">
      <c r="A30" t="s">
        <v>18</v>
      </c>
      <c r="B30" s="13">
        <v>1328.13</v>
      </c>
      <c r="C30" s="14">
        <v>1106.79</v>
      </c>
      <c r="D30" s="14">
        <v>1102.27</v>
      </c>
      <c r="E30" s="14">
        <v>1257.96</v>
      </c>
      <c r="F30" s="17">
        <v>1172.3399999999999</v>
      </c>
      <c r="G30" s="14">
        <v>1026.24</v>
      </c>
      <c r="H30" s="20">
        <v>1274.06</v>
      </c>
      <c r="I30" s="22">
        <v>924.63</v>
      </c>
      <c r="J30" s="14">
        <v>1203.51</v>
      </c>
      <c r="K30" s="14">
        <v>1272.21</v>
      </c>
      <c r="L30" s="24">
        <v>1363.72</v>
      </c>
      <c r="M30" s="24">
        <v>1197.92</v>
      </c>
      <c r="N30" s="6">
        <f t="shared" si="0"/>
        <v>14229.779999999999</v>
      </c>
    </row>
    <row r="31" spans="1:14">
      <c r="A31" t="s">
        <v>19</v>
      </c>
      <c r="B31" s="13">
        <v>3719.56</v>
      </c>
      <c r="C31" s="14">
        <v>3099.73</v>
      </c>
      <c r="D31" s="14">
        <v>3087.03</v>
      </c>
      <c r="E31" s="14">
        <v>3523.09</v>
      </c>
      <c r="F31" s="17">
        <v>3283.27</v>
      </c>
      <c r="G31" s="14">
        <v>2874.11</v>
      </c>
      <c r="H31" s="20">
        <v>3568.19</v>
      </c>
      <c r="I31" s="22">
        <v>231174.9</v>
      </c>
      <c r="J31" s="14">
        <v>6963.82</v>
      </c>
      <c r="K31" s="14">
        <v>7361.37</v>
      </c>
      <c r="L31" s="24">
        <v>7890.81</v>
      </c>
      <c r="M31" s="24">
        <v>6931.47</v>
      </c>
      <c r="N31" s="6">
        <f t="shared" si="0"/>
        <v>283477.34999999998</v>
      </c>
    </row>
    <row r="32" spans="1:14">
      <c r="A32" t="s">
        <v>20</v>
      </c>
      <c r="B32" s="13">
        <v>7406.23</v>
      </c>
      <c r="C32" s="14">
        <v>7474.36</v>
      </c>
      <c r="D32" s="14">
        <v>7079.85</v>
      </c>
      <c r="E32" s="14">
        <v>5570.29</v>
      </c>
      <c r="F32" s="17">
        <v>7981.16</v>
      </c>
      <c r="G32" s="14">
        <v>7415.3</v>
      </c>
      <c r="H32" s="20">
        <v>7535.32</v>
      </c>
      <c r="I32" s="22">
        <v>6018.51</v>
      </c>
      <c r="J32" s="14">
        <v>6930.45</v>
      </c>
      <c r="K32" s="14">
        <v>7548.81</v>
      </c>
      <c r="L32" s="24">
        <v>7567.55</v>
      </c>
      <c r="M32" s="24">
        <v>5929.22</v>
      </c>
      <c r="N32" s="6">
        <f t="shared" si="0"/>
        <v>84457.05</v>
      </c>
    </row>
    <row r="33" spans="1:14">
      <c r="A33" t="s">
        <v>21</v>
      </c>
      <c r="B33" s="13">
        <v>3608</v>
      </c>
      <c r="C33" s="14">
        <v>3400.53</v>
      </c>
      <c r="D33" s="14">
        <v>2739.86</v>
      </c>
      <c r="E33" s="14">
        <v>3318.37</v>
      </c>
      <c r="F33" s="17">
        <v>3118.68</v>
      </c>
      <c r="G33" s="14">
        <v>3257.93</v>
      </c>
      <c r="H33" s="20">
        <v>3600.18</v>
      </c>
      <c r="I33" s="22">
        <v>4438.3900000000003</v>
      </c>
      <c r="J33" s="14">
        <v>5460.3</v>
      </c>
      <c r="K33" s="14">
        <v>5858.91</v>
      </c>
      <c r="L33" s="24">
        <v>5592.22</v>
      </c>
      <c r="M33" s="24">
        <v>5204.99</v>
      </c>
      <c r="N33" s="6">
        <f t="shared" si="0"/>
        <v>49598.360000000008</v>
      </c>
    </row>
    <row r="34" spans="1:14">
      <c r="A34" t="s">
        <v>101</v>
      </c>
      <c r="B34" s="13">
        <v>5228.1000000000004</v>
      </c>
      <c r="C34" s="14">
        <v>5731.99</v>
      </c>
      <c r="D34" s="14">
        <v>4565.6899999999996</v>
      </c>
      <c r="E34" s="14">
        <v>3918.72</v>
      </c>
      <c r="F34" s="17">
        <v>4018.61</v>
      </c>
      <c r="G34" s="14">
        <v>4273.24</v>
      </c>
      <c r="H34" s="20">
        <v>4146.42</v>
      </c>
      <c r="I34" s="22">
        <v>5175.53</v>
      </c>
      <c r="J34" s="14">
        <v>6242.53</v>
      </c>
      <c r="K34" s="14">
        <v>6350.15</v>
      </c>
      <c r="L34" s="24">
        <v>6855.78</v>
      </c>
      <c r="M34" s="24">
        <v>7171.97</v>
      </c>
      <c r="N34" s="6">
        <f t="shared" si="0"/>
        <v>63678.729999999996</v>
      </c>
    </row>
    <row r="35" spans="1:14">
      <c r="A35" t="s">
        <v>23</v>
      </c>
      <c r="B35" s="13">
        <v>8930.19</v>
      </c>
      <c r="C35" s="14">
        <v>7442.05</v>
      </c>
      <c r="D35" s="14">
        <v>7411.55</v>
      </c>
      <c r="E35" s="14">
        <v>8458.4699999999993</v>
      </c>
      <c r="F35" s="17">
        <v>7882.68</v>
      </c>
      <c r="G35" s="14">
        <v>6900.36</v>
      </c>
      <c r="H35" s="20">
        <v>8566.7199999999993</v>
      </c>
      <c r="I35" s="22">
        <v>3781.58</v>
      </c>
      <c r="J35" s="14">
        <v>3274.83</v>
      </c>
      <c r="K35" s="14">
        <v>3461.77</v>
      </c>
      <c r="L35" s="24">
        <v>3710.75</v>
      </c>
      <c r="M35" s="24">
        <v>3259.61</v>
      </c>
      <c r="N35" s="6">
        <f t="shared" si="0"/>
        <v>73080.560000000012</v>
      </c>
    </row>
    <row r="36" spans="1:14">
      <c r="A36" t="s">
        <v>24</v>
      </c>
      <c r="B36" s="13">
        <v>13707.87</v>
      </c>
      <c r="C36" s="14">
        <v>12906.07</v>
      </c>
      <c r="D36" s="14">
        <v>14081.71</v>
      </c>
      <c r="E36" s="14">
        <v>13898.57</v>
      </c>
      <c r="F36" s="17">
        <v>14032.5</v>
      </c>
      <c r="G36" s="14">
        <v>15100.73</v>
      </c>
      <c r="H36" s="20">
        <v>15768.78</v>
      </c>
      <c r="I36" s="22">
        <v>17079.37</v>
      </c>
      <c r="J36" s="14">
        <v>14151.68</v>
      </c>
      <c r="K36" s="14">
        <v>14879.54</v>
      </c>
      <c r="L36" s="24">
        <v>14111.91</v>
      </c>
      <c r="M36" s="24">
        <v>15180.19</v>
      </c>
      <c r="N36" s="6">
        <f t="shared" si="0"/>
        <v>174898.92</v>
      </c>
    </row>
    <row r="37" spans="1:14">
      <c r="A37" t="s">
        <v>25</v>
      </c>
      <c r="B37" s="13">
        <v>21823.93</v>
      </c>
      <c r="C37" s="14">
        <v>19597.169999999998</v>
      </c>
      <c r="D37" s="14">
        <v>17883.8</v>
      </c>
      <c r="E37" s="14">
        <v>21103.75</v>
      </c>
      <c r="F37" s="17">
        <v>20265.59</v>
      </c>
      <c r="G37" s="14">
        <v>18869.89</v>
      </c>
      <c r="H37" s="20">
        <v>22766.28</v>
      </c>
      <c r="I37" s="22">
        <v>19834.28</v>
      </c>
      <c r="J37" s="14">
        <v>21195.88</v>
      </c>
      <c r="K37" s="14">
        <v>21003.05</v>
      </c>
      <c r="L37" s="24">
        <v>22144.42</v>
      </c>
      <c r="M37" s="24">
        <v>20663.97</v>
      </c>
      <c r="N37" s="6">
        <f t="shared" si="0"/>
        <v>247152.00999999998</v>
      </c>
    </row>
    <row r="38" spans="1:14">
      <c r="A38" t="s">
        <v>102</v>
      </c>
      <c r="B38" s="13">
        <v>65662.55</v>
      </c>
      <c r="C38" s="14">
        <v>72277.759999999995</v>
      </c>
      <c r="D38" s="14">
        <v>68962.73</v>
      </c>
      <c r="E38" s="14">
        <v>69413.399999999994</v>
      </c>
      <c r="F38" s="17">
        <v>70882.25</v>
      </c>
      <c r="G38" s="14">
        <v>70480.289999999994</v>
      </c>
      <c r="H38" s="20">
        <v>70852.899999999994</v>
      </c>
      <c r="I38" s="22">
        <v>68891.56</v>
      </c>
      <c r="J38" s="14">
        <v>68946.38</v>
      </c>
      <c r="K38" s="14">
        <v>77923.77</v>
      </c>
      <c r="L38" s="24">
        <v>76738.740000000005</v>
      </c>
      <c r="M38" s="24">
        <v>72546.460000000006</v>
      </c>
      <c r="N38" s="6">
        <f t="shared" si="0"/>
        <v>853578.78999999992</v>
      </c>
    </row>
    <row r="39" spans="1:14">
      <c r="A39" t="s">
        <v>27</v>
      </c>
      <c r="B39" s="13">
        <v>41227.08</v>
      </c>
      <c r="C39" s="14">
        <v>41151.279999999999</v>
      </c>
      <c r="D39" s="14">
        <v>42109.89</v>
      </c>
      <c r="E39" s="14">
        <v>38951.71</v>
      </c>
      <c r="F39" s="17">
        <v>43161.86</v>
      </c>
      <c r="G39" s="14">
        <v>39961.769999999997</v>
      </c>
      <c r="H39" s="20">
        <v>46575.040000000001</v>
      </c>
      <c r="I39" s="22">
        <v>43853.59</v>
      </c>
      <c r="J39" s="14">
        <v>42332.39</v>
      </c>
      <c r="K39" s="14">
        <v>49627.24</v>
      </c>
      <c r="L39" s="24">
        <v>43888.31</v>
      </c>
      <c r="M39" s="24">
        <v>43500.06</v>
      </c>
      <c r="N39" s="6">
        <f t="shared" si="0"/>
        <v>516340.22</v>
      </c>
    </row>
    <row r="40" spans="1:14">
      <c r="A40" t="s">
        <v>103</v>
      </c>
      <c r="B40" s="13">
        <v>559787.81000000006</v>
      </c>
      <c r="C40" s="14">
        <v>533242.52</v>
      </c>
      <c r="D40" s="14">
        <v>554786.66</v>
      </c>
      <c r="E40" s="14">
        <v>538196.92000000004</v>
      </c>
      <c r="F40" s="17">
        <v>582222.31000000006</v>
      </c>
      <c r="G40" s="14">
        <v>531246.78</v>
      </c>
      <c r="H40" s="20">
        <v>574909.39</v>
      </c>
      <c r="I40" s="22">
        <v>529462.56999999995</v>
      </c>
      <c r="J40" s="14">
        <v>545377.49</v>
      </c>
      <c r="K40" s="14">
        <v>582193.87</v>
      </c>
      <c r="L40" s="24">
        <v>568828.98</v>
      </c>
      <c r="M40" s="24">
        <v>560994.4</v>
      </c>
      <c r="N40" s="6">
        <f t="shared" si="0"/>
        <v>6661249.7000000011</v>
      </c>
    </row>
    <row r="41" spans="1:14">
      <c r="A41" t="s">
        <v>29</v>
      </c>
      <c r="B41" s="13">
        <v>10109.18</v>
      </c>
      <c r="C41" s="14">
        <v>10306.76</v>
      </c>
      <c r="D41" s="14">
        <v>9694.35</v>
      </c>
      <c r="E41" s="14">
        <v>9908.09</v>
      </c>
      <c r="F41" s="17">
        <v>11014.52</v>
      </c>
      <c r="G41" s="14">
        <v>9949.34</v>
      </c>
      <c r="H41" s="20">
        <v>10943.25</v>
      </c>
      <c r="I41" s="22">
        <v>7514.08</v>
      </c>
      <c r="J41" s="14">
        <v>9605.48</v>
      </c>
      <c r="K41" s="14">
        <v>10220.14</v>
      </c>
      <c r="L41" s="24">
        <v>10175.120000000001</v>
      </c>
      <c r="M41" s="24">
        <v>9867.7099999999991</v>
      </c>
      <c r="N41" s="6">
        <f t="shared" si="0"/>
        <v>119308.01999999999</v>
      </c>
    </row>
    <row r="42" spans="1:14">
      <c r="A42" t="s">
        <v>104</v>
      </c>
      <c r="B42" s="13">
        <v>20796.75</v>
      </c>
      <c r="C42" s="14">
        <v>17331.150000000001</v>
      </c>
      <c r="D42" s="14">
        <v>17260.11</v>
      </c>
      <c r="E42" s="14">
        <v>19698.21</v>
      </c>
      <c r="F42" s="17">
        <v>18357.32</v>
      </c>
      <c r="G42" s="14">
        <v>16069.67</v>
      </c>
      <c r="H42" s="20">
        <v>19950.310000000001</v>
      </c>
      <c r="I42" s="22">
        <v>9884.31</v>
      </c>
      <c r="J42" s="14">
        <v>9758.1200000000008</v>
      </c>
      <c r="K42" s="14">
        <v>10315.19</v>
      </c>
      <c r="L42" s="24">
        <v>11057.08</v>
      </c>
      <c r="M42" s="24">
        <v>9712.77</v>
      </c>
      <c r="N42" s="6">
        <f t="shared" si="0"/>
        <v>180190.99</v>
      </c>
    </row>
    <row r="43" spans="1:14">
      <c r="A43" t="s">
        <v>31</v>
      </c>
      <c r="B43" s="13">
        <v>55482.98</v>
      </c>
      <c r="C43" s="14">
        <v>52262.75</v>
      </c>
      <c r="D43" s="14">
        <v>50452.61</v>
      </c>
      <c r="E43" s="14">
        <v>48950.12</v>
      </c>
      <c r="F43" s="17">
        <v>52133.17</v>
      </c>
      <c r="G43" s="14">
        <v>47595.47</v>
      </c>
      <c r="H43" s="20">
        <v>54883.53</v>
      </c>
      <c r="I43" s="22">
        <v>34906.519999999997</v>
      </c>
      <c r="J43" s="14">
        <v>34772.39</v>
      </c>
      <c r="K43" s="14">
        <v>38101.58</v>
      </c>
      <c r="L43" s="24">
        <v>37270.839999999997</v>
      </c>
      <c r="M43" s="24">
        <v>37287.019999999997</v>
      </c>
      <c r="N43" s="6">
        <f t="shared" si="0"/>
        <v>544098.9800000001</v>
      </c>
    </row>
    <row r="44" spans="1:14">
      <c r="A44" t="s">
        <v>32</v>
      </c>
      <c r="B44" s="13">
        <v>12301.78</v>
      </c>
      <c r="C44" s="14">
        <v>13676.13</v>
      </c>
      <c r="D44" s="14">
        <v>11423.32</v>
      </c>
      <c r="E44" s="14">
        <v>10418.209999999999</v>
      </c>
      <c r="F44" s="17">
        <v>13416.1</v>
      </c>
      <c r="G44" s="14">
        <v>11849.6</v>
      </c>
      <c r="H44" s="20">
        <v>12952.04</v>
      </c>
      <c r="I44" s="22">
        <v>10500.42</v>
      </c>
      <c r="J44" s="14">
        <v>8515.16</v>
      </c>
      <c r="K44" s="14">
        <v>10225.75</v>
      </c>
      <c r="L44" s="24">
        <v>10323.83</v>
      </c>
      <c r="M44" s="24">
        <v>9792.77</v>
      </c>
      <c r="N44" s="6">
        <f t="shared" si="0"/>
        <v>135395.10999999999</v>
      </c>
    </row>
    <row r="45" spans="1:14">
      <c r="A45" t="s">
        <v>33</v>
      </c>
      <c r="B45" s="13">
        <v>602.29</v>
      </c>
      <c r="C45" s="14">
        <v>501.93</v>
      </c>
      <c r="D45" s="14">
        <v>499.87</v>
      </c>
      <c r="E45" s="14">
        <v>570.48</v>
      </c>
      <c r="F45" s="17">
        <v>531.65</v>
      </c>
      <c r="G45" s="14">
        <v>465.39</v>
      </c>
      <c r="H45" s="20">
        <v>577.78</v>
      </c>
      <c r="I45" s="22">
        <v>1008.11</v>
      </c>
      <c r="J45" s="14">
        <v>1710.39</v>
      </c>
      <c r="K45" s="14">
        <v>1808.04</v>
      </c>
      <c r="L45" s="24">
        <v>1938.06</v>
      </c>
      <c r="M45" s="24">
        <v>1702.43</v>
      </c>
      <c r="N45" s="6">
        <f t="shared" si="0"/>
        <v>11916.42</v>
      </c>
    </row>
    <row r="46" spans="1:14">
      <c r="A46" t="s">
        <v>105</v>
      </c>
      <c r="B46" s="13">
        <v>110287.1</v>
      </c>
      <c r="C46" s="14">
        <v>111102.82</v>
      </c>
      <c r="D46" s="14">
        <v>118071.24</v>
      </c>
      <c r="E46" s="14">
        <v>109975.57</v>
      </c>
      <c r="F46" s="17">
        <v>126014.33</v>
      </c>
      <c r="G46" s="14">
        <v>109729.82</v>
      </c>
      <c r="H46" s="20">
        <v>119662.63</v>
      </c>
      <c r="I46" s="22">
        <v>120802.49</v>
      </c>
      <c r="J46" s="14">
        <v>120710.29</v>
      </c>
      <c r="K46" s="14">
        <v>136915.81</v>
      </c>
      <c r="L46" s="24">
        <v>119554.94</v>
      </c>
      <c r="M46" s="24">
        <v>121824.11</v>
      </c>
      <c r="N46" s="6">
        <f t="shared" si="0"/>
        <v>1424651.1500000001</v>
      </c>
    </row>
    <row r="47" spans="1:14">
      <c r="A47" t="s">
        <v>106</v>
      </c>
      <c r="B47" s="13">
        <v>230643.39</v>
      </c>
      <c r="C47" s="14">
        <v>243799.04000000001</v>
      </c>
      <c r="D47" s="14">
        <v>245449.24</v>
      </c>
      <c r="E47" s="14">
        <v>231102.96</v>
      </c>
      <c r="F47" s="17">
        <v>250186.42</v>
      </c>
      <c r="G47" s="14">
        <v>252323.44</v>
      </c>
      <c r="H47" s="20">
        <v>265885.40000000002</v>
      </c>
      <c r="I47" s="22">
        <v>263105.44</v>
      </c>
      <c r="J47" s="14">
        <v>269708.09000000003</v>
      </c>
      <c r="K47" s="14">
        <v>297732.84000000003</v>
      </c>
      <c r="L47" s="24">
        <v>279232.81</v>
      </c>
      <c r="M47" s="24">
        <v>260823.02</v>
      </c>
      <c r="N47" s="6">
        <f t="shared" si="0"/>
        <v>3089992.09</v>
      </c>
    </row>
    <row r="48" spans="1:14">
      <c r="A48" t="s">
        <v>107</v>
      </c>
      <c r="B48" s="13">
        <v>104709.51</v>
      </c>
      <c r="C48" s="14">
        <v>104493.55</v>
      </c>
      <c r="D48" s="14">
        <v>109347.73</v>
      </c>
      <c r="E48" s="14">
        <v>105842.99</v>
      </c>
      <c r="F48" s="17">
        <v>118423.82</v>
      </c>
      <c r="G48" s="14">
        <v>113066.3</v>
      </c>
      <c r="H48" s="20">
        <v>115076.92</v>
      </c>
      <c r="I48" s="22">
        <v>102582.64</v>
      </c>
      <c r="J48" s="14">
        <v>110324.24</v>
      </c>
      <c r="K48" s="14">
        <v>115708.77</v>
      </c>
      <c r="L48" s="24">
        <v>113627.94</v>
      </c>
      <c r="M48" s="24">
        <v>111674.35</v>
      </c>
      <c r="N48" s="6">
        <f t="shared" si="0"/>
        <v>1324878.76</v>
      </c>
    </row>
    <row r="49" spans="1:14">
      <c r="A49" t="s">
        <v>37</v>
      </c>
      <c r="B49" s="13">
        <v>4724.46</v>
      </c>
      <c r="C49" s="14">
        <v>3937.17</v>
      </c>
      <c r="D49" s="14">
        <v>3921.02</v>
      </c>
      <c r="E49" s="14">
        <v>4474.8900000000003</v>
      </c>
      <c r="F49" s="17">
        <v>4170.29</v>
      </c>
      <c r="G49" s="14">
        <v>3650.59</v>
      </c>
      <c r="H49" s="20">
        <v>4532.17</v>
      </c>
      <c r="I49" s="22">
        <v>3171.88</v>
      </c>
      <c r="J49" s="14">
        <v>4049.21</v>
      </c>
      <c r="K49" s="14">
        <v>4280.37</v>
      </c>
      <c r="L49" s="24">
        <v>4588.22</v>
      </c>
      <c r="M49" s="24">
        <v>4030.39</v>
      </c>
      <c r="N49" s="6">
        <f t="shared" si="0"/>
        <v>49530.660000000011</v>
      </c>
    </row>
    <row r="50" spans="1:14">
      <c r="A50" t="s">
        <v>38</v>
      </c>
      <c r="B50" s="13">
        <v>5112.09</v>
      </c>
      <c r="C50" s="14">
        <v>4373.79</v>
      </c>
      <c r="D50" s="14">
        <v>4092.55</v>
      </c>
      <c r="E50" s="14">
        <v>3866.11</v>
      </c>
      <c r="F50" s="17">
        <v>4423.8</v>
      </c>
      <c r="G50" s="14">
        <v>3936.76</v>
      </c>
      <c r="H50" s="20">
        <v>4677.66</v>
      </c>
      <c r="I50" s="22">
        <v>3905.12</v>
      </c>
      <c r="J50" s="14">
        <v>3696.79</v>
      </c>
      <c r="K50" s="14">
        <v>3836.32</v>
      </c>
      <c r="L50" s="24">
        <v>3850.98</v>
      </c>
      <c r="M50" s="24">
        <v>3755.46</v>
      </c>
      <c r="N50" s="6">
        <f t="shared" si="0"/>
        <v>49527.43</v>
      </c>
    </row>
    <row r="51" spans="1:14">
      <c r="A51" t="s">
        <v>39</v>
      </c>
      <c r="B51" s="13">
        <v>25819.77</v>
      </c>
      <c r="C51" s="14">
        <v>21517.14</v>
      </c>
      <c r="D51" s="14">
        <v>21428.93</v>
      </c>
      <c r="E51" s="14">
        <v>24455.91</v>
      </c>
      <c r="F51" s="17">
        <v>22791.15</v>
      </c>
      <c r="G51" s="14">
        <v>19950.96</v>
      </c>
      <c r="H51" s="20">
        <v>24768.9</v>
      </c>
      <c r="I51" s="22">
        <v>8494.77</v>
      </c>
      <c r="J51" s="14">
        <v>4644.53</v>
      </c>
      <c r="K51" s="14">
        <v>4909.68</v>
      </c>
      <c r="L51" s="24">
        <v>5262.8</v>
      </c>
      <c r="M51" s="24">
        <v>4622.9399999999996</v>
      </c>
      <c r="N51" s="6">
        <f t="shared" si="0"/>
        <v>188667.47999999995</v>
      </c>
    </row>
    <row r="52" spans="1:14">
      <c r="A52" t="s">
        <v>108</v>
      </c>
      <c r="B52" s="13">
        <v>121958.88</v>
      </c>
      <c r="C52" s="14">
        <v>122937.45</v>
      </c>
      <c r="D52" s="14">
        <v>124121.67</v>
      </c>
      <c r="E52" s="14">
        <v>120760.6</v>
      </c>
      <c r="F52" s="17">
        <v>124619.04</v>
      </c>
      <c r="G52" s="14">
        <v>122894.67</v>
      </c>
      <c r="H52" s="20">
        <v>133332.07</v>
      </c>
      <c r="I52" s="22">
        <v>128614.57</v>
      </c>
      <c r="J52" s="14">
        <v>130483.07</v>
      </c>
      <c r="K52" s="14">
        <v>143067.62</v>
      </c>
      <c r="L52" s="24">
        <v>135930.84</v>
      </c>
      <c r="M52" s="24">
        <v>127254.53</v>
      </c>
      <c r="N52" s="6">
        <f t="shared" si="0"/>
        <v>1535975.0100000002</v>
      </c>
    </row>
    <row r="53" spans="1:14">
      <c r="A53" t="s">
        <v>41</v>
      </c>
      <c r="B53" s="13">
        <v>189101.57</v>
      </c>
      <c r="C53" s="14">
        <v>185692.41</v>
      </c>
      <c r="D53" s="14">
        <v>186738.39</v>
      </c>
      <c r="E53" s="14">
        <v>182489.95</v>
      </c>
      <c r="F53" s="17">
        <v>193085.46</v>
      </c>
      <c r="G53" s="14">
        <v>190663.02</v>
      </c>
      <c r="H53" s="20">
        <v>205086.85</v>
      </c>
      <c r="I53" s="22">
        <v>171254.46</v>
      </c>
      <c r="J53" s="14">
        <v>168553.21</v>
      </c>
      <c r="K53" s="14">
        <v>193029.39</v>
      </c>
      <c r="L53" s="24">
        <v>187533.46</v>
      </c>
      <c r="M53" s="24">
        <v>174983.6</v>
      </c>
      <c r="N53" s="6">
        <f t="shared" si="0"/>
        <v>2228211.77</v>
      </c>
    </row>
    <row r="54" spans="1:14">
      <c r="A54" t="s">
        <v>42</v>
      </c>
      <c r="B54" s="13">
        <v>61545.4</v>
      </c>
      <c r="C54" s="14">
        <v>63021.85</v>
      </c>
      <c r="D54" s="14">
        <v>64213.03</v>
      </c>
      <c r="E54" s="14">
        <v>61864.160000000003</v>
      </c>
      <c r="F54" s="17">
        <v>62761.59</v>
      </c>
      <c r="G54" s="14">
        <v>62890.79</v>
      </c>
      <c r="H54" s="20">
        <v>68971.14</v>
      </c>
      <c r="I54" s="22">
        <v>68137.210000000006</v>
      </c>
      <c r="J54" s="14">
        <v>67156.05</v>
      </c>
      <c r="K54" s="14">
        <v>73778.539999999994</v>
      </c>
      <c r="L54" s="24">
        <v>74709.62</v>
      </c>
      <c r="M54" s="24">
        <v>70679.67</v>
      </c>
      <c r="N54" s="6">
        <f t="shared" si="0"/>
        <v>799729.05000000016</v>
      </c>
    </row>
    <row r="55" spans="1:14">
      <c r="A55" t="s">
        <v>109</v>
      </c>
      <c r="B55" s="13">
        <v>3722.71</v>
      </c>
      <c r="C55" s="14">
        <v>3102.37</v>
      </c>
      <c r="D55" s="14">
        <v>3089.65</v>
      </c>
      <c r="E55" s="14">
        <v>3526.07</v>
      </c>
      <c r="F55" s="17">
        <v>3286.05</v>
      </c>
      <c r="G55" s="14">
        <v>2876.55</v>
      </c>
      <c r="H55" s="20">
        <v>3571.21</v>
      </c>
      <c r="I55" s="22">
        <v>3195.38</v>
      </c>
      <c r="J55" s="14">
        <v>4567.3599999999997</v>
      </c>
      <c r="K55" s="14">
        <v>4828.1099999999997</v>
      </c>
      <c r="L55" s="24">
        <v>5175.3599999999997</v>
      </c>
      <c r="M55" s="24">
        <v>4546.1400000000003</v>
      </c>
      <c r="N55" s="6">
        <f t="shared" si="0"/>
        <v>45486.96</v>
      </c>
    </row>
    <row r="56" spans="1:14">
      <c r="A56" t="s">
        <v>110</v>
      </c>
      <c r="B56" s="13">
        <v>34795.129999999997</v>
      </c>
      <c r="C56" s="14">
        <v>33230.050000000003</v>
      </c>
      <c r="D56" s="14">
        <v>32970.07</v>
      </c>
      <c r="E56" s="14">
        <v>33248.69</v>
      </c>
      <c r="F56" s="17">
        <v>32637.97</v>
      </c>
      <c r="G56" s="14">
        <v>30764.69</v>
      </c>
      <c r="H56" s="20">
        <v>34445.47</v>
      </c>
      <c r="I56" s="22">
        <v>69448.22</v>
      </c>
      <c r="J56" s="14">
        <v>28353.47</v>
      </c>
      <c r="K56" s="14">
        <v>30949.54</v>
      </c>
      <c r="L56" s="24">
        <v>32565.09</v>
      </c>
      <c r="M56" s="24">
        <v>30319.58</v>
      </c>
      <c r="N56" s="6">
        <f t="shared" si="0"/>
        <v>423727.97000000003</v>
      </c>
    </row>
    <row r="57" spans="1:14">
      <c r="A57" t="s">
        <v>111</v>
      </c>
      <c r="B57" s="13">
        <v>86579.07</v>
      </c>
      <c r="C57" s="14">
        <v>90520.62</v>
      </c>
      <c r="D57" s="14">
        <v>87325.45</v>
      </c>
      <c r="E57" s="14">
        <v>62043.9</v>
      </c>
      <c r="F57" s="17">
        <v>92802.13</v>
      </c>
      <c r="G57" s="14">
        <v>80030.84</v>
      </c>
      <c r="H57" s="20">
        <v>81703.7</v>
      </c>
      <c r="I57" s="22">
        <v>74604.14</v>
      </c>
      <c r="J57" s="14">
        <v>73053.539999999994</v>
      </c>
      <c r="K57" s="14">
        <v>83932.53</v>
      </c>
      <c r="L57" s="24">
        <v>83321.990000000005</v>
      </c>
      <c r="M57" s="24">
        <v>84497.2</v>
      </c>
      <c r="N57" s="6">
        <f t="shared" si="0"/>
        <v>980415.11</v>
      </c>
    </row>
    <row r="58" spans="1:14">
      <c r="A58" t="s">
        <v>46</v>
      </c>
      <c r="B58" s="13">
        <v>27350.48</v>
      </c>
      <c r="C58" s="14">
        <v>26912.12</v>
      </c>
      <c r="D58" s="14">
        <v>27232.77</v>
      </c>
      <c r="E58" s="14">
        <v>26576.55</v>
      </c>
      <c r="F58" s="17">
        <v>29529.03</v>
      </c>
      <c r="G58" s="14">
        <v>29607.19</v>
      </c>
      <c r="H58" s="20">
        <v>31642.87</v>
      </c>
      <c r="I58" s="22">
        <v>28352.85</v>
      </c>
      <c r="J58" s="14">
        <v>29887.599999999999</v>
      </c>
      <c r="K58" s="14">
        <v>31330.32</v>
      </c>
      <c r="L58" s="24">
        <v>31079.91</v>
      </c>
      <c r="M58" s="24">
        <v>27545.27</v>
      </c>
      <c r="N58" s="6">
        <f t="shared" si="0"/>
        <v>347046.96</v>
      </c>
    </row>
    <row r="59" spans="1:14">
      <c r="A59" t="s">
        <v>112</v>
      </c>
      <c r="B59" s="13">
        <v>112125.24</v>
      </c>
      <c r="C59" s="14">
        <v>93440.6</v>
      </c>
      <c r="D59" s="14">
        <v>93057.54</v>
      </c>
      <c r="E59" s="14">
        <v>106202.56</v>
      </c>
      <c r="F59" s="17">
        <v>98973.11</v>
      </c>
      <c r="G59" s="14">
        <v>86639.29</v>
      </c>
      <c r="H59" s="20">
        <v>107561.7</v>
      </c>
      <c r="I59" s="22">
        <v>63317.18</v>
      </c>
      <c r="J59" s="14">
        <v>72441.710000000006</v>
      </c>
      <c r="K59" s="14">
        <v>76577.259999999995</v>
      </c>
      <c r="L59" s="24">
        <v>82084.86</v>
      </c>
      <c r="M59" s="24">
        <v>72105.070000000007</v>
      </c>
      <c r="N59" s="6">
        <f t="shared" si="0"/>
        <v>1064526.1199999999</v>
      </c>
    </row>
    <row r="60" spans="1:14">
      <c r="A60" t="s">
        <v>113</v>
      </c>
      <c r="B60" s="13">
        <v>142396.20000000001</v>
      </c>
      <c r="C60" s="14">
        <v>146512.91</v>
      </c>
      <c r="D60" s="14">
        <v>144705.06</v>
      </c>
      <c r="E60" s="14">
        <v>127307.81</v>
      </c>
      <c r="F60" s="17">
        <v>140369.79999999999</v>
      </c>
      <c r="G60" s="14">
        <v>136043.79</v>
      </c>
      <c r="H60" s="20">
        <v>142586.96</v>
      </c>
      <c r="I60" s="22">
        <v>143528.03</v>
      </c>
      <c r="J60" s="14">
        <v>145507.85999999999</v>
      </c>
      <c r="K60" s="14">
        <v>163504.48000000001</v>
      </c>
      <c r="L60" s="24">
        <v>158296.56</v>
      </c>
      <c r="M60" s="24">
        <v>153019.91</v>
      </c>
      <c r="N60" s="6">
        <f t="shared" si="0"/>
        <v>1743779.3699999999</v>
      </c>
    </row>
    <row r="61" spans="1:14">
      <c r="A61" t="s">
        <v>114</v>
      </c>
      <c r="B61" s="13">
        <v>449954.81</v>
      </c>
      <c r="C61" s="14">
        <v>442989.88</v>
      </c>
      <c r="D61" s="14">
        <v>457739.87</v>
      </c>
      <c r="E61" s="14">
        <v>449388.85</v>
      </c>
      <c r="F61" s="17">
        <v>450823.48</v>
      </c>
      <c r="G61" s="14">
        <v>451123.20000000001</v>
      </c>
      <c r="H61" s="20">
        <v>484914.3</v>
      </c>
      <c r="I61" s="22">
        <v>489024.86</v>
      </c>
      <c r="J61" s="14">
        <v>479395.1</v>
      </c>
      <c r="K61" s="14">
        <v>520818.24</v>
      </c>
      <c r="L61" s="24">
        <v>522095.94</v>
      </c>
      <c r="M61" s="24">
        <v>514781.29</v>
      </c>
      <c r="N61" s="6">
        <f t="shared" si="0"/>
        <v>5713049.8200000003</v>
      </c>
    </row>
    <row r="62" spans="1:14">
      <c r="A62" t="s">
        <v>50</v>
      </c>
      <c r="B62" s="13">
        <v>168254.21</v>
      </c>
      <c r="C62" s="14">
        <v>175404.62</v>
      </c>
      <c r="D62" s="14">
        <v>173295.78</v>
      </c>
      <c r="E62" s="14">
        <v>163549.73000000001</v>
      </c>
      <c r="F62" s="17">
        <v>175493.15</v>
      </c>
      <c r="G62" s="14">
        <v>174615.4</v>
      </c>
      <c r="H62" s="20">
        <v>181274.62</v>
      </c>
      <c r="I62" s="22">
        <v>172452.05</v>
      </c>
      <c r="J62" s="14">
        <v>172862.68</v>
      </c>
      <c r="K62" s="14">
        <v>193678.92</v>
      </c>
      <c r="L62" s="24">
        <v>182270.95</v>
      </c>
      <c r="M62" s="24">
        <v>175124.2</v>
      </c>
      <c r="N62" s="6">
        <f t="shared" si="0"/>
        <v>2108276.31</v>
      </c>
    </row>
    <row r="63" spans="1:14">
      <c r="A63" t="s">
        <v>115</v>
      </c>
      <c r="B63" s="13">
        <v>315692.69</v>
      </c>
      <c r="C63" s="14">
        <v>311345.06</v>
      </c>
      <c r="D63" s="14">
        <v>316462.76</v>
      </c>
      <c r="E63" s="14">
        <v>304979.28000000003</v>
      </c>
      <c r="F63" s="17">
        <v>319822.38</v>
      </c>
      <c r="G63" s="14">
        <v>306860.12</v>
      </c>
      <c r="H63" s="20">
        <v>327663.65000000002</v>
      </c>
      <c r="I63" s="22">
        <v>315514.65999999997</v>
      </c>
      <c r="J63" s="14">
        <v>314882.32</v>
      </c>
      <c r="K63" s="14">
        <v>356983.05</v>
      </c>
      <c r="L63" s="24">
        <v>342694.21</v>
      </c>
      <c r="M63" s="24">
        <v>338042.42</v>
      </c>
      <c r="N63" s="6">
        <f t="shared" si="0"/>
        <v>3870942.5999999996</v>
      </c>
    </row>
    <row r="64" spans="1:14">
      <c r="A64" t="s">
        <v>116</v>
      </c>
      <c r="B64" s="13">
        <v>263602.62</v>
      </c>
      <c r="C64" s="14">
        <v>259236.89</v>
      </c>
      <c r="D64" s="14">
        <v>259995.56</v>
      </c>
      <c r="E64" s="14">
        <v>250994.32</v>
      </c>
      <c r="F64" s="17">
        <v>269394.63</v>
      </c>
      <c r="G64" s="14">
        <v>252465.39</v>
      </c>
      <c r="H64" s="20">
        <v>276875.11</v>
      </c>
      <c r="I64" s="22">
        <v>242569.73</v>
      </c>
      <c r="J64" s="14">
        <v>248313.54</v>
      </c>
      <c r="K64" s="14">
        <v>277595.8</v>
      </c>
      <c r="L64" s="24">
        <v>262776.28999999998</v>
      </c>
      <c r="M64" s="24">
        <v>248605.68</v>
      </c>
      <c r="N64" s="6">
        <f t="shared" si="0"/>
        <v>3112425.56</v>
      </c>
    </row>
    <row r="65" spans="1:14">
      <c r="A65" t="s">
        <v>117</v>
      </c>
      <c r="B65" s="13">
        <v>7237.57</v>
      </c>
      <c r="C65" s="14">
        <v>6031.5</v>
      </c>
      <c r="D65" s="14">
        <v>6006.77</v>
      </c>
      <c r="E65" s="14">
        <v>6855.27</v>
      </c>
      <c r="F65" s="17">
        <v>6388.63</v>
      </c>
      <c r="G65" s="14">
        <v>5592.48</v>
      </c>
      <c r="H65" s="20">
        <v>6943.02</v>
      </c>
      <c r="I65" s="22">
        <v>4757.92</v>
      </c>
      <c r="J65" s="14">
        <v>6002.95</v>
      </c>
      <c r="K65" s="14">
        <v>6345.65</v>
      </c>
      <c r="L65" s="24">
        <v>6802.05</v>
      </c>
      <c r="M65" s="24">
        <v>5975.06</v>
      </c>
      <c r="N65" s="6">
        <f t="shared" si="0"/>
        <v>74938.87</v>
      </c>
    </row>
    <row r="66" spans="1:14">
      <c r="A66" t="s">
        <v>118</v>
      </c>
      <c r="B66" s="13">
        <v>26078.23</v>
      </c>
      <c r="C66" s="14">
        <v>21732.53</v>
      </c>
      <c r="D66" s="14">
        <v>21643.45</v>
      </c>
      <c r="E66" s="14">
        <v>24700.73</v>
      </c>
      <c r="F66" s="17">
        <v>23019.279999999999</v>
      </c>
      <c r="G66" s="14">
        <v>20150.669999999998</v>
      </c>
      <c r="H66" s="20">
        <v>25016.84</v>
      </c>
      <c r="I66" s="22">
        <v>10682.02</v>
      </c>
      <c r="J66" s="14">
        <v>8849.0499999999993</v>
      </c>
      <c r="K66" s="14">
        <v>9354.2199999999993</v>
      </c>
      <c r="L66" s="24">
        <v>10027</v>
      </c>
      <c r="M66" s="24">
        <v>8807.93</v>
      </c>
      <c r="N66" s="6">
        <f t="shared" si="0"/>
        <v>210061.94999999995</v>
      </c>
    </row>
    <row r="67" spans="1:14">
      <c r="A67" t="s">
        <v>119</v>
      </c>
      <c r="B67" s="13">
        <v>113581.8</v>
      </c>
      <c r="C67" s="14">
        <v>114720.67</v>
      </c>
      <c r="D67" s="14">
        <v>114697.69</v>
      </c>
      <c r="E67" s="14">
        <v>108227.06</v>
      </c>
      <c r="F67" s="17">
        <v>116267.17</v>
      </c>
      <c r="G67" s="14">
        <v>111723.04</v>
      </c>
      <c r="H67" s="20">
        <v>117308.36</v>
      </c>
      <c r="I67" s="22">
        <v>110059.03</v>
      </c>
      <c r="J67" s="14">
        <v>110391.72</v>
      </c>
      <c r="K67" s="14">
        <v>120941.44</v>
      </c>
      <c r="L67" s="24">
        <v>120096.29</v>
      </c>
      <c r="M67" s="24">
        <v>119292.95</v>
      </c>
      <c r="N67" s="6">
        <f t="shared" si="0"/>
        <v>1377307.22</v>
      </c>
    </row>
    <row r="68" spans="1:14">
      <c r="A68" t="s">
        <v>120</v>
      </c>
      <c r="B68" s="13">
        <v>6934.62</v>
      </c>
      <c r="C68" s="14">
        <v>5779.03</v>
      </c>
      <c r="D68" s="14">
        <v>5755.34</v>
      </c>
      <c r="E68" s="14">
        <v>6568.33</v>
      </c>
      <c r="F68" s="17">
        <v>6121.19</v>
      </c>
      <c r="G68" s="14">
        <v>5358.39</v>
      </c>
      <c r="H68" s="20">
        <v>6652.38</v>
      </c>
      <c r="I68" s="22">
        <v>8655.67</v>
      </c>
      <c r="J68" s="14">
        <v>13855.11</v>
      </c>
      <c r="K68" s="14">
        <v>14646.07</v>
      </c>
      <c r="L68" s="24">
        <v>15699.44</v>
      </c>
      <c r="M68" s="24">
        <v>13790.73</v>
      </c>
      <c r="N68" s="6">
        <f t="shared" si="0"/>
        <v>109816.3</v>
      </c>
    </row>
    <row r="69" spans="1:14">
      <c r="A69" t="s">
        <v>121</v>
      </c>
      <c r="B69" s="13">
        <v>127079</v>
      </c>
      <c r="C69" s="14">
        <v>129163.54</v>
      </c>
      <c r="D69" s="14">
        <v>128536.54</v>
      </c>
      <c r="E69" s="14">
        <v>124288.52</v>
      </c>
      <c r="F69" s="17">
        <v>135220.23000000001</v>
      </c>
      <c r="G69" s="14">
        <v>127862.08</v>
      </c>
      <c r="H69" s="20">
        <v>136544.98000000001</v>
      </c>
      <c r="I69" s="22">
        <v>138870.29</v>
      </c>
      <c r="J69" s="14">
        <v>140613.43</v>
      </c>
      <c r="K69" s="14">
        <v>153953.66</v>
      </c>
      <c r="L69" s="24">
        <v>148293.79999999999</v>
      </c>
      <c r="M69" s="24">
        <v>134310.34</v>
      </c>
      <c r="N69" s="6">
        <f t="shared" si="0"/>
        <v>1624736.41</v>
      </c>
    </row>
    <row r="70" spans="1:14">
      <c r="A70" t="s">
        <v>122</v>
      </c>
      <c r="B70" s="13">
        <v>181376.79</v>
      </c>
      <c r="C70" s="14">
        <v>177715.48</v>
      </c>
      <c r="D70" s="14">
        <v>168455.29</v>
      </c>
      <c r="E70" s="14">
        <v>166079</v>
      </c>
      <c r="F70" s="17">
        <v>176635.86</v>
      </c>
      <c r="G70" s="14">
        <v>157143.32999999999</v>
      </c>
      <c r="H70" s="20">
        <v>173762.64</v>
      </c>
      <c r="I70" s="22">
        <v>180282.05</v>
      </c>
      <c r="J70" s="14">
        <v>165148.87</v>
      </c>
      <c r="K70" s="14">
        <v>197870.07</v>
      </c>
      <c r="L70" s="24">
        <v>180292.16</v>
      </c>
      <c r="M70" s="24">
        <v>185474.34</v>
      </c>
      <c r="N70" s="6">
        <f t="shared" si="0"/>
        <v>2110235.88</v>
      </c>
    </row>
    <row r="71" spans="1:14">
      <c r="A71" t="s">
        <v>59</v>
      </c>
      <c r="B71" s="13">
        <v>72371.509999999995</v>
      </c>
      <c r="C71" s="14">
        <v>66454.41</v>
      </c>
      <c r="D71" s="14">
        <v>65910.97</v>
      </c>
      <c r="E71" s="14">
        <v>67410.86</v>
      </c>
      <c r="F71" s="17">
        <v>69614.100000000006</v>
      </c>
      <c r="G71" s="14">
        <v>66674.649999999994</v>
      </c>
      <c r="H71" s="20">
        <v>77002.8</v>
      </c>
      <c r="I71" s="22">
        <v>54145.24</v>
      </c>
      <c r="J71" s="14">
        <v>49592.42</v>
      </c>
      <c r="K71" s="14">
        <v>58294.5</v>
      </c>
      <c r="L71" s="24">
        <v>54343.839999999997</v>
      </c>
      <c r="M71" s="24">
        <v>49627.58</v>
      </c>
      <c r="N71" s="6">
        <f t="shared" si="0"/>
        <v>751442.88</v>
      </c>
    </row>
    <row r="72" spans="1:14">
      <c r="A72" t="s">
        <v>123</v>
      </c>
      <c r="B72" s="13">
        <v>26141.11</v>
      </c>
      <c r="C72" s="14">
        <v>23972.6</v>
      </c>
      <c r="D72" s="14">
        <v>24092.720000000001</v>
      </c>
      <c r="E72" s="14">
        <v>23468.799999999999</v>
      </c>
      <c r="F72" s="17">
        <v>25406.55</v>
      </c>
      <c r="G72" s="14">
        <v>23472.37</v>
      </c>
      <c r="H72" s="20">
        <v>26536.639999999999</v>
      </c>
      <c r="I72" s="22">
        <v>41827.47</v>
      </c>
      <c r="J72" s="14">
        <v>22165.46</v>
      </c>
      <c r="K72" s="14">
        <v>25348.52</v>
      </c>
      <c r="L72" s="24">
        <v>23822.47</v>
      </c>
      <c r="M72" s="24">
        <v>22831.94</v>
      </c>
      <c r="N72" s="6">
        <f t="shared" si="0"/>
        <v>309086.64999999997</v>
      </c>
    </row>
    <row r="73" spans="1:14">
      <c r="A73" t="s">
        <v>61</v>
      </c>
      <c r="B73" s="13">
        <v>6965.22</v>
      </c>
      <c r="C73" s="14">
        <v>5804.54</v>
      </c>
      <c r="D73" s="14">
        <v>5780.74</v>
      </c>
      <c r="E73" s="14">
        <v>6597.3</v>
      </c>
      <c r="F73" s="17">
        <v>6148.21</v>
      </c>
      <c r="G73" s="14">
        <v>5382.04</v>
      </c>
      <c r="H73" s="20">
        <v>6681.73</v>
      </c>
      <c r="I73" s="22">
        <v>4377.67</v>
      </c>
      <c r="J73" s="14">
        <v>5379.09</v>
      </c>
      <c r="K73" s="14">
        <v>5686.17</v>
      </c>
      <c r="L73" s="24">
        <v>6095.14</v>
      </c>
      <c r="M73" s="24">
        <v>5354.1</v>
      </c>
      <c r="N73" s="6">
        <f t="shared" si="0"/>
        <v>70251.95</v>
      </c>
    </row>
    <row r="74" spans="1:14">
      <c r="A74" t="s">
        <v>62</v>
      </c>
      <c r="B74" s="13">
        <v>6384.15</v>
      </c>
      <c r="C74" s="14">
        <v>5499.48</v>
      </c>
      <c r="D74" s="14">
        <v>5938.51</v>
      </c>
      <c r="E74" s="14">
        <v>6457.68</v>
      </c>
      <c r="F74" s="17">
        <v>6297.03</v>
      </c>
      <c r="G74" s="14">
        <v>5564.36</v>
      </c>
      <c r="H74" s="20">
        <v>6323.86</v>
      </c>
      <c r="I74" s="22">
        <v>4424.79</v>
      </c>
      <c r="J74" s="14">
        <v>5282.87</v>
      </c>
      <c r="K74" s="14">
        <v>5975.82</v>
      </c>
      <c r="L74" s="24">
        <v>5681.16</v>
      </c>
      <c r="M74" s="24">
        <v>5127.5</v>
      </c>
      <c r="N74" s="6">
        <f t="shared" si="0"/>
        <v>68957.210000000006</v>
      </c>
    </row>
    <row r="75" spans="1:14">
      <c r="A75" t="s">
        <v>124</v>
      </c>
      <c r="B75" s="13">
        <v>179725.91</v>
      </c>
      <c r="C75" s="14">
        <v>190392.35</v>
      </c>
      <c r="D75" s="14">
        <v>192227.34</v>
      </c>
      <c r="E75" s="14">
        <v>180466.8</v>
      </c>
      <c r="F75" s="17">
        <v>195068.21</v>
      </c>
      <c r="G75" s="14">
        <v>180788.17</v>
      </c>
      <c r="H75" s="20">
        <v>188717.59</v>
      </c>
      <c r="I75" s="22">
        <v>166139.21</v>
      </c>
      <c r="J75" s="14">
        <v>191766.6</v>
      </c>
      <c r="K75" s="14">
        <v>215030.81</v>
      </c>
      <c r="L75" s="24">
        <v>204289.25</v>
      </c>
      <c r="M75" s="24">
        <v>193007.47</v>
      </c>
      <c r="N75" s="6">
        <f t="shared" si="0"/>
        <v>2277619.71</v>
      </c>
    </row>
    <row r="76" spans="1:14">
      <c r="A76" t="s">
        <v>125</v>
      </c>
      <c r="B76" s="13">
        <v>10284.5</v>
      </c>
      <c r="C76" s="14">
        <v>10537.7</v>
      </c>
      <c r="D76" s="14">
        <v>9727.7900000000009</v>
      </c>
      <c r="E76" s="14">
        <v>9740.6200000000008</v>
      </c>
      <c r="F76" s="17">
        <v>10012.040000000001</v>
      </c>
      <c r="G76" s="14">
        <v>9026.9599999999991</v>
      </c>
      <c r="H76" s="20">
        <v>10811.45</v>
      </c>
      <c r="I76" s="22">
        <v>10099.69</v>
      </c>
      <c r="J76" s="14">
        <v>9905.68</v>
      </c>
      <c r="K76" s="14">
        <v>10744.15</v>
      </c>
      <c r="L76" s="24">
        <v>11021.98</v>
      </c>
      <c r="M76" s="24">
        <v>11127.85</v>
      </c>
      <c r="N76" s="6">
        <f t="shared" si="0"/>
        <v>123040.40999999999</v>
      </c>
    </row>
    <row r="77" spans="1:14">
      <c r="A77" t="s">
        <v>126</v>
      </c>
      <c r="B77" s="13">
        <v>42018.69</v>
      </c>
      <c r="C77" s="14">
        <v>43549.06</v>
      </c>
      <c r="D77" s="14">
        <v>35188.85</v>
      </c>
      <c r="E77" s="14">
        <v>23981.72</v>
      </c>
      <c r="F77" s="17">
        <v>36254.410000000003</v>
      </c>
      <c r="G77" s="14">
        <v>28599.58</v>
      </c>
      <c r="H77" s="20">
        <v>30929.78</v>
      </c>
      <c r="I77" s="22">
        <v>29126.44</v>
      </c>
      <c r="J77" s="14">
        <v>34965.629999999997</v>
      </c>
      <c r="K77" s="14">
        <v>40238.370000000003</v>
      </c>
      <c r="L77" s="24">
        <v>40720.85</v>
      </c>
      <c r="M77" s="24">
        <v>41090.910000000003</v>
      </c>
      <c r="N77" s="6">
        <f>SUM(B77:M77)</f>
        <v>426664.28999999992</v>
      </c>
    </row>
    <row r="78" spans="1:14">
      <c r="A78" t="s">
        <v>66</v>
      </c>
      <c r="B78" s="13">
        <v>10561.76</v>
      </c>
      <c r="C78" s="14">
        <v>10494.53</v>
      </c>
      <c r="D78" s="14">
        <v>9123.73</v>
      </c>
      <c r="E78" s="14">
        <v>9843.4</v>
      </c>
      <c r="F78" s="17">
        <v>9201.43</v>
      </c>
      <c r="G78" s="14">
        <v>9907.16</v>
      </c>
      <c r="H78" s="20">
        <v>10532.17</v>
      </c>
      <c r="I78" s="22">
        <v>10417.219999999999</v>
      </c>
      <c r="J78" s="14">
        <v>10761.55</v>
      </c>
      <c r="K78" s="14">
        <v>11203.26</v>
      </c>
      <c r="L78" s="24">
        <v>11396.22</v>
      </c>
      <c r="M78" s="24">
        <v>11224.63</v>
      </c>
      <c r="N78" s="6">
        <f>SUM(B78:M78)</f>
        <v>124667.06</v>
      </c>
    </row>
    <row r="79" spans="1:14">
      <c r="A79" t="s">
        <v>1</v>
      </c>
    </row>
    <row r="80" spans="1:14">
      <c r="A80" t="s">
        <v>68</v>
      </c>
      <c r="B80" s="6">
        <f t="shared" ref="B80:M80" si="1">SUM(B12:B78)</f>
        <v>6565952.5100000016</v>
      </c>
      <c r="C80" s="6">
        <f t="shared" si="1"/>
        <v>6494508.8299999991</v>
      </c>
      <c r="D80" s="6">
        <f t="shared" si="1"/>
        <v>6548776.7499999981</v>
      </c>
      <c r="E80" s="6">
        <f t="shared" si="1"/>
        <v>6367685.0199999996</v>
      </c>
      <c r="F80" s="6">
        <f t="shared" si="1"/>
        <v>6702247.0100000007</v>
      </c>
      <c r="G80" s="6">
        <f t="shared" si="1"/>
        <v>6360388.1100000003</v>
      </c>
      <c r="H80" s="6">
        <f t="shared" si="1"/>
        <v>6880754.0499999998</v>
      </c>
      <c r="I80" s="6">
        <f t="shared" si="1"/>
        <v>6618647.5999999996</v>
      </c>
      <c r="J80" s="6">
        <f t="shared" si="1"/>
        <v>6452550.9899999974</v>
      </c>
      <c r="K80" s="6">
        <f t="shared" si="1"/>
        <v>7135426.9300000025</v>
      </c>
      <c r="L80" s="6">
        <f t="shared" si="1"/>
        <v>6969639.1500000013</v>
      </c>
      <c r="M80" s="6">
        <f t="shared" si="1"/>
        <v>6694980.6200000001</v>
      </c>
      <c r="N80" s="6">
        <f>SUM(B80:M80)</f>
        <v>79791557.569999993</v>
      </c>
    </row>
    <row r="87" spans="2:13">
      <c r="B87" s="8"/>
      <c r="C87" s="8"/>
      <c r="D87" s="8"/>
      <c r="E87" s="8"/>
      <c r="F87" s="8"/>
      <c r="G87" s="8"/>
      <c r="H87" s="8"/>
      <c r="I87" s="8"/>
      <c r="J87" s="8"/>
      <c r="K87" s="8"/>
      <c r="L87" s="8"/>
      <c r="M87" s="8"/>
    </row>
    <row r="88" spans="2:13">
      <c r="B88" s="8"/>
      <c r="C88" s="8"/>
      <c r="D88" s="8"/>
      <c r="E88" s="8"/>
      <c r="F88" s="8"/>
      <c r="G88" s="8"/>
      <c r="H88" s="8"/>
      <c r="I88" s="8"/>
      <c r="J88" s="8"/>
      <c r="K88" s="8"/>
      <c r="L88" s="8"/>
      <c r="M88" s="8"/>
    </row>
    <row r="89" spans="2:13">
      <c r="B89" s="8"/>
      <c r="C89" s="8"/>
      <c r="D89" s="8"/>
      <c r="E89" s="8"/>
      <c r="F89" s="8"/>
      <c r="G89" s="8"/>
      <c r="H89" s="8"/>
      <c r="I89" s="8"/>
      <c r="J89" s="8"/>
      <c r="K89" s="8"/>
      <c r="L89" s="8"/>
      <c r="M89" s="8"/>
    </row>
    <row r="90" spans="2:13">
      <c r="B90" s="8"/>
      <c r="C90" s="8"/>
      <c r="D90" s="8"/>
      <c r="E90" s="8"/>
      <c r="F90" s="8"/>
      <c r="G90" s="8"/>
      <c r="H90" s="8"/>
      <c r="I90" s="8"/>
      <c r="J90" s="8"/>
      <c r="K90" s="8"/>
      <c r="L90" s="8"/>
      <c r="M90" s="8"/>
    </row>
    <row r="91" spans="2:13">
      <c r="B91" s="8"/>
      <c r="C91" s="8"/>
      <c r="D91" s="8"/>
      <c r="E91" s="8"/>
      <c r="F91" s="8"/>
      <c r="G91" s="8"/>
      <c r="H91" s="8"/>
      <c r="I91" s="8"/>
      <c r="J91" s="8"/>
      <c r="K91" s="8"/>
      <c r="L91" s="8"/>
      <c r="M91" s="8"/>
    </row>
    <row r="92" spans="2:13">
      <c r="B92" s="8"/>
      <c r="C92" s="8"/>
      <c r="D92" s="8"/>
      <c r="E92" s="8"/>
      <c r="F92" s="8"/>
      <c r="G92" s="8"/>
      <c r="H92" s="8"/>
      <c r="I92" s="8"/>
      <c r="J92" s="8"/>
      <c r="K92" s="8"/>
      <c r="L92" s="8"/>
      <c r="M92" s="8"/>
    </row>
    <row r="93" spans="2:13">
      <c r="B93" s="8"/>
      <c r="C93" s="8"/>
      <c r="D93" s="8"/>
      <c r="E93" s="8"/>
      <c r="F93" s="8"/>
      <c r="G93" s="8"/>
      <c r="H93" s="8"/>
      <c r="I93" s="8"/>
      <c r="J93" s="8"/>
      <c r="K93" s="8"/>
      <c r="L93" s="8"/>
      <c r="M93" s="8"/>
    </row>
    <row r="94" spans="2:13">
      <c r="B94" s="8"/>
      <c r="C94" s="8"/>
      <c r="D94" s="8"/>
      <c r="E94" s="8"/>
      <c r="F94" s="8"/>
      <c r="G94" s="8"/>
      <c r="H94" s="8"/>
      <c r="I94" s="8"/>
      <c r="J94" s="8"/>
      <c r="K94" s="8"/>
      <c r="L94" s="8"/>
      <c r="M94" s="8"/>
    </row>
    <row r="95" spans="2:13">
      <c r="B95" s="8"/>
      <c r="C95" s="8"/>
      <c r="D95" s="8"/>
      <c r="E95" s="8"/>
      <c r="F95" s="8"/>
      <c r="G95" s="8"/>
      <c r="H95" s="8"/>
      <c r="I95" s="8"/>
      <c r="J95" s="8"/>
      <c r="K95" s="8"/>
      <c r="L95" s="8"/>
      <c r="M95" s="8"/>
    </row>
    <row r="96" spans="2:13">
      <c r="B96" s="8"/>
      <c r="C96" s="8"/>
      <c r="D96" s="8"/>
      <c r="E96" s="8"/>
      <c r="F96" s="8"/>
      <c r="G96" s="8"/>
      <c r="H96" s="8"/>
      <c r="I96" s="8"/>
      <c r="J96" s="8"/>
      <c r="K96" s="8"/>
      <c r="L96" s="8"/>
      <c r="M96" s="8"/>
    </row>
    <row r="97" spans="2:13">
      <c r="B97" s="8"/>
      <c r="C97" s="8"/>
      <c r="D97" s="8"/>
      <c r="E97" s="8"/>
      <c r="F97" s="8"/>
      <c r="G97" s="8"/>
      <c r="H97" s="8"/>
      <c r="I97" s="8"/>
      <c r="J97" s="8"/>
      <c r="K97" s="8"/>
      <c r="L97" s="8"/>
      <c r="M97" s="8"/>
    </row>
    <row r="98" spans="2:13">
      <c r="B98" s="8"/>
      <c r="C98" s="8"/>
      <c r="D98" s="8"/>
      <c r="E98" s="8"/>
      <c r="F98" s="8"/>
      <c r="G98" s="8"/>
      <c r="H98" s="8"/>
      <c r="I98" s="8"/>
      <c r="J98" s="8"/>
      <c r="K98" s="8"/>
      <c r="L98" s="8"/>
      <c r="M98" s="8"/>
    </row>
    <row r="99" spans="2:13">
      <c r="B99" s="8"/>
      <c r="C99" s="8"/>
      <c r="D99" s="8"/>
      <c r="E99" s="8"/>
      <c r="F99" s="8"/>
      <c r="G99" s="8"/>
      <c r="H99" s="8"/>
      <c r="I99" s="8"/>
      <c r="J99" s="8"/>
      <c r="K99" s="8"/>
      <c r="L99" s="8"/>
      <c r="M99" s="8"/>
    </row>
    <row r="100" spans="2:13">
      <c r="B100" s="8"/>
      <c r="C100" s="8"/>
      <c r="D100" s="8"/>
      <c r="E100" s="8"/>
      <c r="F100" s="8"/>
      <c r="G100" s="8"/>
      <c r="H100" s="8"/>
      <c r="I100" s="8"/>
      <c r="J100" s="8"/>
      <c r="K100" s="8"/>
      <c r="L100" s="8"/>
      <c r="M100" s="8"/>
    </row>
    <row r="101" spans="2:13">
      <c r="B101" s="8"/>
      <c r="C101" s="8"/>
      <c r="D101" s="8"/>
      <c r="E101" s="8"/>
      <c r="F101" s="8"/>
      <c r="G101" s="8"/>
      <c r="H101" s="8"/>
      <c r="I101" s="8"/>
      <c r="J101" s="8"/>
      <c r="K101" s="8"/>
      <c r="L101" s="8"/>
      <c r="M101" s="8"/>
    </row>
    <row r="102" spans="2:13">
      <c r="B102" s="8"/>
      <c r="C102" s="8"/>
      <c r="D102" s="8"/>
      <c r="E102" s="8"/>
      <c r="F102" s="8"/>
      <c r="G102" s="8"/>
      <c r="H102" s="8"/>
      <c r="I102" s="8"/>
      <c r="J102" s="8"/>
      <c r="K102" s="8"/>
      <c r="L102" s="8"/>
      <c r="M102" s="8"/>
    </row>
    <row r="103" spans="2:13">
      <c r="B103" s="8"/>
      <c r="C103" s="8"/>
      <c r="D103" s="8"/>
      <c r="E103" s="8"/>
      <c r="F103" s="8"/>
      <c r="G103" s="8"/>
      <c r="H103" s="8"/>
      <c r="I103" s="8"/>
      <c r="J103" s="8"/>
      <c r="K103" s="8"/>
      <c r="L103" s="8"/>
      <c r="M103" s="8"/>
    </row>
    <row r="104" spans="2:13">
      <c r="B104" s="8"/>
      <c r="C104" s="8"/>
      <c r="D104" s="8"/>
      <c r="E104" s="8"/>
      <c r="F104" s="8"/>
      <c r="G104" s="8"/>
      <c r="H104" s="8"/>
      <c r="I104" s="8"/>
      <c r="J104" s="8"/>
      <c r="K104" s="8"/>
      <c r="L104" s="8"/>
      <c r="M104" s="8"/>
    </row>
    <row r="105" spans="2:13">
      <c r="B105" s="8"/>
      <c r="C105" s="8"/>
      <c r="D105" s="8"/>
      <c r="E105" s="8"/>
      <c r="F105" s="8"/>
      <c r="G105" s="8"/>
      <c r="H105" s="8"/>
      <c r="I105" s="8"/>
      <c r="J105" s="8"/>
      <c r="K105" s="8"/>
      <c r="L105" s="8"/>
      <c r="M105" s="8"/>
    </row>
    <row r="106" spans="2:13">
      <c r="B106" s="8"/>
      <c r="C106" s="8"/>
      <c r="D106" s="8"/>
      <c r="E106" s="8"/>
      <c r="F106" s="8"/>
      <c r="G106" s="8"/>
      <c r="H106" s="8"/>
      <c r="I106" s="8"/>
      <c r="J106" s="8"/>
      <c r="K106" s="8"/>
      <c r="L106" s="8"/>
      <c r="M106" s="8"/>
    </row>
    <row r="107" spans="2:13">
      <c r="B107" s="8"/>
      <c r="C107" s="8"/>
      <c r="D107" s="8"/>
      <c r="E107" s="8"/>
      <c r="F107" s="8"/>
      <c r="G107" s="8"/>
      <c r="H107" s="8"/>
      <c r="I107" s="8"/>
      <c r="J107" s="8"/>
      <c r="K107" s="8"/>
      <c r="L107" s="8"/>
      <c r="M107" s="8"/>
    </row>
    <row r="108" spans="2:13">
      <c r="B108" s="8"/>
      <c r="C108" s="8"/>
      <c r="D108" s="8"/>
      <c r="E108" s="8"/>
      <c r="F108" s="8"/>
      <c r="G108" s="8"/>
      <c r="H108" s="8"/>
      <c r="I108" s="8"/>
      <c r="J108" s="8"/>
      <c r="K108" s="8"/>
      <c r="L108" s="8"/>
      <c r="M108" s="8"/>
    </row>
    <row r="109" spans="2:13">
      <c r="B109" s="8"/>
      <c r="C109" s="8"/>
      <c r="D109" s="8"/>
      <c r="E109" s="8"/>
      <c r="F109" s="8"/>
      <c r="G109" s="8"/>
      <c r="H109" s="8"/>
      <c r="I109" s="8"/>
      <c r="J109" s="8"/>
      <c r="K109" s="8"/>
      <c r="L109" s="8"/>
      <c r="M109" s="8"/>
    </row>
    <row r="110" spans="2:13">
      <c r="B110" s="8"/>
      <c r="C110" s="8"/>
      <c r="D110" s="8"/>
      <c r="E110" s="8"/>
      <c r="F110" s="8"/>
      <c r="G110" s="8"/>
      <c r="H110" s="8"/>
      <c r="I110" s="8"/>
      <c r="J110" s="8"/>
      <c r="K110" s="8"/>
      <c r="L110" s="8"/>
      <c r="M110" s="8"/>
    </row>
    <row r="111" spans="2:13">
      <c r="B111" s="8"/>
      <c r="C111" s="8"/>
      <c r="D111" s="8"/>
      <c r="E111" s="8"/>
      <c r="F111" s="8"/>
      <c r="G111" s="8"/>
      <c r="H111" s="8"/>
      <c r="I111" s="8"/>
      <c r="J111" s="8"/>
      <c r="K111" s="8"/>
      <c r="L111" s="8"/>
      <c r="M111" s="8"/>
    </row>
    <row r="112" spans="2:13">
      <c r="B112" s="8"/>
      <c r="C112" s="8"/>
      <c r="D112" s="8"/>
      <c r="E112" s="8"/>
      <c r="F112" s="8"/>
      <c r="G112" s="8"/>
      <c r="H112" s="8"/>
      <c r="I112" s="8"/>
      <c r="J112" s="8"/>
      <c r="K112" s="8"/>
      <c r="L112" s="8"/>
      <c r="M112" s="8"/>
    </row>
    <row r="113" spans="2:13">
      <c r="B113" s="8"/>
      <c r="C113" s="8"/>
      <c r="D113" s="8"/>
      <c r="E113" s="8"/>
      <c r="F113" s="8"/>
      <c r="G113" s="8"/>
      <c r="H113" s="8"/>
      <c r="I113" s="8"/>
      <c r="J113" s="8"/>
      <c r="K113" s="8"/>
      <c r="L113" s="8"/>
      <c r="M113" s="8"/>
    </row>
    <row r="114" spans="2:13">
      <c r="B114" s="8"/>
      <c r="C114" s="8"/>
      <c r="D114" s="8"/>
      <c r="E114" s="8"/>
      <c r="F114" s="8"/>
      <c r="G114" s="8"/>
      <c r="H114" s="8"/>
      <c r="I114" s="8"/>
      <c r="J114" s="8"/>
      <c r="K114" s="8"/>
      <c r="L114" s="8"/>
      <c r="M114" s="8"/>
    </row>
    <row r="115" spans="2:13">
      <c r="B115" s="8"/>
      <c r="C115" s="8"/>
      <c r="D115" s="8"/>
      <c r="E115" s="8"/>
      <c r="F115" s="8"/>
      <c r="G115" s="8"/>
      <c r="H115" s="8"/>
      <c r="I115" s="8"/>
      <c r="J115" s="8"/>
      <c r="K115" s="8"/>
      <c r="L115" s="8"/>
      <c r="M115" s="8"/>
    </row>
    <row r="116" spans="2:13">
      <c r="B116" s="8"/>
      <c r="C116" s="8"/>
      <c r="D116" s="8"/>
      <c r="E116" s="8"/>
      <c r="F116" s="8"/>
      <c r="G116" s="8"/>
      <c r="H116" s="8"/>
      <c r="I116" s="8"/>
      <c r="J116" s="8"/>
      <c r="K116" s="8"/>
      <c r="L116" s="8"/>
      <c r="M116" s="8"/>
    </row>
    <row r="117" spans="2:13">
      <c r="B117" s="8"/>
      <c r="C117" s="8"/>
      <c r="D117" s="8"/>
      <c r="E117" s="8"/>
      <c r="F117" s="8"/>
      <c r="G117" s="8"/>
      <c r="H117" s="8"/>
      <c r="I117" s="8"/>
      <c r="J117" s="8"/>
      <c r="K117" s="8"/>
      <c r="L117" s="8"/>
      <c r="M117" s="8"/>
    </row>
    <row r="118" spans="2:13">
      <c r="B118" s="8"/>
      <c r="C118" s="8"/>
      <c r="D118" s="8"/>
      <c r="E118" s="8"/>
      <c r="F118" s="8"/>
      <c r="G118" s="8"/>
      <c r="H118" s="8"/>
      <c r="I118" s="8"/>
      <c r="J118" s="8"/>
      <c r="K118" s="8"/>
      <c r="L118" s="8"/>
      <c r="M118" s="8"/>
    </row>
    <row r="119" spans="2:13">
      <c r="B119" s="8"/>
      <c r="C119" s="8"/>
      <c r="D119" s="8"/>
      <c r="E119" s="8"/>
      <c r="F119" s="8"/>
      <c r="G119" s="8"/>
      <c r="H119" s="8"/>
      <c r="I119" s="8"/>
      <c r="J119" s="8"/>
      <c r="K119" s="8"/>
      <c r="L119" s="8"/>
      <c r="M119" s="8"/>
    </row>
    <row r="120" spans="2:13">
      <c r="B120" s="8"/>
      <c r="C120" s="8"/>
      <c r="D120" s="8"/>
      <c r="E120" s="8"/>
      <c r="F120" s="8"/>
      <c r="G120" s="8"/>
      <c r="H120" s="8"/>
      <c r="I120" s="8"/>
      <c r="J120" s="8"/>
      <c r="K120" s="8"/>
      <c r="L120" s="8"/>
      <c r="M120" s="8"/>
    </row>
    <row r="121" spans="2:13">
      <c r="B121" s="8"/>
      <c r="C121" s="8"/>
      <c r="D121" s="8"/>
      <c r="E121" s="8"/>
      <c r="F121" s="8"/>
      <c r="G121" s="8"/>
      <c r="H121" s="8"/>
      <c r="I121" s="8"/>
      <c r="J121" s="8"/>
      <c r="K121" s="8"/>
      <c r="L121" s="8"/>
      <c r="M121" s="8"/>
    </row>
    <row r="122" spans="2:13">
      <c r="B122" s="8"/>
      <c r="C122" s="8"/>
      <c r="D122" s="8"/>
      <c r="E122" s="8"/>
      <c r="F122" s="8"/>
      <c r="G122" s="8"/>
      <c r="H122" s="8"/>
      <c r="I122" s="8"/>
      <c r="J122" s="8"/>
      <c r="K122" s="8"/>
      <c r="L122" s="8"/>
      <c r="M122" s="8"/>
    </row>
    <row r="123" spans="2:13">
      <c r="B123" s="8"/>
      <c r="C123" s="8"/>
      <c r="D123" s="8"/>
      <c r="E123" s="8"/>
      <c r="F123" s="8"/>
      <c r="G123" s="8"/>
      <c r="H123" s="8"/>
      <c r="I123" s="8"/>
      <c r="J123" s="8"/>
      <c r="K123" s="8"/>
      <c r="L123" s="8"/>
      <c r="M123" s="8"/>
    </row>
    <row r="124" spans="2:13">
      <c r="B124" s="8"/>
      <c r="C124" s="8"/>
      <c r="D124" s="8"/>
      <c r="E124" s="8"/>
      <c r="F124" s="8"/>
      <c r="G124" s="8"/>
      <c r="H124" s="8"/>
      <c r="I124" s="8"/>
      <c r="J124" s="8"/>
      <c r="K124" s="8"/>
      <c r="L124" s="8"/>
      <c r="M124" s="8"/>
    </row>
    <row r="125" spans="2:13">
      <c r="B125" s="8"/>
      <c r="C125" s="8"/>
      <c r="D125" s="8"/>
      <c r="E125" s="8"/>
      <c r="F125" s="8"/>
      <c r="G125" s="8"/>
      <c r="H125" s="8"/>
      <c r="I125" s="8"/>
      <c r="J125" s="8"/>
      <c r="K125" s="8"/>
      <c r="L125" s="8"/>
      <c r="M125" s="8"/>
    </row>
    <row r="126" spans="2:13">
      <c r="B126" s="8"/>
      <c r="C126" s="8"/>
      <c r="D126" s="8"/>
      <c r="E126" s="8"/>
      <c r="F126" s="8"/>
      <c r="G126" s="8"/>
      <c r="H126" s="8"/>
      <c r="I126" s="8"/>
      <c r="J126" s="8"/>
      <c r="K126" s="8"/>
      <c r="L126" s="8"/>
      <c r="M126" s="8"/>
    </row>
    <row r="127" spans="2:13">
      <c r="B127" s="8"/>
      <c r="C127" s="8"/>
      <c r="D127" s="8"/>
      <c r="E127" s="8"/>
      <c r="F127" s="8"/>
      <c r="G127" s="8"/>
      <c r="H127" s="8"/>
      <c r="I127" s="8"/>
      <c r="J127" s="8"/>
      <c r="K127" s="8"/>
      <c r="L127" s="8"/>
      <c r="M127" s="8"/>
    </row>
    <row r="128" spans="2:13">
      <c r="B128" s="8"/>
      <c r="C128" s="8"/>
      <c r="D128" s="8"/>
      <c r="E128" s="8"/>
      <c r="F128" s="8"/>
      <c r="G128" s="8"/>
      <c r="H128" s="8"/>
      <c r="I128" s="8"/>
      <c r="J128" s="8"/>
      <c r="K128" s="8"/>
      <c r="L128" s="8"/>
      <c r="M128" s="8"/>
    </row>
    <row r="129" spans="2:13">
      <c r="B129" s="8"/>
      <c r="C129" s="8"/>
      <c r="D129" s="8"/>
      <c r="E129" s="8"/>
      <c r="F129" s="8"/>
      <c r="G129" s="8"/>
      <c r="H129" s="8"/>
      <c r="I129" s="8"/>
      <c r="J129" s="8"/>
      <c r="K129" s="8"/>
      <c r="L129" s="8"/>
      <c r="M129" s="8"/>
    </row>
    <row r="130" spans="2:13">
      <c r="B130" s="8"/>
      <c r="C130" s="8"/>
      <c r="D130" s="8"/>
      <c r="E130" s="8"/>
      <c r="F130" s="8"/>
      <c r="G130" s="8"/>
      <c r="H130" s="8"/>
      <c r="I130" s="8"/>
      <c r="J130" s="8"/>
      <c r="K130" s="8"/>
      <c r="L130" s="8"/>
      <c r="M130" s="8"/>
    </row>
    <row r="131" spans="2:13">
      <c r="B131" s="8"/>
      <c r="C131" s="8"/>
      <c r="D131" s="8"/>
      <c r="E131" s="8"/>
      <c r="F131" s="8"/>
      <c r="G131" s="8"/>
      <c r="H131" s="8"/>
      <c r="I131" s="8"/>
      <c r="J131" s="8"/>
      <c r="K131" s="8"/>
      <c r="L131" s="8"/>
      <c r="M131" s="8"/>
    </row>
    <row r="132" spans="2:13">
      <c r="B132" s="8"/>
      <c r="C132" s="8"/>
      <c r="D132" s="8"/>
      <c r="E132" s="8"/>
      <c r="F132" s="8"/>
      <c r="G132" s="8"/>
      <c r="H132" s="8"/>
      <c r="I132" s="8"/>
      <c r="J132" s="8"/>
      <c r="K132" s="8"/>
      <c r="L132" s="8"/>
      <c r="M132" s="8"/>
    </row>
    <row r="133" spans="2:13">
      <c r="B133" s="8"/>
      <c r="C133" s="8"/>
      <c r="D133" s="8"/>
      <c r="E133" s="8"/>
      <c r="F133" s="8"/>
      <c r="G133" s="8"/>
      <c r="H133" s="8"/>
      <c r="I133" s="8"/>
      <c r="J133" s="8"/>
      <c r="K133" s="8"/>
      <c r="L133" s="8"/>
      <c r="M133" s="8"/>
    </row>
    <row r="134" spans="2:13">
      <c r="B134" s="8"/>
      <c r="C134" s="8"/>
      <c r="D134" s="8"/>
      <c r="E134" s="8"/>
      <c r="F134" s="8"/>
      <c r="G134" s="8"/>
      <c r="H134" s="8"/>
      <c r="I134" s="8"/>
      <c r="J134" s="8"/>
      <c r="K134" s="8"/>
      <c r="L134" s="8"/>
      <c r="M134" s="8"/>
    </row>
    <row r="135" spans="2:13">
      <c r="B135" s="8"/>
      <c r="C135" s="8"/>
      <c r="D135" s="8"/>
      <c r="E135" s="8"/>
      <c r="F135" s="8"/>
      <c r="G135" s="8"/>
      <c r="H135" s="8"/>
      <c r="I135" s="8"/>
      <c r="J135" s="8"/>
      <c r="K135" s="8"/>
      <c r="L135" s="8"/>
      <c r="M135" s="8"/>
    </row>
    <row r="136" spans="2:13">
      <c r="B136" s="8"/>
      <c r="C136" s="8"/>
      <c r="D136" s="8"/>
      <c r="E136" s="8"/>
      <c r="F136" s="8"/>
      <c r="G136" s="8"/>
      <c r="H136" s="8"/>
      <c r="I136" s="8"/>
      <c r="J136" s="8"/>
      <c r="K136" s="8"/>
      <c r="L136" s="8"/>
      <c r="M136" s="8"/>
    </row>
    <row r="137" spans="2:13">
      <c r="B137" s="8"/>
      <c r="C137" s="8"/>
      <c r="D137" s="8"/>
      <c r="E137" s="8"/>
      <c r="F137" s="8"/>
      <c r="G137" s="8"/>
      <c r="H137" s="8"/>
      <c r="I137" s="8"/>
      <c r="J137" s="8"/>
      <c r="K137" s="8"/>
      <c r="L137" s="8"/>
      <c r="M137" s="8"/>
    </row>
    <row r="138" spans="2:13">
      <c r="B138" s="8"/>
      <c r="C138" s="8"/>
      <c r="D138" s="8"/>
      <c r="E138" s="8"/>
      <c r="F138" s="8"/>
      <c r="G138" s="8"/>
      <c r="H138" s="8"/>
      <c r="I138" s="8"/>
      <c r="J138" s="8"/>
      <c r="K138" s="8"/>
      <c r="L138" s="8"/>
      <c r="M138" s="8"/>
    </row>
    <row r="139" spans="2:13">
      <c r="B139" s="8"/>
      <c r="C139" s="8"/>
      <c r="D139" s="8"/>
      <c r="E139" s="8"/>
      <c r="F139" s="8"/>
      <c r="G139" s="8"/>
      <c r="H139" s="8"/>
      <c r="I139" s="8"/>
      <c r="J139" s="8"/>
      <c r="K139" s="8"/>
      <c r="L139" s="8"/>
      <c r="M139" s="8"/>
    </row>
    <row r="140" spans="2:13">
      <c r="B140" s="8"/>
      <c r="C140" s="8"/>
      <c r="D140" s="8"/>
      <c r="E140" s="8"/>
      <c r="F140" s="8"/>
      <c r="G140" s="8"/>
      <c r="H140" s="8"/>
      <c r="I140" s="8"/>
      <c r="J140" s="8"/>
      <c r="K140" s="8"/>
      <c r="L140" s="8"/>
      <c r="M140" s="8"/>
    </row>
    <row r="141" spans="2:13">
      <c r="B141" s="8"/>
      <c r="C141" s="8"/>
      <c r="D141" s="8"/>
      <c r="E141" s="8"/>
      <c r="F141" s="8"/>
      <c r="G141" s="8"/>
      <c r="H141" s="8"/>
      <c r="I141" s="8"/>
      <c r="J141" s="8"/>
      <c r="K141" s="8"/>
      <c r="L141" s="8"/>
      <c r="M141" s="8"/>
    </row>
    <row r="142" spans="2:13">
      <c r="B142" s="8"/>
      <c r="C142" s="8"/>
      <c r="D142" s="8"/>
      <c r="E142" s="8"/>
      <c r="F142" s="8"/>
      <c r="G142" s="8"/>
      <c r="H142" s="8"/>
      <c r="I142" s="8"/>
      <c r="J142" s="8"/>
      <c r="K142" s="8"/>
      <c r="L142" s="8"/>
      <c r="M142" s="8"/>
    </row>
    <row r="143" spans="2:13">
      <c r="B143" s="8"/>
      <c r="C143" s="8"/>
      <c r="D143" s="8"/>
      <c r="E143" s="8"/>
      <c r="F143" s="8"/>
      <c r="G143" s="8"/>
      <c r="H143" s="8"/>
      <c r="I143" s="8"/>
      <c r="J143" s="8"/>
      <c r="K143" s="8"/>
      <c r="L143" s="8"/>
      <c r="M143" s="8"/>
    </row>
    <row r="144" spans="2:13">
      <c r="B144" s="8"/>
      <c r="C144" s="8"/>
      <c r="D144" s="8"/>
      <c r="E144" s="8"/>
      <c r="F144" s="8"/>
      <c r="G144" s="8"/>
      <c r="H144" s="8"/>
      <c r="I144" s="8"/>
      <c r="J144" s="8"/>
      <c r="K144" s="8"/>
      <c r="L144" s="8"/>
      <c r="M144" s="8"/>
    </row>
    <row r="145" spans="2:13">
      <c r="B145" s="8"/>
      <c r="C145" s="8"/>
      <c r="D145" s="8"/>
      <c r="E145" s="8"/>
      <c r="F145" s="8"/>
      <c r="G145" s="8"/>
      <c r="H145" s="8"/>
      <c r="I145" s="8"/>
      <c r="J145" s="8"/>
      <c r="K145" s="8"/>
      <c r="L145" s="8"/>
      <c r="M145" s="8"/>
    </row>
    <row r="146" spans="2:13">
      <c r="B146" s="8"/>
      <c r="C146" s="8"/>
      <c r="D146" s="8"/>
      <c r="E146" s="8"/>
      <c r="F146" s="8"/>
      <c r="G146" s="8"/>
      <c r="H146" s="8"/>
      <c r="I146" s="8"/>
      <c r="J146" s="8"/>
      <c r="K146" s="8"/>
      <c r="L146" s="8"/>
      <c r="M146" s="8"/>
    </row>
    <row r="147" spans="2:13">
      <c r="B147" s="8"/>
      <c r="C147" s="8"/>
      <c r="D147" s="8"/>
      <c r="E147" s="8"/>
      <c r="F147" s="8"/>
      <c r="G147" s="8"/>
      <c r="H147" s="8"/>
      <c r="I147" s="8"/>
      <c r="J147" s="8"/>
      <c r="K147" s="8"/>
      <c r="L147" s="8"/>
      <c r="M147" s="8"/>
    </row>
    <row r="148" spans="2:13">
      <c r="B148" s="8"/>
      <c r="C148" s="8"/>
      <c r="D148" s="8"/>
      <c r="E148" s="8"/>
      <c r="F148" s="8"/>
      <c r="G148" s="8"/>
      <c r="H148" s="8"/>
      <c r="I148" s="8"/>
      <c r="J148" s="8"/>
      <c r="K148" s="8"/>
      <c r="L148" s="8"/>
      <c r="M148" s="8"/>
    </row>
    <row r="149" spans="2:13">
      <c r="B149" s="8"/>
      <c r="C149" s="8"/>
      <c r="D149" s="8"/>
      <c r="E149" s="8"/>
      <c r="F149" s="8"/>
      <c r="G149" s="8"/>
      <c r="H149" s="8"/>
      <c r="I149" s="8"/>
      <c r="J149" s="8"/>
      <c r="K149" s="8"/>
      <c r="L149" s="8"/>
      <c r="M149" s="8"/>
    </row>
    <row r="150" spans="2:13">
      <c r="B150" s="8"/>
      <c r="C150" s="8"/>
      <c r="D150" s="8"/>
      <c r="E150" s="8"/>
      <c r="F150" s="8"/>
      <c r="G150" s="8"/>
      <c r="H150" s="8"/>
      <c r="I150" s="8"/>
      <c r="J150" s="8"/>
      <c r="K150" s="8"/>
      <c r="L150" s="8"/>
      <c r="M150" s="8"/>
    </row>
    <row r="151" spans="2:13">
      <c r="B151" s="8"/>
      <c r="C151" s="8"/>
      <c r="D151" s="8"/>
      <c r="E151" s="8"/>
      <c r="F151" s="8"/>
      <c r="G151" s="8"/>
      <c r="H151" s="8"/>
      <c r="I151" s="8"/>
      <c r="J151" s="8"/>
      <c r="K151" s="8"/>
      <c r="L151" s="8"/>
      <c r="M151" s="8"/>
    </row>
    <row r="152" spans="2:13">
      <c r="B152" s="8"/>
      <c r="C152" s="8"/>
      <c r="D152" s="8"/>
      <c r="E152" s="8"/>
      <c r="F152" s="8"/>
      <c r="G152" s="8"/>
      <c r="H152" s="8"/>
      <c r="I152" s="8"/>
      <c r="J152" s="8"/>
      <c r="K152" s="8"/>
      <c r="L152" s="8"/>
      <c r="M152" s="8"/>
    </row>
    <row r="153" spans="2:13">
      <c r="B153" s="8"/>
      <c r="C153" s="8"/>
      <c r="D153" s="8"/>
      <c r="E153" s="8"/>
      <c r="F153" s="8"/>
      <c r="G153" s="8"/>
      <c r="H153" s="8"/>
      <c r="I153" s="8"/>
      <c r="J153" s="8"/>
      <c r="K153" s="8"/>
      <c r="L153" s="8"/>
      <c r="M153" s="8"/>
    </row>
    <row r="159" spans="2:13">
      <c r="B159" s="8"/>
      <c r="C159" s="8"/>
      <c r="D159" s="8"/>
      <c r="E159" s="8"/>
      <c r="F159" s="8"/>
      <c r="G159" s="8"/>
      <c r="H159" s="8"/>
      <c r="I159" s="8"/>
      <c r="J159" s="8"/>
      <c r="K159" s="8"/>
      <c r="L159" s="8"/>
      <c r="M159" s="8"/>
    </row>
    <row r="160" spans="2:13">
      <c r="B160" s="8"/>
      <c r="C160" s="8"/>
      <c r="D160" s="8"/>
      <c r="E160" s="8"/>
      <c r="F160" s="8"/>
      <c r="G160" s="8"/>
      <c r="H160" s="8"/>
      <c r="I160" s="8"/>
      <c r="J160" s="8"/>
      <c r="K160" s="8"/>
      <c r="L160" s="8"/>
      <c r="M160" s="8"/>
    </row>
    <row r="161" spans="2:13">
      <c r="B161" s="8"/>
      <c r="C161" s="8"/>
      <c r="D161" s="8"/>
      <c r="E161" s="8"/>
      <c r="F161" s="8"/>
      <c r="G161" s="8"/>
      <c r="H161" s="8"/>
      <c r="I161" s="8"/>
      <c r="J161" s="8"/>
      <c r="K161" s="8"/>
      <c r="L161" s="8"/>
      <c r="M161" s="8"/>
    </row>
    <row r="162" spans="2:13">
      <c r="B162" s="8"/>
      <c r="C162" s="8"/>
      <c r="D162" s="8"/>
      <c r="E162" s="8"/>
      <c r="F162" s="8"/>
      <c r="G162" s="8"/>
      <c r="H162" s="8"/>
      <c r="I162" s="8"/>
      <c r="J162" s="8"/>
      <c r="K162" s="8"/>
      <c r="L162" s="8"/>
      <c r="M162" s="8"/>
    </row>
    <row r="163" spans="2:13">
      <c r="B163" s="8"/>
      <c r="C163" s="8"/>
      <c r="D163" s="8"/>
      <c r="E163" s="8"/>
      <c r="F163" s="8"/>
      <c r="G163" s="8"/>
      <c r="H163" s="8"/>
      <c r="I163" s="8"/>
      <c r="J163" s="8"/>
      <c r="K163" s="8"/>
      <c r="L163" s="8"/>
      <c r="M163" s="8"/>
    </row>
    <row r="164" spans="2:13">
      <c r="B164" s="8"/>
      <c r="C164" s="8"/>
      <c r="D164" s="8"/>
      <c r="E164" s="8"/>
      <c r="F164" s="8"/>
      <c r="G164" s="8"/>
      <c r="H164" s="8"/>
      <c r="I164" s="8"/>
      <c r="J164" s="8"/>
      <c r="K164" s="8"/>
      <c r="L164" s="8"/>
      <c r="M164" s="8"/>
    </row>
    <row r="165" spans="2:13">
      <c r="B165" s="8"/>
      <c r="C165" s="8"/>
      <c r="D165" s="8"/>
      <c r="E165" s="8"/>
      <c r="F165" s="8"/>
      <c r="G165" s="8"/>
      <c r="H165" s="8"/>
      <c r="I165" s="8"/>
      <c r="J165" s="8"/>
      <c r="K165" s="8"/>
      <c r="L165" s="8"/>
      <c r="M165" s="8"/>
    </row>
    <row r="166" spans="2:13">
      <c r="B166" s="8"/>
      <c r="C166" s="8"/>
      <c r="D166" s="8"/>
      <c r="E166" s="8"/>
      <c r="F166" s="8"/>
      <c r="G166" s="8"/>
      <c r="H166" s="8"/>
      <c r="I166" s="8"/>
      <c r="J166" s="8"/>
      <c r="K166" s="8"/>
      <c r="L166" s="8"/>
      <c r="M166" s="8"/>
    </row>
    <row r="167" spans="2:13">
      <c r="B167" s="8"/>
      <c r="C167" s="8"/>
      <c r="D167" s="8"/>
      <c r="E167" s="8"/>
      <c r="F167" s="8"/>
      <c r="G167" s="8"/>
      <c r="H167" s="8"/>
      <c r="I167" s="8"/>
      <c r="J167" s="8"/>
      <c r="K167" s="8"/>
      <c r="L167" s="8"/>
      <c r="M167" s="8"/>
    </row>
    <row r="168" spans="2:13">
      <c r="B168" s="8"/>
      <c r="C168" s="8"/>
      <c r="D168" s="8"/>
      <c r="E168" s="8"/>
      <c r="F168" s="8"/>
      <c r="G168" s="8"/>
      <c r="H168" s="8"/>
      <c r="I168" s="8"/>
      <c r="J168" s="8"/>
      <c r="K168" s="8"/>
      <c r="L168" s="8"/>
      <c r="M168" s="8"/>
    </row>
    <row r="169" spans="2:13">
      <c r="B169" s="8"/>
      <c r="C169" s="8"/>
      <c r="D169" s="8"/>
      <c r="E169" s="8"/>
      <c r="F169" s="8"/>
      <c r="G169" s="8"/>
      <c r="H169" s="8"/>
      <c r="I169" s="8"/>
      <c r="J169" s="8"/>
      <c r="K169" s="8"/>
      <c r="L169" s="8"/>
      <c r="M169" s="8"/>
    </row>
    <row r="170" spans="2:13">
      <c r="B170" s="8"/>
      <c r="C170" s="8"/>
      <c r="D170" s="8"/>
      <c r="E170" s="8"/>
      <c r="F170" s="8"/>
      <c r="G170" s="8"/>
      <c r="H170" s="8"/>
      <c r="I170" s="8"/>
      <c r="J170" s="8"/>
      <c r="K170" s="8"/>
      <c r="L170" s="8"/>
      <c r="M170" s="8"/>
    </row>
    <row r="171" spans="2:13">
      <c r="B171" s="8"/>
      <c r="C171" s="8"/>
      <c r="D171" s="8"/>
      <c r="E171" s="8"/>
      <c r="F171" s="8"/>
      <c r="G171" s="8"/>
      <c r="H171" s="8"/>
      <c r="I171" s="8"/>
      <c r="J171" s="8"/>
      <c r="K171" s="8"/>
      <c r="L171" s="8"/>
      <c r="M171" s="8"/>
    </row>
    <row r="172" spans="2:13">
      <c r="B172" s="8"/>
      <c r="C172" s="8"/>
      <c r="D172" s="8"/>
      <c r="E172" s="8"/>
      <c r="F172" s="8"/>
      <c r="G172" s="8"/>
      <c r="H172" s="8"/>
      <c r="I172" s="8"/>
      <c r="J172" s="8"/>
      <c r="K172" s="8"/>
      <c r="L172" s="8"/>
      <c r="M172" s="8"/>
    </row>
    <row r="173" spans="2:13">
      <c r="B173" s="8"/>
      <c r="C173" s="8"/>
      <c r="D173" s="8"/>
      <c r="E173" s="8"/>
      <c r="F173" s="8"/>
      <c r="G173" s="8"/>
      <c r="H173" s="8"/>
      <c r="I173" s="8"/>
      <c r="J173" s="8"/>
      <c r="K173" s="8"/>
      <c r="L173" s="8"/>
      <c r="M173" s="8"/>
    </row>
    <row r="174" spans="2:13">
      <c r="B174" s="8"/>
      <c r="C174" s="8"/>
      <c r="D174" s="8"/>
      <c r="E174" s="8"/>
      <c r="F174" s="8"/>
      <c r="G174" s="8"/>
      <c r="H174" s="8"/>
      <c r="I174" s="8"/>
      <c r="J174" s="8"/>
      <c r="K174" s="8"/>
      <c r="L174" s="8"/>
      <c r="M174" s="8"/>
    </row>
    <row r="175" spans="2:13">
      <c r="B175" s="8"/>
      <c r="C175" s="8"/>
      <c r="D175" s="8"/>
      <c r="E175" s="8"/>
      <c r="F175" s="8"/>
      <c r="G175" s="8"/>
      <c r="H175" s="8"/>
      <c r="I175" s="8"/>
      <c r="J175" s="8"/>
      <c r="K175" s="8"/>
      <c r="L175" s="8"/>
      <c r="M175" s="8"/>
    </row>
    <row r="176" spans="2:13">
      <c r="B176" s="8"/>
      <c r="C176" s="8"/>
      <c r="D176" s="8"/>
      <c r="E176" s="8"/>
      <c r="F176" s="8"/>
      <c r="G176" s="8"/>
      <c r="H176" s="8"/>
      <c r="I176" s="8"/>
      <c r="J176" s="8"/>
      <c r="K176" s="8"/>
      <c r="L176" s="8"/>
      <c r="M176" s="8"/>
    </row>
    <row r="177" spans="2:13">
      <c r="B177" s="8"/>
      <c r="C177" s="8"/>
      <c r="D177" s="8"/>
      <c r="E177" s="8"/>
      <c r="F177" s="8"/>
      <c r="G177" s="8"/>
      <c r="H177" s="8"/>
      <c r="I177" s="8"/>
      <c r="J177" s="8"/>
      <c r="K177" s="8"/>
      <c r="L177" s="8"/>
      <c r="M177" s="8"/>
    </row>
    <row r="178" spans="2:13">
      <c r="B178" s="8"/>
      <c r="C178" s="8"/>
      <c r="D178" s="8"/>
      <c r="E178" s="8"/>
      <c r="F178" s="8"/>
      <c r="G178" s="8"/>
      <c r="H178" s="8"/>
      <c r="I178" s="8"/>
      <c r="J178" s="8"/>
      <c r="K178" s="8"/>
      <c r="L178" s="8"/>
      <c r="M178" s="8"/>
    </row>
    <row r="179" spans="2:13">
      <c r="B179" s="8"/>
      <c r="C179" s="8"/>
      <c r="D179" s="8"/>
      <c r="E179" s="8"/>
      <c r="F179" s="8"/>
      <c r="G179" s="8"/>
      <c r="H179" s="8"/>
      <c r="I179" s="8"/>
      <c r="J179" s="8"/>
      <c r="K179" s="8"/>
      <c r="L179" s="8"/>
      <c r="M179" s="8"/>
    </row>
    <row r="180" spans="2:13">
      <c r="B180" s="8"/>
      <c r="C180" s="8"/>
      <c r="D180" s="8"/>
      <c r="E180" s="8"/>
      <c r="F180" s="8"/>
      <c r="G180" s="8"/>
      <c r="H180" s="8"/>
      <c r="I180" s="8"/>
      <c r="J180" s="8"/>
      <c r="K180" s="8"/>
      <c r="L180" s="8"/>
      <c r="M180" s="8"/>
    </row>
    <row r="181" spans="2:13">
      <c r="B181" s="8"/>
      <c r="C181" s="8"/>
      <c r="D181" s="8"/>
      <c r="E181" s="8"/>
      <c r="F181" s="8"/>
      <c r="G181" s="8"/>
      <c r="H181" s="8"/>
      <c r="I181" s="8"/>
      <c r="J181" s="8"/>
      <c r="K181" s="8"/>
      <c r="L181" s="8"/>
      <c r="M181" s="8"/>
    </row>
    <row r="182" spans="2:13">
      <c r="B182" s="8"/>
      <c r="C182" s="8"/>
      <c r="D182" s="8"/>
      <c r="E182" s="8"/>
      <c r="F182" s="8"/>
      <c r="G182" s="8"/>
      <c r="H182" s="8"/>
      <c r="I182" s="8"/>
      <c r="J182" s="8"/>
      <c r="K182" s="8"/>
      <c r="L182" s="8"/>
      <c r="M182" s="8"/>
    </row>
    <row r="183" spans="2:13">
      <c r="B183" s="8"/>
      <c r="C183" s="8"/>
      <c r="D183" s="8"/>
      <c r="E183" s="8"/>
      <c r="F183" s="8"/>
      <c r="G183" s="8"/>
      <c r="H183" s="8"/>
      <c r="I183" s="8"/>
      <c r="J183" s="8"/>
      <c r="K183" s="8"/>
      <c r="L183" s="8"/>
      <c r="M183" s="8"/>
    </row>
    <row r="184" spans="2:13">
      <c r="B184" s="8"/>
      <c r="C184" s="8"/>
      <c r="D184" s="8"/>
      <c r="E184" s="8"/>
      <c r="F184" s="8"/>
      <c r="G184" s="8"/>
      <c r="H184" s="8"/>
      <c r="I184" s="8"/>
      <c r="J184" s="8"/>
      <c r="K184" s="8"/>
      <c r="L184" s="8"/>
      <c r="M184" s="8"/>
    </row>
    <row r="185" spans="2:13">
      <c r="B185" s="8"/>
      <c r="C185" s="8"/>
      <c r="D185" s="8"/>
      <c r="E185" s="8"/>
      <c r="F185" s="8"/>
      <c r="G185" s="8"/>
      <c r="H185" s="8"/>
      <c r="I185" s="8"/>
      <c r="J185" s="8"/>
      <c r="K185" s="8"/>
      <c r="L185" s="8"/>
      <c r="M185" s="8"/>
    </row>
    <row r="186" spans="2:13">
      <c r="B186" s="8"/>
      <c r="C186" s="8"/>
      <c r="D186" s="8"/>
      <c r="E186" s="8"/>
      <c r="F186" s="8"/>
      <c r="G186" s="8"/>
      <c r="H186" s="8"/>
      <c r="I186" s="8"/>
      <c r="J186" s="8"/>
      <c r="K186" s="8"/>
      <c r="L186" s="8"/>
      <c r="M186" s="8"/>
    </row>
    <row r="187" spans="2:13">
      <c r="B187" s="8"/>
      <c r="C187" s="8"/>
      <c r="D187" s="8"/>
      <c r="E187" s="8"/>
      <c r="F187" s="8"/>
      <c r="G187" s="8"/>
      <c r="H187" s="8"/>
      <c r="I187" s="8"/>
      <c r="J187" s="8"/>
      <c r="K187" s="8"/>
      <c r="L187" s="8"/>
      <c r="M187" s="8"/>
    </row>
    <row r="188" spans="2:13">
      <c r="B188" s="8"/>
      <c r="C188" s="8"/>
      <c r="D188" s="8"/>
      <c r="E188" s="8"/>
      <c r="F188" s="8"/>
      <c r="G188" s="8"/>
      <c r="H188" s="8"/>
      <c r="I188" s="8"/>
      <c r="J188" s="8"/>
      <c r="K188" s="8"/>
      <c r="L188" s="8"/>
      <c r="M188" s="8"/>
    </row>
    <row r="189" spans="2:13">
      <c r="B189" s="8"/>
      <c r="C189" s="8"/>
      <c r="D189" s="8"/>
      <c r="E189" s="8"/>
      <c r="F189" s="8"/>
      <c r="G189" s="8"/>
      <c r="H189" s="8"/>
      <c r="I189" s="8"/>
      <c r="J189" s="8"/>
      <c r="K189" s="8"/>
      <c r="L189" s="8"/>
      <c r="M189" s="8"/>
    </row>
    <row r="190" spans="2:13">
      <c r="B190" s="8"/>
      <c r="C190" s="8"/>
      <c r="D190" s="8"/>
      <c r="E190" s="8"/>
      <c r="F190" s="8"/>
      <c r="G190" s="8"/>
      <c r="H190" s="8"/>
      <c r="I190" s="8"/>
      <c r="J190" s="8"/>
      <c r="K190" s="8"/>
      <c r="L190" s="8"/>
      <c r="M190" s="8"/>
    </row>
    <row r="191" spans="2:13">
      <c r="B191" s="8"/>
      <c r="C191" s="8"/>
      <c r="D191" s="8"/>
      <c r="E191" s="8"/>
      <c r="F191" s="8"/>
      <c r="G191" s="8"/>
      <c r="H191" s="8"/>
      <c r="I191" s="8"/>
      <c r="J191" s="8"/>
      <c r="K191" s="8"/>
      <c r="L191" s="8"/>
      <c r="M191" s="8"/>
    </row>
    <row r="192" spans="2:13">
      <c r="B192" s="8"/>
      <c r="C192" s="8"/>
      <c r="D192" s="8"/>
      <c r="E192" s="8"/>
      <c r="F192" s="8"/>
      <c r="G192" s="8"/>
      <c r="H192" s="8"/>
      <c r="I192" s="8"/>
      <c r="J192" s="8"/>
      <c r="K192" s="8"/>
      <c r="L192" s="8"/>
      <c r="M192" s="8"/>
    </row>
    <row r="193" spans="2:13">
      <c r="B193" s="8"/>
      <c r="C193" s="8"/>
      <c r="D193" s="8"/>
      <c r="E193" s="8"/>
      <c r="F193" s="8"/>
      <c r="G193" s="8"/>
      <c r="H193" s="8"/>
      <c r="I193" s="8"/>
      <c r="J193" s="8"/>
      <c r="K193" s="8"/>
      <c r="L193" s="8"/>
      <c r="M193" s="8"/>
    </row>
    <row r="194" spans="2:13">
      <c r="B194" s="8"/>
      <c r="C194" s="8"/>
      <c r="D194" s="8"/>
      <c r="E194" s="8"/>
      <c r="F194" s="8"/>
      <c r="G194" s="8"/>
      <c r="H194" s="8"/>
      <c r="I194" s="8"/>
      <c r="J194" s="8"/>
      <c r="K194" s="8"/>
      <c r="L194" s="8"/>
      <c r="M194" s="8"/>
    </row>
    <row r="195" spans="2:13">
      <c r="B195" s="8"/>
      <c r="C195" s="8"/>
      <c r="D195" s="8"/>
      <c r="E195" s="8"/>
      <c r="F195" s="8"/>
      <c r="G195" s="8"/>
      <c r="H195" s="8"/>
      <c r="I195" s="8"/>
      <c r="J195" s="8"/>
      <c r="K195" s="8"/>
      <c r="L195" s="8"/>
      <c r="M195" s="8"/>
    </row>
    <row r="196" spans="2:13">
      <c r="B196" s="8"/>
      <c r="C196" s="8"/>
      <c r="D196" s="8"/>
      <c r="E196" s="8"/>
      <c r="F196" s="8"/>
      <c r="G196" s="8"/>
      <c r="H196" s="8"/>
      <c r="I196" s="8"/>
      <c r="J196" s="8"/>
      <c r="K196" s="8"/>
      <c r="L196" s="8"/>
      <c r="M196" s="8"/>
    </row>
    <row r="197" spans="2:13">
      <c r="B197" s="8"/>
      <c r="C197" s="8"/>
      <c r="D197" s="8"/>
      <c r="E197" s="8"/>
      <c r="F197" s="8"/>
      <c r="G197" s="8"/>
      <c r="H197" s="8"/>
      <c r="I197" s="8"/>
      <c r="J197" s="8"/>
      <c r="K197" s="8"/>
      <c r="L197" s="8"/>
      <c r="M197" s="8"/>
    </row>
    <row r="198" spans="2:13">
      <c r="B198" s="8"/>
      <c r="C198" s="8"/>
      <c r="D198" s="8"/>
      <c r="E198" s="8"/>
      <c r="F198" s="8"/>
      <c r="G198" s="8"/>
      <c r="H198" s="8"/>
      <c r="I198" s="8"/>
      <c r="J198" s="8"/>
      <c r="K198" s="8"/>
      <c r="L198" s="8"/>
      <c r="M198" s="8"/>
    </row>
    <row r="199" spans="2:13">
      <c r="B199" s="8"/>
      <c r="C199" s="8"/>
      <c r="D199" s="8"/>
      <c r="E199" s="8"/>
      <c r="F199" s="8"/>
      <c r="G199" s="8"/>
      <c r="H199" s="8"/>
      <c r="I199" s="8"/>
      <c r="J199" s="8"/>
      <c r="K199" s="8"/>
      <c r="L199" s="8"/>
      <c r="M199" s="8"/>
    </row>
    <row r="200" spans="2:13">
      <c r="B200" s="8"/>
      <c r="C200" s="8"/>
      <c r="D200" s="8"/>
      <c r="E200" s="8"/>
      <c r="F200" s="8"/>
      <c r="G200" s="8"/>
      <c r="H200" s="8"/>
      <c r="I200" s="8"/>
      <c r="J200" s="8"/>
      <c r="K200" s="8"/>
      <c r="L200" s="8"/>
      <c r="M200" s="8"/>
    </row>
    <row r="201" spans="2:13">
      <c r="B201" s="8"/>
      <c r="C201" s="8"/>
      <c r="D201" s="8"/>
      <c r="E201" s="8"/>
      <c r="F201" s="8"/>
      <c r="G201" s="8"/>
      <c r="H201" s="8"/>
      <c r="I201" s="8"/>
      <c r="J201" s="8"/>
      <c r="K201" s="8"/>
      <c r="L201" s="8"/>
      <c r="M201" s="8"/>
    </row>
    <row r="202" spans="2:13">
      <c r="B202" s="8"/>
      <c r="C202" s="8"/>
      <c r="D202" s="8"/>
      <c r="E202" s="8"/>
      <c r="F202" s="8"/>
      <c r="G202" s="8"/>
      <c r="H202" s="8"/>
      <c r="I202" s="8"/>
      <c r="J202" s="8"/>
      <c r="K202" s="8"/>
      <c r="L202" s="8"/>
      <c r="M202" s="8"/>
    </row>
    <row r="203" spans="2:13">
      <c r="B203" s="8"/>
      <c r="C203" s="8"/>
      <c r="D203" s="8"/>
      <c r="E203" s="8"/>
      <c r="F203" s="8"/>
      <c r="G203" s="8"/>
      <c r="H203" s="8"/>
      <c r="I203" s="8"/>
      <c r="J203" s="8"/>
      <c r="K203" s="8"/>
      <c r="L203" s="8"/>
      <c r="M203" s="8"/>
    </row>
    <row r="204" spans="2:13">
      <c r="B204" s="8"/>
      <c r="C204" s="8"/>
      <c r="D204" s="8"/>
      <c r="E204" s="8"/>
      <c r="F204" s="8"/>
      <c r="G204" s="8"/>
      <c r="H204" s="8"/>
      <c r="I204" s="8"/>
      <c r="J204" s="8"/>
      <c r="K204" s="8"/>
      <c r="L204" s="8"/>
      <c r="M204" s="8"/>
    </row>
    <row r="205" spans="2:13">
      <c r="B205" s="8"/>
      <c r="C205" s="8"/>
      <c r="D205" s="8"/>
      <c r="E205" s="8"/>
      <c r="F205" s="8"/>
      <c r="G205" s="8"/>
      <c r="H205" s="8"/>
      <c r="I205" s="8"/>
      <c r="J205" s="8"/>
      <c r="K205" s="8"/>
      <c r="L205" s="8"/>
      <c r="M205" s="8"/>
    </row>
    <row r="206" spans="2:13">
      <c r="B206" s="8"/>
      <c r="C206" s="8"/>
      <c r="D206" s="8"/>
      <c r="E206" s="8"/>
      <c r="F206" s="8"/>
      <c r="G206" s="8"/>
      <c r="H206" s="8"/>
      <c r="I206" s="8"/>
      <c r="J206" s="8"/>
      <c r="K206" s="8"/>
      <c r="L206" s="8"/>
      <c r="M206" s="8"/>
    </row>
    <row r="207" spans="2:13">
      <c r="B207" s="8"/>
      <c r="C207" s="8"/>
      <c r="D207" s="8"/>
      <c r="E207" s="8"/>
      <c r="F207" s="8"/>
      <c r="G207" s="8"/>
      <c r="H207" s="8"/>
      <c r="I207" s="8"/>
      <c r="J207" s="8"/>
      <c r="K207" s="8"/>
      <c r="L207" s="8"/>
      <c r="M207" s="8"/>
    </row>
    <row r="208" spans="2:13">
      <c r="B208" s="8"/>
      <c r="C208" s="8"/>
      <c r="D208" s="8"/>
      <c r="E208" s="8"/>
      <c r="F208" s="8"/>
      <c r="G208" s="8"/>
      <c r="H208" s="8"/>
      <c r="I208" s="8"/>
      <c r="J208" s="8"/>
      <c r="K208" s="8"/>
      <c r="L208" s="8"/>
      <c r="M208" s="8"/>
    </row>
    <row r="209" spans="2:13">
      <c r="B209" s="8"/>
      <c r="C209" s="8"/>
      <c r="D209" s="8"/>
      <c r="E209" s="8"/>
      <c r="F209" s="8"/>
      <c r="G209" s="8"/>
      <c r="H209" s="8"/>
      <c r="I209" s="8"/>
      <c r="J209" s="8"/>
      <c r="K209" s="8"/>
      <c r="L209" s="8"/>
      <c r="M209" s="8"/>
    </row>
    <row r="210" spans="2:13">
      <c r="B210" s="8"/>
      <c r="C210" s="8"/>
      <c r="D210" s="8"/>
      <c r="E210" s="8"/>
      <c r="F210" s="8"/>
      <c r="G210" s="8"/>
      <c r="H210" s="8"/>
      <c r="I210" s="8"/>
      <c r="J210" s="8"/>
      <c r="K210" s="8"/>
      <c r="L210" s="8"/>
      <c r="M210" s="8"/>
    </row>
    <row r="211" spans="2:13">
      <c r="B211" s="8"/>
      <c r="C211" s="8"/>
      <c r="D211" s="8"/>
      <c r="E211" s="8"/>
      <c r="F211" s="8"/>
      <c r="G211" s="8"/>
      <c r="H211" s="8"/>
      <c r="I211" s="8"/>
      <c r="J211" s="8"/>
      <c r="K211" s="8"/>
      <c r="L211" s="8"/>
      <c r="M211" s="8"/>
    </row>
    <row r="212" spans="2:13">
      <c r="B212" s="8"/>
      <c r="C212" s="8"/>
      <c r="D212" s="8"/>
      <c r="E212" s="8"/>
      <c r="F212" s="8"/>
      <c r="G212" s="8"/>
      <c r="H212" s="8"/>
      <c r="I212" s="8"/>
      <c r="J212" s="8"/>
      <c r="K212" s="8"/>
      <c r="L212" s="8"/>
      <c r="M212" s="8"/>
    </row>
    <row r="213" spans="2:13">
      <c r="B213" s="8"/>
      <c r="C213" s="8"/>
      <c r="D213" s="8"/>
      <c r="E213" s="8"/>
      <c r="F213" s="8"/>
      <c r="G213" s="8"/>
      <c r="H213" s="8"/>
      <c r="I213" s="8"/>
      <c r="J213" s="8"/>
      <c r="K213" s="8"/>
      <c r="L213" s="8"/>
      <c r="M213" s="8"/>
    </row>
    <row r="214" spans="2:13">
      <c r="B214" s="8"/>
      <c r="C214" s="8"/>
      <c r="D214" s="8"/>
      <c r="E214" s="8"/>
      <c r="F214" s="8"/>
      <c r="G214" s="8"/>
      <c r="H214" s="8"/>
      <c r="I214" s="8"/>
      <c r="J214" s="8"/>
      <c r="K214" s="8"/>
      <c r="L214" s="8"/>
      <c r="M214" s="8"/>
    </row>
    <row r="215" spans="2:13">
      <c r="B215" s="8"/>
      <c r="C215" s="8"/>
      <c r="D215" s="8"/>
      <c r="E215" s="8"/>
      <c r="F215" s="8"/>
      <c r="G215" s="8"/>
      <c r="H215" s="8"/>
      <c r="I215" s="8"/>
      <c r="J215" s="8"/>
      <c r="K215" s="8"/>
      <c r="L215" s="8"/>
      <c r="M215" s="8"/>
    </row>
    <row r="216" spans="2:13">
      <c r="B216" s="8"/>
      <c r="C216" s="8"/>
      <c r="D216" s="8"/>
      <c r="E216" s="8"/>
      <c r="F216" s="8"/>
      <c r="G216" s="8"/>
      <c r="H216" s="8"/>
      <c r="I216" s="8"/>
      <c r="J216" s="8"/>
      <c r="K216" s="8"/>
      <c r="L216" s="8"/>
      <c r="M216" s="8"/>
    </row>
    <row r="217" spans="2:13">
      <c r="B217" s="8"/>
      <c r="C217" s="8"/>
      <c r="D217" s="8"/>
      <c r="E217" s="8"/>
      <c r="F217" s="8"/>
      <c r="G217" s="8"/>
      <c r="H217" s="8"/>
      <c r="I217" s="8"/>
      <c r="J217" s="8"/>
      <c r="K217" s="8"/>
      <c r="L217" s="8"/>
      <c r="M217" s="8"/>
    </row>
    <row r="218" spans="2:13">
      <c r="B218" s="8"/>
      <c r="C218" s="8"/>
      <c r="D218" s="8"/>
      <c r="E218" s="8"/>
      <c r="F218" s="8"/>
      <c r="G218" s="8"/>
      <c r="H218" s="8"/>
      <c r="I218" s="8"/>
      <c r="J218" s="8"/>
      <c r="K218" s="8"/>
      <c r="L218" s="8"/>
      <c r="M218" s="8"/>
    </row>
    <row r="219" spans="2:13">
      <c r="B219" s="8"/>
      <c r="C219" s="8"/>
      <c r="D219" s="8"/>
      <c r="E219" s="8"/>
      <c r="F219" s="8"/>
      <c r="G219" s="8"/>
      <c r="H219" s="8"/>
      <c r="I219" s="8"/>
      <c r="J219" s="8"/>
      <c r="K219" s="8"/>
      <c r="L219" s="8"/>
      <c r="M219" s="8"/>
    </row>
    <row r="220" spans="2:13">
      <c r="B220" s="8"/>
      <c r="C220" s="8"/>
      <c r="D220" s="8"/>
      <c r="E220" s="8"/>
      <c r="F220" s="8"/>
      <c r="G220" s="8"/>
      <c r="H220" s="8"/>
      <c r="I220" s="8"/>
      <c r="J220" s="8"/>
      <c r="K220" s="8"/>
      <c r="L220" s="8"/>
      <c r="M220" s="8"/>
    </row>
    <row r="221" spans="2:13">
      <c r="B221" s="8"/>
      <c r="C221" s="8"/>
      <c r="D221" s="8"/>
      <c r="E221" s="8"/>
      <c r="F221" s="8"/>
      <c r="G221" s="8"/>
      <c r="H221" s="8"/>
      <c r="I221" s="8"/>
      <c r="J221" s="8"/>
      <c r="K221" s="8"/>
      <c r="L221" s="8"/>
      <c r="M221" s="8"/>
    </row>
    <row r="222" spans="2:13">
      <c r="B222" s="8"/>
      <c r="C222" s="8"/>
      <c r="D222" s="8"/>
      <c r="E222" s="8"/>
      <c r="F222" s="8"/>
      <c r="G222" s="8"/>
      <c r="H222" s="8"/>
      <c r="I222" s="8"/>
      <c r="J222" s="8"/>
      <c r="K222" s="8"/>
      <c r="L222" s="8"/>
      <c r="M222" s="8"/>
    </row>
    <row r="223" spans="2:13">
      <c r="B223" s="8"/>
      <c r="C223" s="8"/>
      <c r="D223" s="8"/>
      <c r="E223" s="8"/>
      <c r="F223" s="8"/>
      <c r="G223" s="8"/>
      <c r="H223" s="8"/>
      <c r="I223" s="8"/>
      <c r="J223" s="8"/>
      <c r="K223" s="8"/>
      <c r="L223" s="8"/>
      <c r="M223" s="8"/>
    </row>
    <row r="224" spans="2:13">
      <c r="B224" s="8"/>
      <c r="C224" s="8"/>
      <c r="D224" s="8"/>
      <c r="E224" s="8"/>
      <c r="F224" s="8"/>
      <c r="G224" s="8"/>
      <c r="H224" s="8"/>
      <c r="I224" s="8"/>
      <c r="J224" s="8"/>
      <c r="K224" s="8"/>
      <c r="L224" s="8"/>
      <c r="M224" s="8"/>
    </row>
    <row r="225" spans="2:13">
      <c r="B225" s="8"/>
      <c r="C225" s="8"/>
      <c r="D225" s="8"/>
      <c r="E225" s="8"/>
      <c r="F225" s="8"/>
      <c r="G225" s="8"/>
      <c r="H225" s="8"/>
      <c r="I225" s="8"/>
      <c r="J225" s="8"/>
      <c r="K225" s="8"/>
      <c r="L225" s="8"/>
      <c r="M225" s="8"/>
    </row>
  </sheetData>
  <mergeCells count="5">
    <mergeCell ref="A3:N3"/>
    <mergeCell ref="A7:N7"/>
    <mergeCell ref="A6:N6"/>
    <mergeCell ref="A5:N5"/>
    <mergeCell ref="A4:N4"/>
  </mergeCells>
  <phoneticPr fontId="3" type="noConversion"/>
  <printOptions headings="1" gridLines="1"/>
  <pageMargins left="0.75" right="0.75" top="1" bottom="1" header="0.5" footer="0.5"/>
  <pageSetup scale="94" fitToHeight="1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28"/>
    <pageSetUpPr fitToPage="1"/>
  </sheetPr>
  <dimension ref="A1:N80"/>
  <sheetViews>
    <sheetView workbookViewId="0">
      <pane xSplit="1" ySplit="11" topLeftCell="D78" activePane="bottomRight" state="frozen"/>
      <selection pane="topRight" activeCell="B1" sqref="B1"/>
      <selection pane="bottomLeft" activeCell="A10" sqref="A10"/>
      <selection pane="bottomRight" activeCell="M78" sqref="M78"/>
    </sheetView>
  </sheetViews>
  <sheetFormatPr defaultRowHeight="12.75"/>
  <cols>
    <col min="1" max="1" width="16.1640625" bestFit="1" customWidth="1"/>
    <col min="2" max="2" width="14.5" bestFit="1" customWidth="1"/>
    <col min="3" max="5" width="11.1640625" bestFit="1" customWidth="1"/>
    <col min="6" max="6" width="12.33203125" bestFit="1" customWidth="1"/>
    <col min="7" max="14" width="11.1640625" bestFit="1" customWidth="1"/>
  </cols>
  <sheetData>
    <row r="1" spans="1:14">
      <c r="A1" t="str">
        <f>'SFY0809'!A1</f>
        <v>VALIDATED TAX RECEIPTS DATA FOR:  JULY, 2008 thru June, 2009</v>
      </c>
      <c r="N1" t="s">
        <v>89</v>
      </c>
    </row>
    <row r="3" spans="1:14">
      <c r="A3" s="29" t="s">
        <v>69</v>
      </c>
      <c r="B3" s="29"/>
      <c r="C3" s="29"/>
      <c r="D3" s="29"/>
      <c r="E3" s="29"/>
      <c r="F3" s="29"/>
      <c r="G3" s="29"/>
      <c r="H3" s="29"/>
      <c r="I3" s="29"/>
      <c r="J3" s="29"/>
      <c r="K3" s="29"/>
      <c r="L3" s="29"/>
      <c r="M3" s="29"/>
      <c r="N3" s="29"/>
    </row>
    <row r="4" spans="1:14">
      <c r="A4" s="29" t="s">
        <v>131</v>
      </c>
      <c r="B4" s="29"/>
      <c r="C4" s="29"/>
      <c r="D4" s="29"/>
      <c r="E4" s="29"/>
      <c r="F4" s="29"/>
      <c r="G4" s="29"/>
      <c r="H4" s="29"/>
      <c r="I4" s="29"/>
      <c r="J4" s="29"/>
      <c r="K4" s="29"/>
      <c r="L4" s="29"/>
      <c r="M4" s="29"/>
      <c r="N4" s="29"/>
    </row>
    <row r="5" spans="1:14">
      <c r="A5" s="29" t="s">
        <v>70</v>
      </c>
      <c r="B5" s="29"/>
      <c r="C5" s="29"/>
      <c r="D5" s="29"/>
      <c r="E5" s="29"/>
      <c r="F5" s="29"/>
      <c r="G5" s="29"/>
      <c r="H5" s="29"/>
      <c r="I5" s="29"/>
      <c r="J5" s="29"/>
      <c r="K5" s="29"/>
      <c r="L5" s="29"/>
      <c r="M5" s="29"/>
      <c r="N5" s="29"/>
    </row>
    <row r="6" spans="1:14">
      <c r="A6" s="29" t="s">
        <v>135</v>
      </c>
      <c r="B6" s="29"/>
      <c r="C6" s="29"/>
      <c r="D6" s="29"/>
      <c r="E6" s="29"/>
      <c r="F6" s="29"/>
      <c r="G6" s="29"/>
      <c r="H6" s="29"/>
      <c r="I6" s="29"/>
      <c r="J6" s="29"/>
      <c r="K6" s="29"/>
      <c r="L6" s="29"/>
      <c r="M6" s="29"/>
      <c r="N6" s="29"/>
    </row>
    <row r="7" spans="1:14">
      <c r="A7" s="29" t="s">
        <v>134</v>
      </c>
      <c r="B7" s="29"/>
      <c r="C7" s="29"/>
      <c r="D7" s="29"/>
      <c r="E7" s="29"/>
      <c r="F7" s="29"/>
      <c r="G7" s="29"/>
      <c r="H7" s="29"/>
      <c r="I7" s="29"/>
      <c r="J7" s="29"/>
      <c r="K7" s="29"/>
      <c r="L7" s="29"/>
      <c r="M7" s="29"/>
      <c r="N7" s="29"/>
    </row>
    <row r="8" spans="1:14">
      <c r="A8" s="10"/>
      <c r="B8" s="10"/>
      <c r="C8" s="10"/>
      <c r="D8" s="10"/>
      <c r="E8" s="10"/>
      <c r="F8" s="10"/>
      <c r="G8" s="10"/>
      <c r="H8" s="10"/>
      <c r="I8" s="10"/>
      <c r="J8" s="10"/>
      <c r="K8" s="10"/>
      <c r="L8" s="10"/>
      <c r="M8" s="10"/>
      <c r="N8" s="10"/>
    </row>
    <row r="9" spans="1:14">
      <c r="B9" s="2">
        <v>39630</v>
      </c>
      <c r="C9" s="2">
        <v>39661</v>
      </c>
      <c r="D9" s="2">
        <v>39692</v>
      </c>
      <c r="E9" s="2">
        <v>39722</v>
      </c>
      <c r="F9" s="2">
        <v>39753</v>
      </c>
      <c r="G9" s="2">
        <v>39783</v>
      </c>
      <c r="H9" s="2">
        <v>39814</v>
      </c>
      <c r="I9" s="2">
        <v>39845</v>
      </c>
      <c r="J9" s="2">
        <v>39873</v>
      </c>
      <c r="K9" s="2">
        <v>39904</v>
      </c>
      <c r="L9" s="2">
        <v>39934</v>
      </c>
      <c r="M9" s="2">
        <v>39965</v>
      </c>
      <c r="N9" s="3" t="s">
        <v>136</v>
      </c>
    </row>
    <row r="10" spans="1:14">
      <c r="A10" t="s">
        <v>0</v>
      </c>
      <c r="B10" s="3"/>
      <c r="C10" s="3"/>
      <c r="D10" s="3"/>
      <c r="E10" s="3"/>
      <c r="F10" s="3"/>
      <c r="G10" s="3"/>
      <c r="H10" s="3"/>
      <c r="I10" s="3"/>
      <c r="J10" s="3"/>
      <c r="K10" s="3"/>
      <c r="L10" s="3"/>
      <c r="M10" s="3"/>
      <c r="N10" s="6"/>
    </row>
    <row r="11" spans="1:14">
      <c r="A11" t="s">
        <v>1</v>
      </c>
    </row>
    <row r="12" spans="1:14">
      <c r="A12" t="s">
        <v>90</v>
      </c>
      <c r="B12" s="11">
        <v>571798.61</v>
      </c>
      <c r="C12" s="16">
        <v>585981.09</v>
      </c>
      <c r="D12" s="16">
        <v>600971.94999999995</v>
      </c>
      <c r="E12" s="16">
        <v>610453.12</v>
      </c>
      <c r="F12" s="17">
        <v>626173.12</v>
      </c>
      <c r="G12" s="11">
        <v>623377.65</v>
      </c>
      <c r="H12" s="18">
        <v>656726.23</v>
      </c>
      <c r="I12" s="21">
        <v>633119.30000000005</v>
      </c>
      <c r="J12" s="16">
        <v>650660.28</v>
      </c>
      <c r="K12" s="21">
        <v>725188.94</v>
      </c>
      <c r="L12" s="5">
        <v>723763.09</v>
      </c>
      <c r="M12" s="5">
        <v>667037.69999999995</v>
      </c>
      <c r="N12" s="6">
        <f t="shared" ref="N12:N43" si="0">SUM(B12:M12)</f>
        <v>7675251.0799999991</v>
      </c>
    </row>
    <row r="13" spans="1:14">
      <c r="A13" t="s">
        <v>91</v>
      </c>
      <c r="B13" s="11">
        <v>92052.82</v>
      </c>
      <c r="C13" s="16">
        <v>87187.07</v>
      </c>
      <c r="D13" s="16">
        <v>83570.86</v>
      </c>
      <c r="E13" s="16">
        <v>109844.53</v>
      </c>
      <c r="F13" s="17">
        <v>90247.5</v>
      </c>
      <c r="G13" s="11">
        <v>63691.79</v>
      </c>
      <c r="H13" s="18">
        <v>129343.2</v>
      </c>
      <c r="I13" s="21">
        <v>72754.87</v>
      </c>
      <c r="J13" s="16">
        <v>96615.38</v>
      </c>
      <c r="K13" s="21">
        <v>132083.16</v>
      </c>
      <c r="L13" s="5">
        <v>105199.07</v>
      </c>
      <c r="M13" s="5">
        <v>99010.79</v>
      </c>
      <c r="N13" s="6">
        <f t="shared" si="0"/>
        <v>1161601.04</v>
      </c>
    </row>
    <row r="14" spans="1:14">
      <c r="A14" s="27" t="s">
        <v>92</v>
      </c>
      <c r="B14" s="11">
        <v>517838.76</v>
      </c>
      <c r="C14" s="16">
        <v>551685.77</v>
      </c>
      <c r="D14" s="16">
        <v>490381.85</v>
      </c>
      <c r="E14" s="16">
        <v>384479.82</v>
      </c>
      <c r="F14" s="17">
        <v>527448</v>
      </c>
      <c r="G14" s="11">
        <v>457133.72</v>
      </c>
      <c r="H14" s="18">
        <v>462171.88</v>
      </c>
      <c r="I14" s="21">
        <v>425577.89</v>
      </c>
      <c r="J14" s="16">
        <v>656364.62</v>
      </c>
      <c r="K14" s="21">
        <v>583068.96</v>
      </c>
      <c r="L14" s="5">
        <v>565413.54</v>
      </c>
      <c r="M14" s="5">
        <v>554936.54</v>
      </c>
      <c r="N14" s="6">
        <f t="shared" si="0"/>
        <v>6176501.3499999996</v>
      </c>
    </row>
    <row r="15" spans="1:14">
      <c r="A15" t="s">
        <v>5</v>
      </c>
      <c r="B15" s="11">
        <v>89158.28</v>
      </c>
      <c r="C15" s="16">
        <v>91859.22</v>
      </c>
      <c r="D15" s="16">
        <v>92487.11</v>
      </c>
      <c r="E15" s="16">
        <v>85699.839999999997</v>
      </c>
      <c r="F15" s="17">
        <v>86662.91</v>
      </c>
      <c r="G15" s="11">
        <v>72821.509999999995</v>
      </c>
      <c r="H15" s="18">
        <v>77858.19</v>
      </c>
      <c r="I15" s="21">
        <v>78961.259999999995</v>
      </c>
      <c r="J15" s="16">
        <v>93530.87</v>
      </c>
      <c r="K15" s="21">
        <v>106899.21</v>
      </c>
      <c r="L15" s="5">
        <v>107334.25</v>
      </c>
      <c r="M15" s="5">
        <v>101083.3</v>
      </c>
      <c r="N15" s="6">
        <f t="shared" si="0"/>
        <v>1084355.95</v>
      </c>
    </row>
    <row r="16" spans="1:14">
      <c r="A16" t="s">
        <v>93</v>
      </c>
      <c r="B16" s="11">
        <v>1349211.9</v>
      </c>
      <c r="C16" s="16">
        <v>1337965.3</v>
      </c>
      <c r="D16" s="16">
        <v>1333453.5</v>
      </c>
      <c r="E16" s="16">
        <v>1310366.02</v>
      </c>
      <c r="F16" s="17">
        <v>1280332.97</v>
      </c>
      <c r="G16" s="11">
        <v>1331787.48</v>
      </c>
      <c r="H16" s="18">
        <v>1427185.93</v>
      </c>
      <c r="I16" s="21">
        <v>1325826.42</v>
      </c>
      <c r="J16" s="16">
        <v>1318046.8799999999</v>
      </c>
      <c r="K16" s="21">
        <v>1466337.47</v>
      </c>
      <c r="L16" s="5">
        <v>1435635.33</v>
      </c>
      <c r="M16" s="5">
        <v>1415992.91</v>
      </c>
      <c r="N16" s="6">
        <f t="shared" si="0"/>
        <v>16332142.109999999</v>
      </c>
    </row>
    <row r="17" spans="1:14">
      <c r="A17" t="s">
        <v>94</v>
      </c>
      <c r="B17" s="11">
        <v>4236418.2300000004</v>
      </c>
      <c r="C17" s="16">
        <v>4214655.33</v>
      </c>
      <c r="D17" s="16">
        <v>4309148.96</v>
      </c>
      <c r="E17" s="16">
        <v>4210002.28</v>
      </c>
      <c r="F17" s="17">
        <v>4283139.4000000004</v>
      </c>
      <c r="G17" s="11">
        <v>4147524.78</v>
      </c>
      <c r="H17" s="18">
        <v>4514995</v>
      </c>
      <c r="I17" s="21">
        <v>4315909.53</v>
      </c>
      <c r="J17" s="16">
        <v>4062573.89</v>
      </c>
      <c r="K17" s="21">
        <v>4502247.6399999997</v>
      </c>
      <c r="L17" s="5">
        <v>4497594.03</v>
      </c>
      <c r="M17" s="5">
        <v>4329085.8</v>
      </c>
      <c r="N17" s="6">
        <f t="shared" si="0"/>
        <v>51623294.870000005</v>
      </c>
    </row>
    <row r="18" spans="1:14">
      <c r="A18" t="s">
        <v>8</v>
      </c>
      <c r="B18" s="11">
        <v>33866.36</v>
      </c>
      <c r="C18" s="16">
        <v>32784.82</v>
      </c>
      <c r="D18" s="16">
        <v>31880.34</v>
      </c>
      <c r="E18" s="16">
        <v>31799.94</v>
      </c>
      <c r="F18" s="17">
        <v>32140.28</v>
      </c>
      <c r="G18" s="11">
        <v>28032.54</v>
      </c>
      <c r="H18" s="18">
        <v>34056.92</v>
      </c>
      <c r="I18" s="21">
        <v>27042.51</v>
      </c>
      <c r="J18" s="16">
        <v>28289.74</v>
      </c>
      <c r="K18" s="21">
        <v>28854.68</v>
      </c>
      <c r="L18" s="5">
        <v>32074.78</v>
      </c>
      <c r="M18" s="5">
        <v>18312.07</v>
      </c>
      <c r="N18" s="6">
        <f t="shared" si="0"/>
        <v>359134.98000000004</v>
      </c>
    </row>
    <row r="19" spans="1:14">
      <c r="A19" t="s">
        <v>95</v>
      </c>
      <c r="B19" s="11">
        <v>419726.93</v>
      </c>
      <c r="C19" s="16">
        <v>406618.66</v>
      </c>
      <c r="D19" s="16">
        <v>421260.56</v>
      </c>
      <c r="E19" s="16">
        <v>394303.04</v>
      </c>
      <c r="F19" s="17">
        <v>440379.02</v>
      </c>
      <c r="G19" s="11">
        <v>454673.77</v>
      </c>
      <c r="H19" s="18">
        <v>486675.34</v>
      </c>
      <c r="I19" s="21">
        <v>459995.84</v>
      </c>
      <c r="J19" s="16">
        <v>484502.06</v>
      </c>
      <c r="K19" s="21">
        <v>520455.22</v>
      </c>
      <c r="L19" s="5">
        <v>490312.2</v>
      </c>
      <c r="M19" s="5">
        <v>445429.91</v>
      </c>
      <c r="N19" s="6">
        <f t="shared" si="0"/>
        <v>5424332.5499999998</v>
      </c>
    </row>
    <row r="20" spans="1:14">
      <c r="A20" t="s">
        <v>96</v>
      </c>
      <c r="B20" s="11">
        <v>250432.69</v>
      </c>
      <c r="C20" s="16">
        <v>266793.37</v>
      </c>
      <c r="D20" s="16">
        <v>268751.65999999997</v>
      </c>
      <c r="E20" s="16">
        <v>254900.99</v>
      </c>
      <c r="F20" s="17">
        <v>278628.09000000003</v>
      </c>
      <c r="G20" s="11">
        <v>255765.91</v>
      </c>
      <c r="H20" s="18">
        <v>267538.86</v>
      </c>
      <c r="I20" s="21">
        <v>271108.71999999997</v>
      </c>
      <c r="J20" s="16">
        <v>291440.8</v>
      </c>
      <c r="K20" s="21">
        <v>330755.77</v>
      </c>
      <c r="L20" s="5">
        <v>319769.06</v>
      </c>
      <c r="M20" s="5">
        <v>306622.96999999997</v>
      </c>
      <c r="N20" s="6">
        <f t="shared" si="0"/>
        <v>3362508.8899999997</v>
      </c>
    </row>
    <row r="21" spans="1:14">
      <c r="A21" t="s">
        <v>97</v>
      </c>
      <c r="B21" s="11">
        <v>382241.2</v>
      </c>
      <c r="C21" s="16">
        <v>405932.77</v>
      </c>
      <c r="D21" s="16">
        <v>413591.81</v>
      </c>
      <c r="E21" s="16">
        <v>411980.95</v>
      </c>
      <c r="F21" s="17">
        <v>414345.12</v>
      </c>
      <c r="G21" s="11">
        <v>385143.56</v>
      </c>
      <c r="H21" s="18">
        <v>418600.74</v>
      </c>
      <c r="I21" s="21">
        <v>394876.52</v>
      </c>
      <c r="J21" s="16">
        <v>420660.45</v>
      </c>
      <c r="K21" s="21">
        <v>451099.27</v>
      </c>
      <c r="L21" s="5">
        <v>448842.37</v>
      </c>
      <c r="M21" s="5">
        <v>437908.66</v>
      </c>
      <c r="N21" s="6">
        <f t="shared" si="0"/>
        <v>4985223.4200000009</v>
      </c>
    </row>
    <row r="22" spans="1:14">
      <c r="A22" t="s">
        <v>98</v>
      </c>
      <c r="B22" s="11">
        <v>585445.71</v>
      </c>
      <c r="C22" s="16">
        <v>652120.99</v>
      </c>
      <c r="D22" s="16">
        <v>615829.67000000004</v>
      </c>
      <c r="E22" s="16">
        <v>595930.23</v>
      </c>
      <c r="F22" s="17">
        <v>648142.93999999994</v>
      </c>
      <c r="G22" s="11">
        <v>660167.36</v>
      </c>
      <c r="H22" s="18">
        <v>711482.88</v>
      </c>
      <c r="I22" s="21">
        <v>741638.06</v>
      </c>
      <c r="J22" s="16">
        <v>788393.42</v>
      </c>
      <c r="K22" s="21">
        <v>855881.05</v>
      </c>
      <c r="L22" s="5">
        <v>791370.31</v>
      </c>
      <c r="M22" s="5">
        <v>709030.82</v>
      </c>
      <c r="N22" s="6">
        <f t="shared" si="0"/>
        <v>8355433.4399999995</v>
      </c>
    </row>
    <row r="23" spans="1:14">
      <c r="A23" t="s">
        <v>12</v>
      </c>
      <c r="B23" s="11">
        <v>315718.02</v>
      </c>
      <c r="C23" s="16">
        <v>300269.63</v>
      </c>
      <c r="D23" s="16">
        <v>293838.40000000002</v>
      </c>
      <c r="E23" s="16">
        <v>302948.03999999998</v>
      </c>
      <c r="F23" s="17">
        <v>318187.06</v>
      </c>
      <c r="G23" s="11">
        <v>290922.69</v>
      </c>
      <c r="H23" s="18">
        <v>360317.48</v>
      </c>
      <c r="I23" s="21">
        <v>257935.12</v>
      </c>
      <c r="J23" s="16">
        <v>260321.84</v>
      </c>
      <c r="K23" s="21">
        <v>314592.15999999997</v>
      </c>
      <c r="L23" s="5">
        <v>300120.31</v>
      </c>
      <c r="M23" s="5">
        <v>271790.37</v>
      </c>
      <c r="N23" s="6">
        <f t="shared" si="0"/>
        <v>3586961.1200000006</v>
      </c>
    </row>
    <row r="24" spans="1:14">
      <c r="A24" t="s">
        <v>129</v>
      </c>
      <c r="B24" s="11">
        <v>5330946.42</v>
      </c>
      <c r="C24" s="16">
        <v>5254891.5</v>
      </c>
      <c r="D24" s="16">
        <v>5442465.3399999999</v>
      </c>
      <c r="E24" s="16">
        <v>5406682.5699999994</v>
      </c>
      <c r="F24" s="17">
        <v>5485578.5200000005</v>
      </c>
      <c r="G24" s="11">
        <v>5231478.09</v>
      </c>
      <c r="H24" s="18">
        <v>5492484.5099999998</v>
      </c>
      <c r="I24" s="21">
        <v>5086394.1500000004</v>
      </c>
      <c r="J24" s="16">
        <v>5142213.8099999996</v>
      </c>
      <c r="K24" s="21">
        <v>5772460.5099999998</v>
      </c>
      <c r="L24" s="5">
        <v>5768792.8499999996</v>
      </c>
      <c r="M24" s="5">
        <v>5555455.6600000001</v>
      </c>
      <c r="N24" s="6">
        <f t="shared" si="0"/>
        <v>64969843.929999992</v>
      </c>
    </row>
    <row r="25" spans="1:14">
      <c r="A25" t="s">
        <v>13</v>
      </c>
      <c r="B25" s="11">
        <v>68643.19</v>
      </c>
      <c r="C25" s="16">
        <v>69993.89</v>
      </c>
      <c r="D25" s="16">
        <v>74523</v>
      </c>
      <c r="E25" s="16">
        <v>66774.8</v>
      </c>
      <c r="F25" s="17">
        <v>67476.28</v>
      </c>
      <c r="G25" s="11">
        <v>68115.14</v>
      </c>
      <c r="H25" s="18">
        <v>73695.44</v>
      </c>
      <c r="I25" s="21">
        <v>76046.91</v>
      </c>
      <c r="J25" s="16">
        <v>74066.53</v>
      </c>
      <c r="K25" s="21">
        <v>78222.25</v>
      </c>
      <c r="L25" s="5">
        <v>79943.56</v>
      </c>
      <c r="M25" s="5">
        <v>76276.06</v>
      </c>
      <c r="N25" s="6">
        <f t="shared" si="0"/>
        <v>873777.05</v>
      </c>
    </row>
    <row r="26" spans="1:14">
      <c r="A26" t="s">
        <v>14</v>
      </c>
      <c r="B26" s="11">
        <v>39388.370000000003</v>
      </c>
      <c r="C26" s="16">
        <v>46856.63</v>
      </c>
      <c r="D26" s="16">
        <v>36834.89</v>
      </c>
      <c r="E26" s="16">
        <v>23172.76</v>
      </c>
      <c r="F26" s="17">
        <v>37267.919999999998</v>
      </c>
      <c r="G26" s="11">
        <v>42352.72</v>
      </c>
      <c r="H26" s="18">
        <v>40122.29</v>
      </c>
      <c r="I26" s="21">
        <v>50139.45</v>
      </c>
      <c r="J26" s="16">
        <v>49989.11</v>
      </c>
      <c r="K26" s="21">
        <v>56162.26</v>
      </c>
      <c r="L26" s="5">
        <v>60727.97</v>
      </c>
      <c r="M26" s="5">
        <v>43503.64</v>
      </c>
      <c r="N26" s="6">
        <f t="shared" si="0"/>
        <v>526518.01</v>
      </c>
    </row>
    <row r="27" spans="1:14">
      <c r="A27" t="s">
        <v>99</v>
      </c>
      <c r="B27" s="11">
        <v>2783355.45</v>
      </c>
      <c r="C27" s="16">
        <v>2719551.58</v>
      </c>
      <c r="D27" s="16">
        <v>2640427.4500000002</v>
      </c>
      <c r="E27" s="16">
        <v>2784474.68</v>
      </c>
      <c r="F27" s="17">
        <v>2810803</v>
      </c>
      <c r="G27" s="11">
        <v>2648540.33</v>
      </c>
      <c r="H27" s="18">
        <v>2788740.96</v>
      </c>
      <c r="I27" s="21">
        <v>2514731.5</v>
      </c>
      <c r="J27" s="16">
        <v>2551848.02</v>
      </c>
      <c r="K27" s="21">
        <v>2795466.05</v>
      </c>
      <c r="L27" s="5">
        <v>2795436.91</v>
      </c>
      <c r="M27" s="5">
        <v>2713728.64</v>
      </c>
      <c r="N27" s="6">
        <f t="shared" si="0"/>
        <v>32547104.57</v>
      </c>
    </row>
    <row r="28" spans="1:14">
      <c r="A28" t="s">
        <v>100</v>
      </c>
      <c r="B28" s="11">
        <v>815516.15</v>
      </c>
      <c r="C28" s="16">
        <v>807835.84</v>
      </c>
      <c r="D28" s="16">
        <v>827138.57</v>
      </c>
      <c r="E28" s="16">
        <v>726194.48</v>
      </c>
      <c r="F28" s="17">
        <v>803326.47</v>
      </c>
      <c r="G28" s="11">
        <v>759854.8</v>
      </c>
      <c r="H28" s="18">
        <v>794912.74</v>
      </c>
      <c r="I28" s="21">
        <v>701525.82</v>
      </c>
      <c r="J28" s="16">
        <v>757751.38</v>
      </c>
      <c r="K28" s="21">
        <v>828714.05</v>
      </c>
      <c r="L28" s="5">
        <v>825827.08</v>
      </c>
      <c r="M28" s="5">
        <v>815105.05</v>
      </c>
      <c r="N28" s="6">
        <f t="shared" si="0"/>
        <v>9463702.4299999997</v>
      </c>
    </row>
    <row r="29" spans="1:14">
      <c r="A29" t="s">
        <v>17</v>
      </c>
      <c r="B29" s="11">
        <v>185176.6</v>
      </c>
      <c r="C29" s="16">
        <v>186681.97</v>
      </c>
      <c r="D29" s="16">
        <v>177139.6</v>
      </c>
      <c r="E29" s="16">
        <v>180141.09</v>
      </c>
      <c r="F29" s="17">
        <v>179189.52</v>
      </c>
      <c r="G29" s="11">
        <v>158543.35999999999</v>
      </c>
      <c r="H29" s="18">
        <v>180632.35</v>
      </c>
      <c r="I29" s="21">
        <v>191009.37</v>
      </c>
      <c r="J29" s="16">
        <v>193608.66</v>
      </c>
      <c r="K29" s="21">
        <v>225018.46</v>
      </c>
      <c r="L29" s="5">
        <v>222477.49</v>
      </c>
      <c r="M29" s="5">
        <v>211879.1</v>
      </c>
      <c r="N29" s="6">
        <f t="shared" si="0"/>
        <v>2291497.5700000003</v>
      </c>
    </row>
    <row r="30" spans="1:14">
      <c r="A30" t="s">
        <v>18</v>
      </c>
      <c r="B30" s="11">
        <v>37240.339999999997</v>
      </c>
      <c r="C30" s="16">
        <v>34765.15</v>
      </c>
      <c r="D30" s="16">
        <v>24329.35</v>
      </c>
      <c r="E30" s="16">
        <v>29938.54</v>
      </c>
      <c r="F30" s="17">
        <v>30996.85</v>
      </c>
      <c r="G30" s="11">
        <v>26664.75</v>
      </c>
      <c r="H30" s="18">
        <v>26509.9</v>
      </c>
      <c r="I30" s="21">
        <v>25529.84</v>
      </c>
      <c r="J30" s="16">
        <v>27185.08</v>
      </c>
      <c r="K30" s="21">
        <v>34118.46</v>
      </c>
      <c r="L30" s="5">
        <v>32511.279999999999</v>
      </c>
      <c r="M30" s="5">
        <v>34962.42</v>
      </c>
      <c r="N30" s="6">
        <f t="shared" si="0"/>
        <v>364751.96</v>
      </c>
    </row>
    <row r="31" spans="1:14">
      <c r="A31" t="s">
        <v>19</v>
      </c>
      <c r="B31" s="11">
        <v>162326</v>
      </c>
      <c r="C31" s="16">
        <v>169800.83</v>
      </c>
      <c r="D31" s="16">
        <v>164478.32999999999</v>
      </c>
      <c r="E31" s="16">
        <v>123407.15</v>
      </c>
      <c r="F31" s="17">
        <v>177970.2</v>
      </c>
      <c r="G31" s="11">
        <v>150092.91</v>
      </c>
      <c r="H31" s="18">
        <v>150760.89000000001</v>
      </c>
      <c r="I31" s="21">
        <v>1480272.51</v>
      </c>
      <c r="J31" s="16">
        <v>198956.84</v>
      </c>
      <c r="K31" s="21">
        <v>190479.58</v>
      </c>
      <c r="L31" s="5">
        <v>186770.42</v>
      </c>
      <c r="M31" s="5">
        <v>173987.03</v>
      </c>
      <c r="N31" s="6">
        <f t="shared" si="0"/>
        <v>3329302.69</v>
      </c>
    </row>
    <row r="32" spans="1:14">
      <c r="A32" t="s">
        <v>20</v>
      </c>
      <c r="B32" s="11">
        <v>44294.080000000002</v>
      </c>
      <c r="C32" s="16">
        <v>44604.02</v>
      </c>
      <c r="D32" s="16">
        <v>42410.33</v>
      </c>
      <c r="E32" s="16">
        <v>33132.86</v>
      </c>
      <c r="F32" s="17">
        <v>47753.68</v>
      </c>
      <c r="G32" s="11">
        <v>44387.56</v>
      </c>
      <c r="H32" s="18">
        <v>45005.75</v>
      </c>
      <c r="I32" s="21">
        <v>35949.9</v>
      </c>
      <c r="J32" s="16">
        <v>41452.79</v>
      </c>
      <c r="K32" s="21">
        <v>45099.040000000001</v>
      </c>
      <c r="L32" s="5">
        <v>45230.36</v>
      </c>
      <c r="M32" s="5">
        <v>35434.089999999997</v>
      </c>
      <c r="N32" s="6">
        <f t="shared" si="0"/>
        <v>504754.45999999996</v>
      </c>
    </row>
    <row r="33" spans="1:14">
      <c r="A33" t="s">
        <v>21</v>
      </c>
      <c r="B33" s="11">
        <v>21540.7</v>
      </c>
      <c r="C33" s="16">
        <v>19904.400000000001</v>
      </c>
      <c r="D33" s="16">
        <v>16379.41</v>
      </c>
      <c r="E33" s="16">
        <v>19594.3</v>
      </c>
      <c r="F33" s="17">
        <v>18396.509999999998</v>
      </c>
      <c r="G33" s="11">
        <v>19393.78</v>
      </c>
      <c r="H33" s="18">
        <v>21131.52</v>
      </c>
      <c r="I33" s="21">
        <v>26084.78</v>
      </c>
      <c r="J33" s="16">
        <v>32403.25</v>
      </c>
      <c r="K33" s="21">
        <v>34693.040000000001</v>
      </c>
      <c r="L33" s="5">
        <v>33118.910000000003</v>
      </c>
      <c r="M33" s="5">
        <v>30797.919999999998</v>
      </c>
      <c r="N33" s="6">
        <f t="shared" si="0"/>
        <v>293438.51999999996</v>
      </c>
    </row>
    <row r="34" spans="1:14">
      <c r="A34" t="s">
        <v>101</v>
      </c>
      <c r="B34" s="11">
        <v>31024.91</v>
      </c>
      <c r="C34" s="16">
        <v>34319.67</v>
      </c>
      <c r="D34" s="16">
        <v>27353.59</v>
      </c>
      <c r="E34" s="16">
        <v>23419.31</v>
      </c>
      <c r="F34" s="17">
        <v>23800.07</v>
      </c>
      <c r="G34" s="11">
        <v>25580.46</v>
      </c>
      <c r="H34" s="18">
        <v>24772.99</v>
      </c>
      <c r="I34" s="21">
        <v>30799.75</v>
      </c>
      <c r="J34" s="16">
        <v>38951.839999999997</v>
      </c>
      <c r="K34" s="21">
        <v>37604.46</v>
      </c>
      <c r="L34" s="5">
        <v>40722.699999999997</v>
      </c>
      <c r="M34" s="5">
        <v>42611.18</v>
      </c>
      <c r="N34" s="6">
        <f t="shared" si="0"/>
        <v>380960.93</v>
      </c>
    </row>
    <row r="35" spans="1:14">
      <c r="A35" t="s">
        <v>23</v>
      </c>
      <c r="B35" s="11">
        <v>95987.67</v>
      </c>
      <c r="C35" s="16">
        <v>87724.33</v>
      </c>
      <c r="D35" s="16">
        <v>78714.81</v>
      </c>
      <c r="E35" s="16">
        <v>87273.18</v>
      </c>
      <c r="F35" s="17">
        <v>86035.36</v>
      </c>
      <c r="G35" s="11">
        <v>79742.02</v>
      </c>
      <c r="H35" s="18">
        <v>98726.84</v>
      </c>
      <c r="I35" s="21">
        <v>70667.44</v>
      </c>
      <c r="J35" s="16">
        <v>57466.879999999997</v>
      </c>
      <c r="K35" s="21">
        <v>69906.64</v>
      </c>
      <c r="L35" s="5">
        <v>71515.100000000006</v>
      </c>
      <c r="M35" s="5">
        <v>61013.39</v>
      </c>
      <c r="N35" s="6">
        <f t="shared" si="0"/>
        <v>944773.65999999992</v>
      </c>
    </row>
    <row r="36" spans="1:14">
      <c r="A36" t="s">
        <v>24</v>
      </c>
      <c r="B36" s="11">
        <v>81627.42</v>
      </c>
      <c r="C36" s="16">
        <v>76682.63</v>
      </c>
      <c r="D36" s="16">
        <v>84227.86</v>
      </c>
      <c r="E36" s="16">
        <v>82788.850000000006</v>
      </c>
      <c r="F36" s="17">
        <v>83263.42</v>
      </c>
      <c r="G36" s="11">
        <v>90206.61</v>
      </c>
      <c r="H36" s="18">
        <v>93903.75</v>
      </c>
      <c r="I36" s="21">
        <v>101997.08</v>
      </c>
      <c r="J36" s="16">
        <v>84124.72</v>
      </c>
      <c r="K36" s="21">
        <v>88497.85</v>
      </c>
      <c r="L36" s="5">
        <v>84044.29</v>
      </c>
      <c r="M36" s="5">
        <v>90557.48</v>
      </c>
      <c r="N36" s="6">
        <f t="shared" si="0"/>
        <v>1041921.96</v>
      </c>
    </row>
    <row r="37" spans="1:14">
      <c r="A37" t="s">
        <v>25</v>
      </c>
      <c r="B37" s="11">
        <v>129554.98</v>
      </c>
      <c r="C37" s="16">
        <v>115347.81</v>
      </c>
      <c r="D37" s="16">
        <v>106695.87</v>
      </c>
      <c r="E37" s="16">
        <v>125039.3</v>
      </c>
      <c r="F37" s="17">
        <v>119309.06</v>
      </c>
      <c r="G37" s="11">
        <v>112199.93</v>
      </c>
      <c r="H37" s="18">
        <v>134853.13</v>
      </c>
      <c r="I37" s="21">
        <v>117478.6</v>
      </c>
      <c r="J37" s="16">
        <v>125596.09</v>
      </c>
      <c r="K37" s="21">
        <v>124491.8</v>
      </c>
      <c r="L37" s="5">
        <v>131525.73000000001</v>
      </c>
      <c r="M37" s="5">
        <v>122585.45</v>
      </c>
      <c r="N37" s="6">
        <f t="shared" si="0"/>
        <v>1464677.75</v>
      </c>
    </row>
    <row r="38" spans="1:14">
      <c r="A38" t="s">
        <v>102</v>
      </c>
      <c r="B38" s="11">
        <v>392480.7</v>
      </c>
      <c r="C38" s="16">
        <v>432181.68</v>
      </c>
      <c r="D38" s="16">
        <v>412944.81</v>
      </c>
      <c r="E38" s="16">
        <v>414570.64</v>
      </c>
      <c r="F38" s="17">
        <v>423681.93</v>
      </c>
      <c r="G38" s="11">
        <v>421620.95</v>
      </c>
      <c r="H38" s="18">
        <v>422951.24</v>
      </c>
      <c r="I38" s="21">
        <v>412391</v>
      </c>
      <c r="J38" s="16">
        <v>411715.19</v>
      </c>
      <c r="K38" s="21">
        <v>465022.03</v>
      </c>
      <c r="L38" s="5">
        <v>459355.27</v>
      </c>
      <c r="M38" s="5">
        <v>433144.42</v>
      </c>
      <c r="N38" s="6">
        <f t="shared" si="0"/>
        <v>5102059.8599999994</v>
      </c>
    </row>
    <row r="39" spans="1:14">
      <c r="A39" t="s">
        <v>27</v>
      </c>
      <c r="B39" s="11">
        <v>245656.64</v>
      </c>
      <c r="C39" s="16">
        <v>244160.71</v>
      </c>
      <c r="D39" s="16">
        <v>251841.79</v>
      </c>
      <c r="E39" s="16">
        <v>231525.01</v>
      </c>
      <c r="F39" s="17">
        <v>256998.86</v>
      </c>
      <c r="G39" s="11">
        <v>237358.14</v>
      </c>
      <c r="H39" s="18">
        <v>277211.7</v>
      </c>
      <c r="I39" s="21">
        <v>261639.82</v>
      </c>
      <c r="J39" s="16">
        <v>251366.28</v>
      </c>
      <c r="K39" s="21">
        <v>295856.15000000002</v>
      </c>
      <c r="L39" s="5">
        <v>261954.51</v>
      </c>
      <c r="M39" s="5">
        <v>259221.56</v>
      </c>
      <c r="N39" s="6">
        <f t="shared" si="0"/>
        <v>3074791.1699999995</v>
      </c>
    </row>
    <row r="40" spans="1:14">
      <c r="A40" s="27" t="s">
        <v>103</v>
      </c>
      <c r="B40" s="11">
        <v>3344652.33</v>
      </c>
      <c r="C40" s="16">
        <v>3184398.76</v>
      </c>
      <c r="D40" s="16">
        <v>3321294.83</v>
      </c>
      <c r="E40" s="16">
        <v>3211445.17</v>
      </c>
      <c r="F40" s="17">
        <v>3477703.83</v>
      </c>
      <c r="G40" s="11">
        <v>3175625.35</v>
      </c>
      <c r="H40" s="18">
        <v>3429173.05</v>
      </c>
      <c r="I40" s="21">
        <v>3167541.99</v>
      </c>
      <c r="J40" s="16">
        <v>3258601.14</v>
      </c>
      <c r="K40" s="21">
        <v>3477809.29</v>
      </c>
      <c r="L40" s="5">
        <v>3404756.67</v>
      </c>
      <c r="M40" s="5">
        <v>3353520.63</v>
      </c>
      <c r="N40" s="6">
        <f t="shared" si="0"/>
        <v>39806523.040000007</v>
      </c>
    </row>
    <row r="41" spans="1:14">
      <c r="A41" t="s">
        <v>29</v>
      </c>
      <c r="B41" s="11">
        <v>60180.03</v>
      </c>
      <c r="C41" s="16">
        <v>61368.69</v>
      </c>
      <c r="D41" s="16">
        <v>57901.78</v>
      </c>
      <c r="E41" s="16">
        <v>58841.53</v>
      </c>
      <c r="F41" s="17">
        <v>65574.67</v>
      </c>
      <c r="G41" s="11">
        <v>59295.51</v>
      </c>
      <c r="H41" s="18">
        <v>64970.99</v>
      </c>
      <c r="I41" s="21">
        <v>44783.19</v>
      </c>
      <c r="J41" s="16">
        <v>57282.14</v>
      </c>
      <c r="K41" s="21">
        <v>60860.57</v>
      </c>
      <c r="L41" s="5">
        <v>60853.99</v>
      </c>
      <c r="M41" s="5">
        <v>58816.56</v>
      </c>
      <c r="N41" s="6">
        <f t="shared" si="0"/>
        <v>710729.64999999991</v>
      </c>
    </row>
    <row r="42" spans="1:14">
      <c r="A42" t="s">
        <v>104</v>
      </c>
      <c r="B42" s="11">
        <v>399007.93</v>
      </c>
      <c r="C42" s="16">
        <v>395223.91</v>
      </c>
      <c r="D42" s="16">
        <v>388839.71</v>
      </c>
      <c r="E42" s="16">
        <v>380367.5</v>
      </c>
      <c r="F42" s="17">
        <v>384915.01</v>
      </c>
      <c r="G42" s="11">
        <v>416903.88</v>
      </c>
      <c r="H42" s="18">
        <v>441925.32</v>
      </c>
      <c r="I42" s="21">
        <v>392696.93</v>
      </c>
      <c r="J42" s="16">
        <v>366901.18</v>
      </c>
      <c r="K42" s="21">
        <v>410542.49</v>
      </c>
      <c r="L42" s="5">
        <v>412378.39</v>
      </c>
      <c r="M42" s="5">
        <v>394859.78</v>
      </c>
      <c r="N42" s="6">
        <f t="shared" si="0"/>
        <v>4784562.03</v>
      </c>
    </row>
    <row r="43" spans="1:14">
      <c r="A43" t="s">
        <v>31</v>
      </c>
      <c r="B43" s="11">
        <v>329633.07</v>
      </c>
      <c r="C43" s="16">
        <v>309290.13</v>
      </c>
      <c r="D43" s="16">
        <v>300899.21000000002</v>
      </c>
      <c r="E43" s="16">
        <v>289529.06</v>
      </c>
      <c r="F43" s="17">
        <v>309278.56</v>
      </c>
      <c r="G43" s="11">
        <v>281781.7</v>
      </c>
      <c r="H43" s="18">
        <v>324569.59000000003</v>
      </c>
      <c r="I43" s="21">
        <v>207371.7</v>
      </c>
      <c r="J43" s="16">
        <v>206258.36</v>
      </c>
      <c r="K43" s="21">
        <v>226867.46</v>
      </c>
      <c r="L43" s="5">
        <v>221860.24</v>
      </c>
      <c r="M43" s="5">
        <v>222232.16</v>
      </c>
      <c r="N43" s="6">
        <f t="shared" si="0"/>
        <v>3229571.24</v>
      </c>
    </row>
    <row r="44" spans="1:14">
      <c r="A44" t="s">
        <v>32</v>
      </c>
      <c r="B44" s="11">
        <v>73128.22</v>
      </c>
      <c r="C44" s="16">
        <v>80557.509999999995</v>
      </c>
      <c r="D44" s="16">
        <v>68160.25</v>
      </c>
      <c r="E44" s="16">
        <v>61129.77</v>
      </c>
      <c r="F44" s="17">
        <v>79754.81</v>
      </c>
      <c r="G44" s="11">
        <v>70262.31</v>
      </c>
      <c r="H44" s="18">
        <v>76274.53</v>
      </c>
      <c r="I44" s="21">
        <v>62346.97</v>
      </c>
      <c r="J44" s="16">
        <v>50687.89</v>
      </c>
      <c r="K44" s="21">
        <v>60311.34</v>
      </c>
      <c r="L44" s="5">
        <v>61715.43</v>
      </c>
      <c r="M44" s="5">
        <v>58081.45</v>
      </c>
      <c r="N44" s="6">
        <f t="shared" ref="N44:N75" si="1">SUM(B44:M44)</f>
        <v>802410.48</v>
      </c>
    </row>
    <row r="45" spans="1:14">
      <c r="A45" t="s">
        <v>33</v>
      </c>
      <c r="B45" s="11">
        <v>12760.95</v>
      </c>
      <c r="C45" s="16">
        <v>10195.64</v>
      </c>
      <c r="D45" s="16">
        <v>12729.43</v>
      </c>
      <c r="E45" s="16">
        <v>9292.7900000000009</v>
      </c>
      <c r="F45" s="17">
        <v>13161.86</v>
      </c>
      <c r="G45" s="11">
        <v>13465.44</v>
      </c>
      <c r="H45" s="18">
        <v>13363.2</v>
      </c>
      <c r="I45" s="21">
        <v>11187.28</v>
      </c>
      <c r="J45" s="16">
        <v>26811.5</v>
      </c>
      <c r="K45" s="21">
        <v>22475.78</v>
      </c>
      <c r="L45" s="5">
        <v>21555.58</v>
      </c>
      <c r="M45" s="5">
        <v>19434.060000000001</v>
      </c>
      <c r="N45" s="6">
        <f t="shared" si="1"/>
        <v>186433.51</v>
      </c>
    </row>
    <row r="46" spans="1:14">
      <c r="A46" t="s">
        <v>105</v>
      </c>
      <c r="B46" s="11">
        <v>660027.41</v>
      </c>
      <c r="C46" s="16">
        <v>664947.47</v>
      </c>
      <c r="D46" s="16">
        <v>707492.91</v>
      </c>
      <c r="E46" s="16">
        <v>657707.18000000005</v>
      </c>
      <c r="F46" s="17">
        <v>754274.76</v>
      </c>
      <c r="G46" s="11">
        <v>656962.07999999996</v>
      </c>
      <c r="H46" s="18">
        <v>715513.9</v>
      </c>
      <c r="I46" s="21">
        <v>723732.39</v>
      </c>
      <c r="J46" s="16">
        <v>721622.99</v>
      </c>
      <c r="K46" s="21">
        <v>818087.81</v>
      </c>
      <c r="L46" s="5">
        <v>715881.47</v>
      </c>
      <c r="M46" s="5">
        <v>728075.54</v>
      </c>
      <c r="N46" s="6">
        <f t="shared" si="1"/>
        <v>8524325.9100000001</v>
      </c>
    </row>
    <row r="47" spans="1:14">
      <c r="A47" t="s">
        <v>106</v>
      </c>
      <c r="B47" s="11">
        <v>1379374.29</v>
      </c>
      <c r="C47" s="16">
        <v>1458049.13</v>
      </c>
      <c r="D47" s="16">
        <v>1470419.36</v>
      </c>
      <c r="E47" s="16">
        <v>1381527.77</v>
      </c>
      <c r="F47" s="17">
        <v>1496129.25</v>
      </c>
      <c r="G47" s="11">
        <v>1510534.19</v>
      </c>
      <c r="H47" s="18">
        <v>1589441.5</v>
      </c>
      <c r="I47" s="21">
        <v>1575307.94</v>
      </c>
      <c r="J47" s="16">
        <v>1612490.02</v>
      </c>
      <c r="K47" s="21">
        <v>1778898.22</v>
      </c>
      <c r="L47" s="5">
        <v>1671846.63</v>
      </c>
      <c r="M47" s="5">
        <v>1558722.75</v>
      </c>
      <c r="N47" s="6">
        <f t="shared" si="1"/>
        <v>18482741.050000001</v>
      </c>
    </row>
    <row r="48" spans="1:14">
      <c r="A48" t="s">
        <v>107</v>
      </c>
      <c r="B48" s="11">
        <v>626491.02</v>
      </c>
      <c r="C48" s="16">
        <v>624496.76</v>
      </c>
      <c r="D48" s="16">
        <v>655176.05000000005</v>
      </c>
      <c r="E48" s="16">
        <v>632888.09</v>
      </c>
      <c r="F48" s="17">
        <v>708682.57</v>
      </c>
      <c r="G48" s="11">
        <v>676141.35</v>
      </c>
      <c r="H48" s="18">
        <v>687945.57</v>
      </c>
      <c r="I48" s="21">
        <v>613599.48</v>
      </c>
      <c r="J48" s="16">
        <v>660042.82999999996</v>
      </c>
      <c r="K48" s="21">
        <v>691818.08</v>
      </c>
      <c r="L48" s="5">
        <v>680663.31</v>
      </c>
      <c r="M48" s="5">
        <v>667122.5</v>
      </c>
      <c r="N48" s="6">
        <f t="shared" si="1"/>
        <v>7925067.6100000013</v>
      </c>
    </row>
    <row r="49" spans="1:14">
      <c r="A49" t="s">
        <v>37</v>
      </c>
      <c r="B49" s="11">
        <v>113029.14</v>
      </c>
      <c r="C49" s="16">
        <v>125100.2</v>
      </c>
      <c r="D49" s="16">
        <v>99203.04</v>
      </c>
      <c r="E49" s="16">
        <v>86690.16</v>
      </c>
      <c r="F49" s="17">
        <v>101460.49</v>
      </c>
      <c r="G49" s="11">
        <v>101290.07</v>
      </c>
      <c r="H49" s="18">
        <v>107765.74</v>
      </c>
      <c r="I49" s="21">
        <v>106067.24</v>
      </c>
      <c r="J49" s="16">
        <v>103538.22</v>
      </c>
      <c r="K49" s="21">
        <v>117279.19</v>
      </c>
      <c r="L49" s="5">
        <v>112951.82</v>
      </c>
      <c r="M49" s="5">
        <v>128909.15</v>
      </c>
      <c r="N49" s="6">
        <f t="shared" si="1"/>
        <v>1303284.46</v>
      </c>
    </row>
    <row r="50" spans="1:14">
      <c r="A50" t="s">
        <v>38</v>
      </c>
      <c r="B50" s="11">
        <v>30402.29</v>
      </c>
      <c r="C50" s="16">
        <v>25956.1</v>
      </c>
      <c r="D50" s="16">
        <v>24404.9</v>
      </c>
      <c r="E50" s="16">
        <v>22851.39</v>
      </c>
      <c r="F50" s="17">
        <v>26251.38</v>
      </c>
      <c r="G50" s="11">
        <v>23366.639999999999</v>
      </c>
      <c r="H50" s="18">
        <v>27674.21</v>
      </c>
      <c r="I50" s="21">
        <v>23234.53</v>
      </c>
      <c r="J50" s="16">
        <v>21961.39</v>
      </c>
      <c r="K50" s="21">
        <v>22736.16</v>
      </c>
      <c r="L50" s="5">
        <v>22985.52</v>
      </c>
      <c r="M50" s="5">
        <v>22270.52</v>
      </c>
      <c r="N50" s="6">
        <f t="shared" si="1"/>
        <v>294095.03000000003</v>
      </c>
    </row>
    <row r="51" spans="1:14">
      <c r="A51" t="s">
        <v>39</v>
      </c>
      <c r="B51" s="11">
        <v>202728.1</v>
      </c>
      <c r="C51" s="16">
        <v>183745.86</v>
      </c>
      <c r="D51" s="16">
        <v>178699.79</v>
      </c>
      <c r="E51" s="16">
        <v>182106.25</v>
      </c>
      <c r="F51" s="17">
        <v>171590.53</v>
      </c>
      <c r="G51" s="11">
        <v>174734.83</v>
      </c>
      <c r="H51" s="18">
        <v>209027.05</v>
      </c>
      <c r="I51" s="21">
        <v>103404.94</v>
      </c>
      <c r="J51" s="16">
        <v>82604.149999999994</v>
      </c>
      <c r="K51" s="21">
        <v>90403.31</v>
      </c>
      <c r="L51" s="5">
        <v>89095.4</v>
      </c>
      <c r="M51" s="5">
        <v>84853.56</v>
      </c>
      <c r="N51" s="6">
        <f t="shared" si="1"/>
        <v>1752993.77</v>
      </c>
    </row>
    <row r="52" spans="1:14">
      <c r="A52" t="s">
        <v>108</v>
      </c>
      <c r="B52" s="11">
        <v>728203.42</v>
      </c>
      <c r="C52" s="16">
        <v>735195.78</v>
      </c>
      <c r="D52" s="16">
        <v>743216.17</v>
      </c>
      <c r="E52" s="16">
        <v>721371.73</v>
      </c>
      <c r="F52" s="17">
        <v>744912.75</v>
      </c>
      <c r="G52" s="11">
        <v>734223.77</v>
      </c>
      <c r="H52" s="18">
        <v>796530.72</v>
      </c>
      <c r="I52" s="21">
        <v>769104.76</v>
      </c>
      <c r="J52" s="16">
        <v>780368.79</v>
      </c>
      <c r="K52" s="21">
        <v>855156.56</v>
      </c>
      <c r="L52" s="5">
        <v>812997.14</v>
      </c>
      <c r="M52" s="5">
        <v>760828.83</v>
      </c>
      <c r="N52" s="6">
        <f t="shared" si="1"/>
        <v>9182110.4199999999</v>
      </c>
    </row>
    <row r="53" spans="1:14">
      <c r="A53" t="s">
        <v>41</v>
      </c>
      <c r="B53" s="11">
        <v>1128459.67</v>
      </c>
      <c r="C53" s="16">
        <v>1105559.42</v>
      </c>
      <c r="D53" s="16">
        <v>1117038.77</v>
      </c>
      <c r="E53" s="16">
        <v>1087125.6100000001</v>
      </c>
      <c r="F53" s="17">
        <v>1151869.81</v>
      </c>
      <c r="G53" s="11">
        <v>1136233.8500000001</v>
      </c>
      <c r="H53" s="18">
        <v>1221647.1599999999</v>
      </c>
      <c r="I53" s="21">
        <v>1021281.72</v>
      </c>
      <c r="J53" s="16">
        <v>1006771.28</v>
      </c>
      <c r="K53" s="21">
        <v>1152332.97</v>
      </c>
      <c r="L53" s="5">
        <v>1120235.31</v>
      </c>
      <c r="M53" s="5">
        <v>1044963.29</v>
      </c>
      <c r="N53" s="6">
        <f t="shared" si="1"/>
        <v>13293518.859999999</v>
      </c>
    </row>
    <row r="54" spans="1:14">
      <c r="A54" t="s">
        <v>42</v>
      </c>
      <c r="B54" s="11">
        <v>368306.64</v>
      </c>
      <c r="C54" s="16">
        <v>377235.9</v>
      </c>
      <c r="D54" s="16">
        <v>384777.15</v>
      </c>
      <c r="E54" s="16">
        <v>370016.65</v>
      </c>
      <c r="F54" s="17">
        <v>375561.35</v>
      </c>
      <c r="G54" s="11">
        <v>376585.2</v>
      </c>
      <c r="H54" s="18">
        <v>412430.28</v>
      </c>
      <c r="I54" s="21">
        <v>408244.52</v>
      </c>
      <c r="J54" s="16">
        <v>401591.42</v>
      </c>
      <c r="K54" s="21">
        <v>441019.27</v>
      </c>
      <c r="L54" s="5">
        <v>447531.69</v>
      </c>
      <c r="M54" s="5">
        <v>422645.04</v>
      </c>
      <c r="N54" s="6">
        <f t="shared" si="1"/>
        <v>4785945.1100000003</v>
      </c>
    </row>
    <row r="55" spans="1:14">
      <c r="A55" t="s">
        <v>109</v>
      </c>
      <c r="B55" s="11">
        <v>280695.31</v>
      </c>
      <c r="C55" s="16">
        <v>306057.55</v>
      </c>
      <c r="D55" s="16">
        <v>285428.18</v>
      </c>
      <c r="E55" s="16">
        <v>205667.27</v>
      </c>
      <c r="F55" s="17">
        <v>237536.38</v>
      </c>
      <c r="G55" s="11">
        <v>220334.09</v>
      </c>
      <c r="H55" s="18">
        <v>243455.09</v>
      </c>
      <c r="I55" s="21">
        <v>256914.22</v>
      </c>
      <c r="J55" s="16">
        <v>265461.53999999998</v>
      </c>
      <c r="K55" s="21">
        <v>282846.59999999998</v>
      </c>
      <c r="L55" s="5">
        <v>305370.58</v>
      </c>
      <c r="M55" s="5">
        <v>313700.49</v>
      </c>
      <c r="N55" s="6">
        <f t="shared" si="1"/>
        <v>3203467.3</v>
      </c>
    </row>
    <row r="56" spans="1:14">
      <c r="A56" t="s">
        <v>110</v>
      </c>
      <c r="B56" s="11">
        <v>207403.86</v>
      </c>
      <c r="C56" s="16">
        <v>198001.73</v>
      </c>
      <c r="D56" s="16">
        <v>197160.29</v>
      </c>
      <c r="E56" s="16">
        <v>197792.4</v>
      </c>
      <c r="F56" s="17">
        <v>194548.29</v>
      </c>
      <c r="G56" s="11">
        <v>183363.97</v>
      </c>
      <c r="H56" s="18">
        <v>204553.41</v>
      </c>
      <c r="I56" s="21">
        <v>415940.83</v>
      </c>
      <c r="J56" s="16">
        <v>169316.89</v>
      </c>
      <c r="K56" s="21">
        <v>184503</v>
      </c>
      <c r="L56" s="5">
        <v>194825.15</v>
      </c>
      <c r="M56" s="5">
        <v>181282.13</v>
      </c>
      <c r="N56" s="6">
        <f t="shared" si="1"/>
        <v>2528691.9499999997</v>
      </c>
    </row>
    <row r="57" spans="1:14">
      <c r="A57" t="s">
        <v>111</v>
      </c>
      <c r="B57" s="11">
        <v>518456.37</v>
      </c>
      <c r="C57" s="16">
        <v>542112.37</v>
      </c>
      <c r="D57" s="16">
        <v>523386.29</v>
      </c>
      <c r="E57" s="16">
        <v>370962.58</v>
      </c>
      <c r="F57" s="17">
        <v>555713.36</v>
      </c>
      <c r="G57" s="11">
        <v>479325.66</v>
      </c>
      <c r="H57" s="18">
        <v>488746.97</v>
      </c>
      <c r="I57" s="21">
        <v>446973.48</v>
      </c>
      <c r="J57" s="16">
        <v>437098.95</v>
      </c>
      <c r="K57" s="21">
        <v>502025.66</v>
      </c>
      <c r="L57" s="5">
        <v>499261.31</v>
      </c>
      <c r="M57" s="5">
        <v>505654.16</v>
      </c>
      <c r="N57" s="6">
        <f t="shared" si="1"/>
        <v>5869717.1600000001</v>
      </c>
    </row>
    <row r="58" spans="1:14">
      <c r="A58" t="s">
        <v>46</v>
      </c>
      <c r="B58" s="11">
        <v>163122.57999999999</v>
      </c>
      <c r="C58" s="16">
        <v>160320.29999999999</v>
      </c>
      <c r="D58" s="16">
        <v>162885.09</v>
      </c>
      <c r="E58" s="16">
        <v>158141.54999999999</v>
      </c>
      <c r="F58" s="17">
        <v>175903.26</v>
      </c>
      <c r="G58" s="11">
        <v>176867.58</v>
      </c>
      <c r="H58" s="18">
        <v>188442.44</v>
      </c>
      <c r="I58" s="21">
        <v>169496.23</v>
      </c>
      <c r="J58" s="16">
        <v>178121.3</v>
      </c>
      <c r="K58" s="21">
        <v>186567.62</v>
      </c>
      <c r="L58" s="5">
        <v>185702.88</v>
      </c>
      <c r="M58" s="5">
        <v>164189.5</v>
      </c>
      <c r="N58" s="6">
        <f t="shared" si="1"/>
        <v>2069760.33</v>
      </c>
    </row>
    <row r="59" spans="1:14">
      <c r="A59" t="s">
        <v>112</v>
      </c>
      <c r="B59" s="11">
        <v>3449708.26</v>
      </c>
      <c r="C59" s="16">
        <v>3420196.94</v>
      </c>
      <c r="D59" s="16">
        <v>3401757.85</v>
      </c>
      <c r="E59" s="16">
        <v>3229941.27</v>
      </c>
      <c r="F59" s="17">
        <v>3540897.46</v>
      </c>
      <c r="G59" s="11">
        <v>3134499.11</v>
      </c>
      <c r="H59" s="18">
        <v>3506883.59</v>
      </c>
      <c r="I59" s="21">
        <v>3247159.44</v>
      </c>
      <c r="J59" s="16">
        <v>2976073.77</v>
      </c>
      <c r="K59" s="21">
        <v>3474432.3</v>
      </c>
      <c r="L59" s="5">
        <v>3139296.74</v>
      </c>
      <c r="M59" s="5">
        <v>3259288.19</v>
      </c>
      <c r="N59" s="6">
        <f t="shared" si="1"/>
        <v>39780134.919999994</v>
      </c>
    </row>
    <row r="60" spans="1:14">
      <c r="A60" t="s">
        <v>113</v>
      </c>
      <c r="B60" s="11">
        <v>852614.54</v>
      </c>
      <c r="C60" s="16">
        <v>877271.83</v>
      </c>
      <c r="D60" s="16">
        <v>867301.82</v>
      </c>
      <c r="E60" s="16">
        <v>761714.31</v>
      </c>
      <c r="F60" s="17">
        <v>840282.67</v>
      </c>
      <c r="G60" s="11">
        <v>814854.9</v>
      </c>
      <c r="H60" s="18">
        <v>853102.95</v>
      </c>
      <c r="I60" s="21">
        <v>860084.76</v>
      </c>
      <c r="J60" s="16">
        <v>869795.06</v>
      </c>
      <c r="K60" s="21">
        <v>976868.06</v>
      </c>
      <c r="L60" s="5">
        <v>947928.35</v>
      </c>
      <c r="M60" s="5">
        <v>914463.08</v>
      </c>
      <c r="N60" s="6">
        <f t="shared" si="1"/>
        <v>10436282.33</v>
      </c>
    </row>
    <row r="61" spans="1:14">
      <c r="A61" t="s">
        <v>114</v>
      </c>
      <c r="B61" s="11">
        <v>2692174.86</v>
      </c>
      <c r="C61" s="16">
        <v>2648188.73</v>
      </c>
      <c r="D61" s="16">
        <v>2742512.99</v>
      </c>
      <c r="E61" s="16">
        <v>2686425.64</v>
      </c>
      <c r="F61" s="17">
        <v>2696812.78</v>
      </c>
      <c r="G61" s="11">
        <v>2699922.83</v>
      </c>
      <c r="H61" s="18">
        <v>2897860.65</v>
      </c>
      <c r="I61" s="21">
        <v>2929122.01</v>
      </c>
      <c r="J61" s="16">
        <v>2864569.7</v>
      </c>
      <c r="K61" s="21">
        <v>3111039.8</v>
      </c>
      <c r="L61" s="5">
        <v>3126693.68</v>
      </c>
      <c r="M61" s="5">
        <v>3076435.13</v>
      </c>
      <c r="N61" s="6">
        <f t="shared" si="1"/>
        <v>34171758.800000004</v>
      </c>
    </row>
    <row r="62" spans="1:14">
      <c r="A62" t="s">
        <v>50</v>
      </c>
      <c r="B62" s="11">
        <v>1006322.73</v>
      </c>
      <c r="C62" s="16">
        <v>1049288.3799999999</v>
      </c>
      <c r="D62" s="16">
        <v>1037997.35</v>
      </c>
      <c r="E62" s="16">
        <v>977235.73</v>
      </c>
      <c r="F62" s="17">
        <v>1049604.56</v>
      </c>
      <c r="G62" s="11">
        <v>1044912.27</v>
      </c>
      <c r="H62" s="18">
        <v>1083089.51</v>
      </c>
      <c r="I62" s="21">
        <v>1032651.77</v>
      </c>
      <c r="J62" s="16">
        <v>1033924.28</v>
      </c>
      <c r="K62" s="21">
        <v>1157834.8500000001</v>
      </c>
      <c r="L62" s="5">
        <v>1091825.6499999999</v>
      </c>
      <c r="M62" s="5">
        <v>1047152.14</v>
      </c>
      <c r="N62" s="6">
        <f t="shared" si="1"/>
        <v>12611839.219999999</v>
      </c>
    </row>
    <row r="63" spans="1:14">
      <c r="A63" t="s">
        <v>115</v>
      </c>
      <c r="B63" s="11">
        <v>1851525.01</v>
      </c>
      <c r="C63" s="16">
        <v>1825040.37</v>
      </c>
      <c r="D63" s="16">
        <v>1895811.22</v>
      </c>
      <c r="E63" s="16">
        <v>1823840.49</v>
      </c>
      <c r="F63" s="17">
        <v>1913346.32</v>
      </c>
      <c r="G63" s="11">
        <v>1837474.62</v>
      </c>
      <c r="H63" s="18">
        <v>1917899.95</v>
      </c>
      <c r="I63" s="21">
        <v>1890205.99</v>
      </c>
      <c r="J63" s="16">
        <v>1847910.12</v>
      </c>
      <c r="K63" s="21">
        <v>2134232.2599999998</v>
      </c>
      <c r="L63" s="5">
        <v>2051736.77</v>
      </c>
      <c r="M63" s="5">
        <v>2021281.01</v>
      </c>
      <c r="N63" s="6">
        <f t="shared" si="1"/>
        <v>23010304.130000003</v>
      </c>
    </row>
    <row r="64" spans="1:14">
      <c r="A64" t="s">
        <v>116</v>
      </c>
      <c r="B64" s="11">
        <v>1571346.26</v>
      </c>
      <c r="C64" s="16">
        <v>1544279</v>
      </c>
      <c r="D64" s="16">
        <v>1554222.91</v>
      </c>
      <c r="E64" s="16">
        <v>1492987.15</v>
      </c>
      <c r="F64" s="17">
        <v>1604638.19</v>
      </c>
      <c r="G64" s="11">
        <v>1506222.17</v>
      </c>
      <c r="H64" s="18">
        <v>1646653.62</v>
      </c>
      <c r="I64" s="21">
        <v>1448761.05</v>
      </c>
      <c r="J64" s="16">
        <v>1480266.67</v>
      </c>
      <c r="K64" s="21">
        <v>1653614.47</v>
      </c>
      <c r="L64" s="5">
        <v>1570973.15</v>
      </c>
      <c r="M64" s="5">
        <v>1480598.8</v>
      </c>
      <c r="N64" s="6">
        <f t="shared" si="1"/>
        <v>18554563.440000001</v>
      </c>
    </row>
    <row r="65" spans="1:14">
      <c r="A65" t="s">
        <v>117</v>
      </c>
      <c r="B65" s="11">
        <v>193749.47</v>
      </c>
      <c r="C65" s="16">
        <v>196502.38</v>
      </c>
      <c r="D65" s="16">
        <v>185549.98</v>
      </c>
      <c r="E65" s="16">
        <v>195091.51</v>
      </c>
      <c r="F65" s="17">
        <v>184624.06</v>
      </c>
      <c r="G65" s="11">
        <v>182227.51</v>
      </c>
      <c r="H65" s="18">
        <v>192588.46</v>
      </c>
      <c r="I65" s="21">
        <v>176288.8</v>
      </c>
      <c r="J65" s="16">
        <v>188983.56</v>
      </c>
      <c r="K65" s="21">
        <v>205869.21</v>
      </c>
      <c r="L65" s="5">
        <v>209760.23</v>
      </c>
      <c r="M65" s="5">
        <v>202636.43</v>
      </c>
      <c r="N65" s="6">
        <f t="shared" si="1"/>
        <v>2313871.6</v>
      </c>
    </row>
    <row r="66" spans="1:14">
      <c r="A66" t="s">
        <v>118</v>
      </c>
      <c r="B66" s="11">
        <v>598715.77</v>
      </c>
      <c r="C66" s="16">
        <v>585875.6</v>
      </c>
      <c r="D66" s="16">
        <v>546504.9</v>
      </c>
      <c r="E66" s="16">
        <v>563546.39</v>
      </c>
      <c r="F66" s="17">
        <v>581800.67000000004</v>
      </c>
      <c r="G66" s="11">
        <v>567205.81000000006</v>
      </c>
      <c r="H66" s="18">
        <v>605376.81000000006</v>
      </c>
      <c r="I66" s="21">
        <v>515674.83</v>
      </c>
      <c r="J66" s="16">
        <v>503671.23</v>
      </c>
      <c r="K66" s="21">
        <v>557988.22</v>
      </c>
      <c r="L66" s="5">
        <v>567094.59</v>
      </c>
      <c r="M66" s="5">
        <v>538599.53</v>
      </c>
      <c r="N66" s="6">
        <f t="shared" si="1"/>
        <v>6732054.3499999996</v>
      </c>
    </row>
    <row r="67" spans="1:14">
      <c r="A67" t="s">
        <v>119</v>
      </c>
      <c r="B67" s="11">
        <v>678918.65</v>
      </c>
      <c r="C67" s="16">
        <v>684768.9</v>
      </c>
      <c r="D67" s="16">
        <v>686755</v>
      </c>
      <c r="E67" s="16">
        <v>646075.79</v>
      </c>
      <c r="F67" s="17">
        <v>694399.71</v>
      </c>
      <c r="G67" s="11">
        <v>668168.56000000006</v>
      </c>
      <c r="H67" s="18">
        <v>699636.36</v>
      </c>
      <c r="I67" s="21">
        <v>658595.26</v>
      </c>
      <c r="J67" s="16">
        <v>659642.13</v>
      </c>
      <c r="K67" s="21">
        <v>722401.49</v>
      </c>
      <c r="L67" s="5">
        <v>718474.6</v>
      </c>
      <c r="M67" s="5">
        <v>712858.76</v>
      </c>
      <c r="N67" s="6">
        <f t="shared" si="1"/>
        <v>8230695.209999999</v>
      </c>
    </row>
    <row r="68" spans="1:14">
      <c r="A68" t="s">
        <v>120</v>
      </c>
      <c r="B68" s="11">
        <v>355748.43</v>
      </c>
      <c r="C68" s="16">
        <v>363330.52</v>
      </c>
      <c r="D68" s="16">
        <v>377599.12</v>
      </c>
      <c r="E68" s="16">
        <v>305194.42</v>
      </c>
      <c r="F68" s="17">
        <v>340475.78</v>
      </c>
      <c r="G68" s="11">
        <v>312279.42</v>
      </c>
      <c r="H68" s="18">
        <v>337665.17</v>
      </c>
      <c r="I68" s="21">
        <v>330552.90999999997</v>
      </c>
      <c r="J68" s="16">
        <v>350336.64</v>
      </c>
      <c r="K68" s="21">
        <v>393182.53</v>
      </c>
      <c r="L68" s="5">
        <v>403913.86</v>
      </c>
      <c r="M68" s="5">
        <v>396494.76</v>
      </c>
      <c r="N68" s="6">
        <f t="shared" si="1"/>
        <v>4266773.5600000005</v>
      </c>
    </row>
    <row r="69" spans="1:14">
      <c r="A69" t="s">
        <v>121</v>
      </c>
      <c r="B69" s="11">
        <v>759365.07</v>
      </c>
      <c r="C69" s="16">
        <v>772434.84</v>
      </c>
      <c r="D69" s="16">
        <v>769826.71</v>
      </c>
      <c r="E69" s="16">
        <v>742933.9</v>
      </c>
      <c r="F69" s="17">
        <v>808499.32</v>
      </c>
      <c r="G69" s="11">
        <v>764584.85</v>
      </c>
      <c r="H69" s="18">
        <v>816093.12</v>
      </c>
      <c r="I69" s="21">
        <v>831644.11</v>
      </c>
      <c r="J69" s="16">
        <v>841366.37</v>
      </c>
      <c r="K69" s="21">
        <v>920649.78</v>
      </c>
      <c r="L69" s="5">
        <v>888412.12</v>
      </c>
      <c r="M69" s="5">
        <v>802759.85</v>
      </c>
      <c r="N69" s="6">
        <f t="shared" si="1"/>
        <v>9718570.0399999991</v>
      </c>
    </row>
    <row r="70" spans="1:14">
      <c r="A70" t="s">
        <v>122</v>
      </c>
      <c r="B70" s="11">
        <v>1086399.7</v>
      </c>
      <c r="C70" s="16">
        <v>1064223.51</v>
      </c>
      <c r="D70" s="16">
        <v>1009696.25</v>
      </c>
      <c r="E70" s="16">
        <v>993980.24</v>
      </c>
      <c r="F70" s="17">
        <v>1057657.08</v>
      </c>
      <c r="G70" s="11">
        <v>941034.21</v>
      </c>
      <c r="H70" s="18">
        <v>1039878.79</v>
      </c>
      <c r="I70" s="21">
        <v>1080238.8700000001</v>
      </c>
      <c r="J70" s="16">
        <v>987565.58</v>
      </c>
      <c r="K70" s="21">
        <v>1182734.42</v>
      </c>
      <c r="L70" s="5">
        <v>1079680.73</v>
      </c>
      <c r="M70" s="5">
        <v>1109106.29</v>
      </c>
      <c r="N70" s="6">
        <f t="shared" si="1"/>
        <v>12632195.670000002</v>
      </c>
    </row>
    <row r="71" spans="1:14">
      <c r="A71" t="s">
        <v>59</v>
      </c>
      <c r="B71" s="11">
        <v>429581.49</v>
      </c>
      <c r="C71" s="16">
        <v>393962.44</v>
      </c>
      <c r="D71" s="16">
        <v>392879.96</v>
      </c>
      <c r="E71" s="16">
        <v>398366.89</v>
      </c>
      <c r="F71" s="17">
        <v>412673.06</v>
      </c>
      <c r="G71" s="11">
        <v>396127.51</v>
      </c>
      <c r="H71" s="18">
        <v>455281.11</v>
      </c>
      <c r="I71" s="21">
        <v>321941.40000000002</v>
      </c>
      <c r="J71" s="16">
        <v>295279.25</v>
      </c>
      <c r="K71" s="21">
        <v>347018.65</v>
      </c>
      <c r="L71" s="5">
        <v>324690.69</v>
      </c>
      <c r="M71" s="5">
        <v>295438.96999999997</v>
      </c>
      <c r="N71" s="6">
        <f t="shared" si="1"/>
        <v>4463241.419999999</v>
      </c>
    </row>
    <row r="72" spans="1:14">
      <c r="A72" t="s">
        <v>123</v>
      </c>
      <c r="B72" s="11">
        <v>155773.23000000001</v>
      </c>
      <c r="C72" s="16">
        <v>142358.13</v>
      </c>
      <c r="D72" s="16">
        <v>143976.62</v>
      </c>
      <c r="E72" s="16">
        <v>139481.35</v>
      </c>
      <c r="F72" s="17">
        <v>151054.46</v>
      </c>
      <c r="G72" s="11">
        <v>139633.28</v>
      </c>
      <c r="H72" s="18">
        <v>157678.54</v>
      </c>
      <c r="I72" s="21">
        <v>250304.7</v>
      </c>
      <c r="J72" s="16">
        <v>132051.94</v>
      </c>
      <c r="K72" s="21">
        <v>151113.71</v>
      </c>
      <c r="L72" s="5">
        <v>142344.98000000001</v>
      </c>
      <c r="M72" s="5">
        <v>136194.04</v>
      </c>
      <c r="N72" s="6">
        <f t="shared" si="1"/>
        <v>1841964.98</v>
      </c>
    </row>
    <row r="73" spans="1:14">
      <c r="A73" t="s">
        <v>61</v>
      </c>
      <c r="B73" s="11">
        <v>93271.54</v>
      </c>
      <c r="C73" s="16">
        <v>89287.360000000001</v>
      </c>
      <c r="D73" s="16">
        <v>84075.71</v>
      </c>
      <c r="E73" s="16">
        <v>83239.649999999994</v>
      </c>
      <c r="F73" s="17">
        <v>94011.88</v>
      </c>
      <c r="G73" s="11">
        <v>83561.350000000006</v>
      </c>
      <c r="H73" s="18">
        <v>97127.98</v>
      </c>
      <c r="I73" s="21">
        <v>78246.95</v>
      </c>
      <c r="J73" s="16">
        <v>81288.899999999994</v>
      </c>
      <c r="K73" s="21">
        <v>92411.24</v>
      </c>
      <c r="L73" s="5">
        <v>95935.52</v>
      </c>
      <c r="M73" s="5">
        <v>87938.34</v>
      </c>
      <c r="N73" s="6">
        <f t="shared" si="1"/>
        <v>1060396.42</v>
      </c>
    </row>
    <row r="74" spans="1:14">
      <c r="A74" t="s">
        <v>62</v>
      </c>
      <c r="B74" s="11">
        <v>34873.33</v>
      </c>
      <c r="C74" s="16">
        <v>29895.58</v>
      </c>
      <c r="D74" s="16">
        <v>32249.55</v>
      </c>
      <c r="E74" s="16">
        <v>34956.28</v>
      </c>
      <c r="F74" s="17">
        <v>34015.24</v>
      </c>
      <c r="G74" s="11">
        <v>30075.73</v>
      </c>
      <c r="H74" s="18">
        <v>34234.410000000003</v>
      </c>
      <c r="I74" s="21">
        <v>23663.78</v>
      </c>
      <c r="J74" s="16">
        <v>28076.81</v>
      </c>
      <c r="K74" s="21">
        <v>31568.73</v>
      </c>
      <c r="L74" s="5">
        <v>30463.78</v>
      </c>
      <c r="M74" s="5">
        <v>27264.76</v>
      </c>
      <c r="N74" s="6">
        <f t="shared" si="1"/>
        <v>371337.98</v>
      </c>
    </row>
    <row r="75" spans="1:14">
      <c r="A75" t="s">
        <v>124</v>
      </c>
      <c r="B75" s="11">
        <v>1075523.67</v>
      </c>
      <c r="C75" s="16">
        <v>1139540.78</v>
      </c>
      <c r="D75" s="16">
        <v>1151788.4099999999</v>
      </c>
      <c r="E75" s="16">
        <v>1079182.53</v>
      </c>
      <c r="F75" s="17">
        <v>1167355.67</v>
      </c>
      <c r="G75" s="11">
        <v>1082072.7</v>
      </c>
      <c r="H75" s="18">
        <v>1128201.3899999999</v>
      </c>
      <c r="I75" s="21">
        <v>995015.76</v>
      </c>
      <c r="J75" s="16">
        <v>1146245.43</v>
      </c>
      <c r="K75" s="21">
        <v>1284685.53</v>
      </c>
      <c r="L75" s="5">
        <v>1223533.83</v>
      </c>
      <c r="M75" s="5">
        <v>1153645.82</v>
      </c>
      <c r="N75" s="6">
        <f t="shared" si="1"/>
        <v>13626791.52</v>
      </c>
    </row>
    <row r="76" spans="1:14">
      <c r="A76" t="s">
        <v>125</v>
      </c>
      <c r="B76" s="11">
        <v>61458.25</v>
      </c>
      <c r="C76" s="16">
        <v>62895.58</v>
      </c>
      <c r="D76" s="16">
        <v>58228.33</v>
      </c>
      <c r="E76" s="16">
        <v>58125.88</v>
      </c>
      <c r="F76" s="17">
        <v>59762.06</v>
      </c>
      <c r="G76" s="11">
        <v>53951.93</v>
      </c>
      <c r="H76" s="18">
        <v>64508.11</v>
      </c>
      <c r="I76" s="21">
        <v>60335.28</v>
      </c>
      <c r="J76" s="16">
        <v>59007.95</v>
      </c>
      <c r="K76" s="21">
        <v>63989.5</v>
      </c>
      <c r="L76" s="5">
        <v>65815.28</v>
      </c>
      <c r="M76" s="5">
        <v>66364.58</v>
      </c>
      <c r="N76" s="6">
        <f>SUM(B76:M76)</f>
        <v>734442.72999999986</v>
      </c>
    </row>
    <row r="77" spans="1:14">
      <c r="A77" t="s">
        <v>126</v>
      </c>
      <c r="B77" s="11">
        <v>251545.31</v>
      </c>
      <c r="C77" s="16">
        <v>260731.24</v>
      </c>
      <c r="D77" s="16">
        <v>210817.7</v>
      </c>
      <c r="E77" s="16">
        <v>143166.01999999999</v>
      </c>
      <c r="F77" s="17">
        <v>216915.21</v>
      </c>
      <c r="G77" s="11">
        <v>171119.35999999999</v>
      </c>
      <c r="H77" s="18">
        <v>184757.18</v>
      </c>
      <c r="I77" s="21">
        <v>174389.86</v>
      </c>
      <c r="J77" s="16">
        <v>208634.22</v>
      </c>
      <c r="K77" s="21">
        <v>239941.07</v>
      </c>
      <c r="L77" s="5">
        <v>243688.81</v>
      </c>
      <c r="M77" s="5">
        <v>245284.58</v>
      </c>
      <c r="N77" s="6">
        <f>SUM(B77:M77)</f>
        <v>2550990.56</v>
      </c>
    </row>
    <row r="78" spans="1:14">
      <c r="A78" t="s">
        <v>66</v>
      </c>
      <c r="B78" s="11">
        <v>63160.95</v>
      </c>
      <c r="C78" s="16">
        <v>62758.87</v>
      </c>
      <c r="D78" s="16">
        <v>54625.8</v>
      </c>
      <c r="E78" s="16">
        <v>58790.57</v>
      </c>
      <c r="F78" s="17">
        <v>54982.55</v>
      </c>
      <c r="G78" s="11">
        <v>59266.12</v>
      </c>
      <c r="H78" s="18">
        <v>62889.34</v>
      </c>
      <c r="I78" s="21">
        <v>62368.51</v>
      </c>
      <c r="J78" s="16">
        <v>64262.73</v>
      </c>
      <c r="K78" s="21">
        <v>66825.86</v>
      </c>
      <c r="L78" s="5">
        <v>68209.05</v>
      </c>
      <c r="M78" s="5">
        <v>67014.47</v>
      </c>
      <c r="N78" s="6">
        <f>SUM(B78:M78)</f>
        <v>745154.82</v>
      </c>
    </row>
    <row r="79" spans="1:14">
      <c r="A79" t="s">
        <v>1</v>
      </c>
      <c r="B79" s="3"/>
      <c r="C79" s="3"/>
      <c r="D79" s="3"/>
      <c r="E79" s="3"/>
      <c r="F79" s="3"/>
      <c r="G79" s="3"/>
      <c r="H79" s="3"/>
      <c r="I79" s="3"/>
      <c r="J79" s="3"/>
      <c r="K79" s="3"/>
      <c r="L79" s="3"/>
      <c r="M79" s="3"/>
    </row>
    <row r="80" spans="1:14">
      <c r="A80" t="s">
        <v>68</v>
      </c>
      <c r="B80" s="5">
        <f t="shared" ref="B80:M80" si="2">SUM(B12:B78)</f>
        <v>47196508.279999994</v>
      </c>
      <c r="C80" s="5">
        <f t="shared" si="2"/>
        <v>47039800.850000001</v>
      </c>
      <c r="D80" s="5">
        <f t="shared" si="2"/>
        <v>47266363.049999982</v>
      </c>
      <c r="E80" s="5">
        <f t="shared" si="2"/>
        <v>45560568.780000001</v>
      </c>
      <c r="F80" s="5">
        <f t="shared" si="2"/>
        <v>48206305.710000016</v>
      </c>
      <c r="G80" s="5">
        <f t="shared" si="2"/>
        <v>45843666.020000003</v>
      </c>
      <c r="H80" s="5">
        <f t="shared" si="2"/>
        <v>49238226.409999989</v>
      </c>
      <c r="I80" s="5">
        <f t="shared" si="2"/>
        <v>47673880.339999989</v>
      </c>
      <c r="J80" s="5">
        <f t="shared" si="2"/>
        <v>46216581.019999988</v>
      </c>
      <c r="K80" s="5">
        <f t="shared" si="2"/>
        <v>51310219.219999999</v>
      </c>
      <c r="L80" s="5">
        <f t="shared" si="2"/>
        <v>49950323.689999983</v>
      </c>
      <c r="M80" s="5">
        <f t="shared" si="2"/>
        <v>48387486.55999998</v>
      </c>
      <c r="N80" s="6">
        <f>SUM(B80:M80)</f>
        <v>573889929.92999995</v>
      </c>
    </row>
  </sheetData>
  <mergeCells count="5">
    <mergeCell ref="A7:N7"/>
    <mergeCell ref="A3:N3"/>
    <mergeCell ref="A4:N4"/>
    <mergeCell ref="A5:N5"/>
    <mergeCell ref="A6:N6"/>
  </mergeCells>
  <phoneticPr fontId="3" type="noConversion"/>
  <printOptions headings="1" gridLines="1"/>
  <pageMargins left="0.75" right="0.75" top="1" bottom="1" header="0.5" footer="0.5"/>
  <pageSetup scale="79" fitToHeight="1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13"/>
    <pageSetUpPr fitToPage="1"/>
  </sheetPr>
  <dimension ref="A1:N80"/>
  <sheetViews>
    <sheetView workbookViewId="0">
      <pane xSplit="1" ySplit="11" topLeftCell="C69" activePane="bottomRight" state="frozen"/>
      <selection pane="topRight" activeCell="B1" sqref="B1"/>
      <selection pane="bottomLeft" activeCell="A10" sqref="A10"/>
      <selection pane="bottomRight" activeCell="I76" sqref="I76"/>
    </sheetView>
  </sheetViews>
  <sheetFormatPr defaultRowHeight="12.75"/>
  <cols>
    <col min="1" max="1" width="16.1640625" bestFit="1" customWidth="1"/>
    <col min="2" max="7" width="11.1640625" bestFit="1" customWidth="1"/>
    <col min="8" max="8" width="10.1640625" bestFit="1" customWidth="1"/>
    <col min="9" max="13" width="11.1640625" bestFit="1" customWidth="1"/>
    <col min="14" max="14" width="11.1640625" style="6" bestFit="1" customWidth="1"/>
  </cols>
  <sheetData>
    <row r="1" spans="1:14">
      <c r="A1" t="str">
        <f>'SFY0809'!A1</f>
        <v>VALIDATED TAX RECEIPTS DATA FOR:  JULY, 2008 thru June, 2009</v>
      </c>
      <c r="N1" t="s">
        <v>89</v>
      </c>
    </row>
    <row r="2" spans="1:14">
      <c r="N2"/>
    </row>
    <row r="3" spans="1:14">
      <c r="A3" s="29" t="s">
        <v>69</v>
      </c>
      <c r="B3" s="29"/>
      <c r="C3" s="29"/>
      <c r="D3" s="29"/>
      <c r="E3" s="29"/>
      <c r="F3" s="29"/>
      <c r="G3" s="29"/>
      <c r="H3" s="29"/>
      <c r="I3" s="29"/>
      <c r="J3" s="29"/>
      <c r="K3" s="29"/>
      <c r="L3" s="29"/>
      <c r="M3" s="29"/>
      <c r="N3" s="29"/>
    </row>
    <row r="4" spans="1:14">
      <c r="A4" s="29" t="s">
        <v>131</v>
      </c>
      <c r="B4" s="29"/>
      <c r="C4" s="29"/>
      <c r="D4" s="29"/>
      <c r="E4" s="29"/>
      <c r="F4" s="29"/>
      <c r="G4" s="29"/>
      <c r="H4" s="29"/>
      <c r="I4" s="29"/>
      <c r="J4" s="29"/>
      <c r="K4" s="29"/>
      <c r="L4" s="29"/>
      <c r="M4" s="29"/>
      <c r="N4" s="29"/>
    </row>
    <row r="5" spans="1:14">
      <c r="A5" s="29" t="s">
        <v>70</v>
      </c>
      <c r="B5" s="29"/>
      <c r="C5" s="29"/>
      <c r="D5" s="29"/>
      <c r="E5" s="29"/>
      <c r="F5" s="29"/>
      <c r="G5" s="29"/>
      <c r="H5" s="29"/>
      <c r="I5" s="29"/>
      <c r="J5" s="29"/>
      <c r="K5" s="29"/>
      <c r="L5" s="29"/>
      <c r="M5" s="29"/>
      <c r="N5" s="29"/>
    </row>
    <row r="6" spans="1:14">
      <c r="A6" s="29" t="s">
        <v>135</v>
      </c>
      <c r="B6" s="29"/>
      <c r="C6" s="29"/>
      <c r="D6" s="29"/>
      <c r="E6" s="29"/>
      <c r="F6" s="29"/>
      <c r="G6" s="29"/>
      <c r="H6" s="29"/>
      <c r="I6" s="29"/>
      <c r="J6" s="29"/>
      <c r="K6" s="29"/>
      <c r="L6" s="29"/>
      <c r="M6" s="29"/>
      <c r="N6" s="29"/>
    </row>
    <row r="7" spans="1:14">
      <c r="A7" s="29" t="s">
        <v>134</v>
      </c>
      <c r="B7" s="29"/>
      <c r="C7" s="29"/>
      <c r="D7" s="29"/>
      <c r="E7" s="29"/>
      <c r="F7" s="29"/>
      <c r="G7" s="29"/>
      <c r="H7" s="29"/>
      <c r="I7" s="29"/>
      <c r="J7" s="29"/>
      <c r="K7" s="29"/>
      <c r="L7" s="29"/>
      <c r="M7" s="29"/>
      <c r="N7" s="29"/>
    </row>
    <row r="9" spans="1:14">
      <c r="B9" s="2">
        <v>39630</v>
      </c>
      <c r="C9" s="2">
        <v>39661</v>
      </c>
      <c r="D9" s="2">
        <v>39692</v>
      </c>
      <c r="E9" s="2">
        <v>39722</v>
      </c>
      <c r="F9" s="2">
        <v>39753</v>
      </c>
      <c r="G9" s="2">
        <v>39783</v>
      </c>
      <c r="H9" s="2">
        <v>39814</v>
      </c>
      <c r="I9" s="2">
        <v>39845</v>
      </c>
      <c r="J9" s="2">
        <v>39873</v>
      </c>
      <c r="K9" s="2">
        <v>39904</v>
      </c>
      <c r="L9" s="2">
        <v>39934</v>
      </c>
      <c r="M9" s="2">
        <v>39965</v>
      </c>
      <c r="N9" s="3" t="s">
        <v>136</v>
      </c>
    </row>
    <row r="10" spans="1:14">
      <c r="A10" t="s">
        <v>0</v>
      </c>
      <c r="B10" s="3"/>
      <c r="C10" s="3"/>
      <c r="D10" s="3"/>
      <c r="E10" s="3"/>
      <c r="F10" s="3"/>
      <c r="G10" s="3"/>
      <c r="H10" s="3"/>
      <c r="I10" s="3"/>
      <c r="J10" s="3"/>
      <c r="K10" s="3"/>
      <c r="L10" s="3"/>
      <c r="M10" s="3"/>
    </row>
    <row r="11" spans="1:14">
      <c r="A11" t="s">
        <v>1</v>
      </c>
      <c r="B11" s="3"/>
      <c r="C11" s="3"/>
      <c r="D11" s="3"/>
      <c r="E11" s="3"/>
      <c r="F11" s="3"/>
      <c r="G11" s="3"/>
      <c r="H11" s="3"/>
      <c r="I11" s="3"/>
      <c r="J11" s="3"/>
      <c r="K11" s="3"/>
      <c r="L11" s="3"/>
      <c r="M11" s="3"/>
    </row>
    <row r="12" spans="1:14">
      <c r="A12" t="s">
        <v>90</v>
      </c>
      <c r="B12" s="12">
        <v>427433.52</v>
      </c>
      <c r="C12" s="15">
        <v>451135.57</v>
      </c>
      <c r="D12" s="15">
        <v>464853.85</v>
      </c>
      <c r="E12" s="15">
        <v>453613.6</v>
      </c>
      <c r="F12" s="5">
        <v>480353.13</v>
      </c>
      <c r="G12" s="15">
        <v>481558.24</v>
      </c>
      <c r="H12" s="19">
        <v>504484.71</v>
      </c>
      <c r="I12" s="15">
        <v>484673.23</v>
      </c>
      <c r="J12" s="23">
        <v>467102.71999999997</v>
      </c>
      <c r="K12" s="12">
        <v>532657.31000000006</v>
      </c>
      <c r="L12" s="5">
        <v>517984.85</v>
      </c>
      <c r="M12" s="5">
        <v>486201.81</v>
      </c>
      <c r="N12" s="6">
        <f>SUM(B12:M12)</f>
        <v>5752052.54</v>
      </c>
    </row>
    <row r="13" spans="1:14">
      <c r="A13" t="s">
        <v>91</v>
      </c>
      <c r="B13" s="12">
        <v>0</v>
      </c>
      <c r="C13" s="15">
        <v>0</v>
      </c>
      <c r="D13" s="15">
        <v>0</v>
      </c>
      <c r="E13" s="15">
        <v>0</v>
      </c>
      <c r="F13" s="5">
        <v>0</v>
      </c>
      <c r="G13" s="15">
        <v>0</v>
      </c>
      <c r="H13" s="19">
        <v>0</v>
      </c>
      <c r="I13" s="15">
        <v>0</v>
      </c>
      <c r="J13" s="23">
        <v>0</v>
      </c>
      <c r="K13" s="12">
        <v>0</v>
      </c>
      <c r="L13" s="5">
        <v>0</v>
      </c>
      <c r="M13" s="5">
        <v>0</v>
      </c>
      <c r="N13" s="6">
        <f t="shared" ref="N13:N76" si="0">SUM(B13:M13)</f>
        <v>0</v>
      </c>
    </row>
    <row r="14" spans="1:14">
      <c r="A14" t="s">
        <v>92</v>
      </c>
      <c r="B14" s="12">
        <v>0</v>
      </c>
      <c r="C14" s="15">
        <v>0</v>
      </c>
      <c r="D14" s="15">
        <v>0</v>
      </c>
      <c r="E14" s="15">
        <v>0</v>
      </c>
      <c r="F14" s="5">
        <v>0</v>
      </c>
      <c r="G14" s="15">
        <v>0</v>
      </c>
      <c r="H14" s="19">
        <v>0</v>
      </c>
      <c r="I14" s="15">
        <v>0</v>
      </c>
      <c r="J14" s="23">
        <v>0</v>
      </c>
      <c r="K14" s="12">
        <v>0</v>
      </c>
      <c r="L14" s="5">
        <v>0</v>
      </c>
      <c r="M14" s="5">
        <v>0</v>
      </c>
      <c r="N14" s="6">
        <f t="shared" si="0"/>
        <v>0</v>
      </c>
    </row>
    <row r="15" spans="1:14">
      <c r="A15" t="s">
        <v>5</v>
      </c>
      <c r="B15" s="12">
        <v>0</v>
      </c>
      <c r="C15" s="15">
        <v>0</v>
      </c>
      <c r="D15" s="15">
        <v>0</v>
      </c>
      <c r="E15" s="15">
        <v>0</v>
      </c>
      <c r="F15" s="5">
        <v>0</v>
      </c>
      <c r="G15" s="15">
        <v>0</v>
      </c>
      <c r="H15" s="19">
        <v>0</v>
      </c>
      <c r="I15" s="15">
        <v>0</v>
      </c>
      <c r="J15" s="23">
        <v>0</v>
      </c>
      <c r="K15" s="12">
        <v>0</v>
      </c>
      <c r="L15" s="5">
        <v>0</v>
      </c>
      <c r="M15" s="5">
        <v>0</v>
      </c>
      <c r="N15" s="6">
        <f t="shared" si="0"/>
        <v>0</v>
      </c>
    </row>
    <row r="16" spans="1:14">
      <c r="A16" t="s">
        <v>93</v>
      </c>
      <c r="B16" s="12">
        <v>0</v>
      </c>
      <c r="C16" s="15">
        <v>0</v>
      </c>
      <c r="D16" s="15">
        <v>0</v>
      </c>
      <c r="E16" s="15">
        <v>0</v>
      </c>
      <c r="F16" s="5">
        <v>0</v>
      </c>
      <c r="G16" s="15">
        <v>0</v>
      </c>
      <c r="H16" s="19">
        <v>0</v>
      </c>
      <c r="I16" s="15">
        <v>0</v>
      </c>
      <c r="J16" s="23">
        <v>0</v>
      </c>
      <c r="K16" s="12">
        <v>0</v>
      </c>
      <c r="L16" s="5">
        <v>0</v>
      </c>
      <c r="M16" s="5">
        <v>0</v>
      </c>
      <c r="N16" s="6">
        <f t="shared" si="0"/>
        <v>0</v>
      </c>
    </row>
    <row r="17" spans="1:14">
      <c r="A17" t="s">
        <v>94</v>
      </c>
      <c r="B17" s="12">
        <v>3162325.14</v>
      </c>
      <c r="C17" s="15">
        <v>3229459.54</v>
      </c>
      <c r="D17" s="15">
        <v>3293328.71</v>
      </c>
      <c r="E17" s="15">
        <v>3128708.51</v>
      </c>
      <c r="F17" s="5">
        <v>3250493.83</v>
      </c>
      <c r="G17" s="15">
        <v>3165180.11</v>
      </c>
      <c r="H17" s="19">
        <v>3417244.91</v>
      </c>
      <c r="I17" s="15">
        <v>3430759.78</v>
      </c>
      <c r="J17" s="23">
        <v>3049821.83</v>
      </c>
      <c r="K17" s="12">
        <v>3529550.54</v>
      </c>
      <c r="L17" s="5">
        <v>3458853.12</v>
      </c>
      <c r="M17" s="5">
        <v>3397386.53</v>
      </c>
      <c r="N17" s="6">
        <f t="shared" si="0"/>
        <v>39513112.549999997</v>
      </c>
    </row>
    <row r="18" spans="1:14">
      <c r="A18" t="s">
        <v>8</v>
      </c>
      <c r="B18" s="12">
        <v>0</v>
      </c>
      <c r="C18" s="15">
        <v>0</v>
      </c>
      <c r="D18" s="15">
        <v>0</v>
      </c>
      <c r="E18" s="15">
        <v>0</v>
      </c>
      <c r="F18" s="5">
        <v>0</v>
      </c>
      <c r="G18" s="15">
        <v>0</v>
      </c>
      <c r="H18" s="19">
        <v>0</v>
      </c>
      <c r="I18" s="15">
        <v>0</v>
      </c>
      <c r="J18" s="23">
        <v>0</v>
      </c>
      <c r="K18" s="12">
        <v>0</v>
      </c>
      <c r="L18" s="5">
        <v>0</v>
      </c>
      <c r="M18" s="5">
        <v>0</v>
      </c>
      <c r="N18" s="6">
        <f t="shared" si="0"/>
        <v>0</v>
      </c>
    </row>
    <row r="19" spans="1:14">
      <c r="A19" t="s">
        <v>95</v>
      </c>
      <c r="B19" s="12">
        <v>286117.25</v>
      </c>
      <c r="C19" s="15">
        <v>287904.63</v>
      </c>
      <c r="D19" s="15">
        <v>298950.44</v>
      </c>
      <c r="E19" s="15">
        <v>264817.7</v>
      </c>
      <c r="F19" s="5">
        <v>311835.09000000003</v>
      </c>
      <c r="G19" s="15">
        <v>329796.96999999997</v>
      </c>
      <c r="H19" s="19">
        <v>346120.1</v>
      </c>
      <c r="I19" s="15">
        <v>347268.19</v>
      </c>
      <c r="J19" s="23">
        <v>363031.79</v>
      </c>
      <c r="K19" s="12">
        <v>385236.71</v>
      </c>
      <c r="L19" s="5">
        <v>350344.64</v>
      </c>
      <c r="M19" s="5">
        <v>323995.5</v>
      </c>
      <c r="N19" s="6">
        <f t="shared" si="0"/>
        <v>3895419.0100000002</v>
      </c>
    </row>
    <row r="20" spans="1:14">
      <c r="A20" t="s">
        <v>96</v>
      </c>
      <c r="B20" s="12">
        <v>189863.2</v>
      </c>
      <c r="C20" s="15">
        <v>208520.57</v>
      </c>
      <c r="D20" s="15">
        <v>207632.82</v>
      </c>
      <c r="E20" s="15">
        <v>190039.95</v>
      </c>
      <c r="F20" s="5">
        <v>216458.28</v>
      </c>
      <c r="G20" s="15">
        <v>198321.63</v>
      </c>
      <c r="H20" s="19">
        <v>205254.32</v>
      </c>
      <c r="I20" s="15">
        <v>203892.13</v>
      </c>
      <c r="J20" s="23">
        <v>206657.76</v>
      </c>
      <c r="K20" s="12">
        <v>237838.93</v>
      </c>
      <c r="L20" s="5">
        <v>222334.44</v>
      </c>
      <c r="M20" s="5">
        <v>219174.63</v>
      </c>
      <c r="N20" s="6">
        <f t="shared" si="0"/>
        <v>2505988.66</v>
      </c>
    </row>
    <row r="21" spans="1:14">
      <c r="A21" t="s">
        <v>97</v>
      </c>
      <c r="B21" s="12">
        <v>0</v>
      </c>
      <c r="C21" s="15">
        <v>0</v>
      </c>
      <c r="D21" s="15">
        <v>0</v>
      </c>
      <c r="E21" s="15">
        <v>0</v>
      </c>
      <c r="F21" s="5">
        <v>0</v>
      </c>
      <c r="G21" s="15">
        <v>0</v>
      </c>
      <c r="H21" s="19">
        <v>0</v>
      </c>
      <c r="I21" s="15">
        <v>0</v>
      </c>
      <c r="J21" s="23">
        <v>0</v>
      </c>
      <c r="K21" s="12">
        <v>0</v>
      </c>
      <c r="L21" s="5">
        <v>0</v>
      </c>
      <c r="M21" s="5">
        <v>0</v>
      </c>
      <c r="N21" s="6">
        <f t="shared" si="0"/>
        <v>0</v>
      </c>
    </row>
    <row r="22" spans="1:14">
      <c r="A22" t="s">
        <v>98</v>
      </c>
      <c r="B22" s="12">
        <v>438550.37</v>
      </c>
      <c r="C22" s="15">
        <v>507205.89</v>
      </c>
      <c r="D22" s="15">
        <v>475653.19</v>
      </c>
      <c r="E22" s="15">
        <v>445588.04</v>
      </c>
      <c r="F22" s="5">
        <v>496347.44</v>
      </c>
      <c r="G22" s="15">
        <v>512263.55</v>
      </c>
      <c r="H22" s="19">
        <v>548065.81999999995</v>
      </c>
      <c r="I22" s="15">
        <v>586183.31000000006</v>
      </c>
      <c r="J22" s="23">
        <v>612145.17000000004</v>
      </c>
      <c r="K22" s="12">
        <v>662944.81999999995</v>
      </c>
      <c r="L22" s="5">
        <v>595084.79</v>
      </c>
      <c r="M22" s="5">
        <v>539582.42000000004</v>
      </c>
      <c r="N22" s="6">
        <f t="shared" si="0"/>
        <v>6419614.8100000005</v>
      </c>
    </row>
    <row r="23" spans="1:14">
      <c r="A23" t="s">
        <v>12</v>
      </c>
      <c r="B23" s="12">
        <v>0</v>
      </c>
      <c r="C23" s="15">
        <v>0</v>
      </c>
      <c r="D23" s="15">
        <v>0</v>
      </c>
      <c r="E23" s="15">
        <v>0</v>
      </c>
      <c r="F23" s="5">
        <v>0</v>
      </c>
      <c r="G23" s="15">
        <v>0.6</v>
      </c>
      <c r="H23" s="19">
        <v>0</v>
      </c>
      <c r="I23" s="15">
        <v>0</v>
      </c>
      <c r="J23" s="23">
        <v>0</v>
      </c>
      <c r="K23" s="12">
        <v>0</v>
      </c>
      <c r="L23" s="5">
        <v>0</v>
      </c>
      <c r="M23" s="5">
        <v>0</v>
      </c>
      <c r="N23" s="6">
        <f t="shared" si="0"/>
        <v>0.6</v>
      </c>
    </row>
    <row r="24" spans="1:14">
      <c r="A24" t="s">
        <v>129</v>
      </c>
      <c r="B24" s="12">
        <v>2351195.84</v>
      </c>
      <c r="C24" s="15">
        <v>2385297.44</v>
      </c>
      <c r="D24" s="15">
        <v>2467115.09</v>
      </c>
      <c r="E24" s="15">
        <v>2387299.65</v>
      </c>
      <c r="F24" s="5">
        <v>2495649.2799999998</v>
      </c>
      <c r="G24" s="15">
        <v>2371002.7000000002</v>
      </c>
      <c r="H24" s="19">
        <v>2450860.83</v>
      </c>
      <c r="I24" s="15">
        <v>2341500.4300000002</v>
      </c>
      <c r="J24" s="23">
        <v>2049079.68</v>
      </c>
      <c r="K24" s="12">
        <v>2586380.89</v>
      </c>
      <c r="L24" s="5">
        <v>2522674.7999999998</v>
      </c>
      <c r="M24" s="5">
        <v>2493658.84</v>
      </c>
      <c r="N24" s="6">
        <f t="shared" si="0"/>
        <v>28901715.469999999</v>
      </c>
    </row>
    <row r="25" spans="1:14">
      <c r="A25" t="s">
        <v>13</v>
      </c>
      <c r="B25" s="12">
        <v>41288.07</v>
      </c>
      <c r="C25" s="15">
        <v>45642.77</v>
      </c>
      <c r="D25" s="15">
        <v>49289.17</v>
      </c>
      <c r="E25" s="15">
        <v>38998.92</v>
      </c>
      <c r="F25" s="5">
        <v>42320.67</v>
      </c>
      <c r="G25" s="15">
        <v>44450.25</v>
      </c>
      <c r="H25" s="19">
        <v>46483.07</v>
      </c>
      <c r="I25" s="15">
        <v>52326.23</v>
      </c>
      <c r="J25" s="23">
        <v>47959.65</v>
      </c>
      <c r="K25" s="12">
        <v>49254.07</v>
      </c>
      <c r="L25" s="5">
        <v>48378.3</v>
      </c>
      <c r="M25" s="5">
        <v>48705.120000000003</v>
      </c>
      <c r="N25" s="6">
        <f t="shared" si="0"/>
        <v>555096.29</v>
      </c>
    </row>
    <row r="26" spans="1:14">
      <c r="A26" t="s">
        <v>14</v>
      </c>
      <c r="B26" s="12">
        <v>0</v>
      </c>
      <c r="C26" s="15">
        <v>0</v>
      </c>
      <c r="D26" s="15">
        <v>0</v>
      </c>
      <c r="E26" s="15">
        <v>0</v>
      </c>
      <c r="F26" s="5">
        <v>0</v>
      </c>
      <c r="G26" s="15">
        <v>0</v>
      </c>
      <c r="H26" s="19">
        <v>0</v>
      </c>
      <c r="I26" s="15">
        <v>0</v>
      </c>
      <c r="J26" s="23">
        <v>0</v>
      </c>
      <c r="K26" s="12">
        <v>0</v>
      </c>
      <c r="L26" s="5">
        <v>0</v>
      </c>
      <c r="M26" s="5">
        <v>0</v>
      </c>
      <c r="N26" s="6">
        <f t="shared" si="0"/>
        <v>0</v>
      </c>
    </row>
    <row r="27" spans="1:14">
      <c r="A27" t="s">
        <v>99</v>
      </c>
      <c r="B27" s="12">
        <v>0</v>
      </c>
      <c r="C27" s="15">
        <v>0</v>
      </c>
      <c r="D27" s="15">
        <v>0</v>
      </c>
      <c r="E27" s="15">
        <v>0</v>
      </c>
      <c r="F27" s="5">
        <v>0</v>
      </c>
      <c r="G27" s="15">
        <v>0</v>
      </c>
      <c r="H27" s="19">
        <v>0</v>
      </c>
      <c r="I27" s="15">
        <v>0</v>
      </c>
      <c r="J27" s="23">
        <v>0</v>
      </c>
      <c r="K27" s="12">
        <v>0</v>
      </c>
      <c r="L27" s="5">
        <v>0</v>
      </c>
      <c r="M27" s="5">
        <v>0</v>
      </c>
      <c r="N27" s="6">
        <f t="shared" si="0"/>
        <v>0</v>
      </c>
    </row>
    <row r="28" spans="1:14">
      <c r="A28" t="s">
        <v>100</v>
      </c>
      <c r="B28" s="12">
        <v>0</v>
      </c>
      <c r="C28" s="15">
        <v>0</v>
      </c>
      <c r="D28" s="15">
        <v>0</v>
      </c>
      <c r="E28" s="15">
        <v>0</v>
      </c>
      <c r="F28" s="5">
        <v>0</v>
      </c>
      <c r="G28" s="15">
        <v>0</v>
      </c>
      <c r="H28" s="19">
        <v>0</v>
      </c>
      <c r="I28" s="15">
        <v>0</v>
      </c>
      <c r="J28" s="23">
        <v>0</v>
      </c>
      <c r="K28" s="12">
        <v>0</v>
      </c>
      <c r="L28" s="5">
        <v>0</v>
      </c>
      <c r="M28" s="5">
        <v>0</v>
      </c>
      <c r="N28" s="6">
        <f t="shared" si="0"/>
        <v>0</v>
      </c>
    </row>
    <row r="29" spans="1:14">
      <c r="A29" t="s">
        <v>17</v>
      </c>
      <c r="B29" s="12">
        <v>0</v>
      </c>
      <c r="C29" s="15">
        <v>0</v>
      </c>
      <c r="D29" s="15">
        <v>0</v>
      </c>
      <c r="E29" s="15">
        <v>0</v>
      </c>
      <c r="F29" s="5">
        <v>0</v>
      </c>
      <c r="G29" s="15">
        <v>0</v>
      </c>
      <c r="H29" s="19">
        <v>0</v>
      </c>
      <c r="I29" s="15">
        <v>0</v>
      </c>
      <c r="J29" s="23">
        <v>0</v>
      </c>
      <c r="K29" s="12">
        <v>0</v>
      </c>
      <c r="L29" s="5">
        <v>0</v>
      </c>
      <c r="M29" s="5">
        <v>0</v>
      </c>
      <c r="N29" s="6">
        <f t="shared" si="0"/>
        <v>0</v>
      </c>
    </row>
    <row r="30" spans="1:14">
      <c r="A30" t="s">
        <v>18</v>
      </c>
      <c r="B30" s="12">
        <v>0</v>
      </c>
      <c r="C30" s="15">
        <v>0</v>
      </c>
      <c r="D30" s="15">
        <v>0</v>
      </c>
      <c r="E30" s="15">
        <v>0</v>
      </c>
      <c r="F30" s="5">
        <v>0</v>
      </c>
      <c r="G30" s="15">
        <v>0</v>
      </c>
      <c r="H30" s="19">
        <v>0</v>
      </c>
      <c r="I30" s="15">
        <v>0</v>
      </c>
      <c r="J30" s="23">
        <v>0</v>
      </c>
      <c r="K30" s="12">
        <v>0</v>
      </c>
      <c r="L30" s="5">
        <v>0</v>
      </c>
      <c r="M30" s="5">
        <v>0</v>
      </c>
      <c r="N30" s="6">
        <f t="shared" si="0"/>
        <v>0</v>
      </c>
    </row>
    <row r="31" spans="1:14">
      <c r="A31" t="s">
        <v>19</v>
      </c>
      <c r="B31" s="12">
        <v>0</v>
      </c>
      <c r="C31" s="15">
        <v>0</v>
      </c>
      <c r="D31" s="15">
        <v>0</v>
      </c>
      <c r="E31" s="15">
        <v>0</v>
      </c>
      <c r="F31" s="5">
        <v>0</v>
      </c>
      <c r="G31" s="15">
        <v>0</v>
      </c>
      <c r="H31" s="19">
        <v>0</v>
      </c>
      <c r="I31" s="15">
        <v>0</v>
      </c>
      <c r="J31" s="23">
        <v>0</v>
      </c>
      <c r="K31" s="12">
        <v>0</v>
      </c>
      <c r="L31" s="5">
        <v>0</v>
      </c>
      <c r="M31" s="5">
        <v>0</v>
      </c>
      <c r="N31" s="6">
        <f t="shared" si="0"/>
        <v>0</v>
      </c>
    </row>
    <row r="32" spans="1:14">
      <c r="A32" t="s">
        <v>20</v>
      </c>
      <c r="B32" s="12">
        <v>0</v>
      </c>
      <c r="C32" s="15">
        <v>0</v>
      </c>
      <c r="D32" s="15">
        <v>0</v>
      </c>
      <c r="E32" s="15">
        <v>0</v>
      </c>
      <c r="F32" s="5">
        <v>0</v>
      </c>
      <c r="G32" s="15">
        <v>0</v>
      </c>
      <c r="H32" s="19">
        <v>0</v>
      </c>
      <c r="I32" s="15">
        <v>0</v>
      </c>
      <c r="J32" s="23">
        <v>0</v>
      </c>
      <c r="K32" s="12">
        <v>0</v>
      </c>
      <c r="L32" s="5">
        <v>0</v>
      </c>
      <c r="M32" s="5">
        <v>0</v>
      </c>
      <c r="N32" s="6">
        <f t="shared" si="0"/>
        <v>0</v>
      </c>
    </row>
    <row r="33" spans="1:14">
      <c r="A33" t="s">
        <v>21</v>
      </c>
      <c r="B33" s="12">
        <v>0</v>
      </c>
      <c r="C33" s="15">
        <v>0</v>
      </c>
      <c r="D33" s="15">
        <v>0</v>
      </c>
      <c r="E33" s="15">
        <v>0</v>
      </c>
      <c r="F33" s="5">
        <v>0</v>
      </c>
      <c r="G33" s="15">
        <v>0</v>
      </c>
      <c r="H33" s="19">
        <v>0</v>
      </c>
      <c r="I33" s="15">
        <v>0</v>
      </c>
      <c r="J33" s="23">
        <v>0</v>
      </c>
      <c r="K33" s="12">
        <v>0</v>
      </c>
      <c r="L33" s="5">
        <v>0</v>
      </c>
      <c r="M33" s="5">
        <v>0</v>
      </c>
      <c r="N33" s="6">
        <f t="shared" si="0"/>
        <v>0</v>
      </c>
    </row>
    <row r="34" spans="1:14">
      <c r="A34" t="s">
        <v>101</v>
      </c>
      <c r="B34" s="12">
        <v>0</v>
      </c>
      <c r="C34" s="15">
        <v>0</v>
      </c>
      <c r="D34" s="15">
        <v>0</v>
      </c>
      <c r="E34" s="15">
        <v>0</v>
      </c>
      <c r="F34" s="5">
        <v>0</v>
      </c>
      <c r="G34" s="15">
        <v>0</v>
      </c>
      <c r="H34" s="19">
        <v>0</v>
      </c>
      <c r="I34" s="15">
        <v>0</v>
      </c>
      <c r="J34" s="23">
        <v>0</v>
      </c>
      <c r="K34" s="12">
        <v>0</v>
      </c>
      <c r="L34" s="5">
        <v>0</v>
      </c>
      <c r="M34" s="5">
        <v>0</v>
      </c>
      <c r="N34" s="6">
        <f t="shared" si="0"/>
        <v>0</v>
      </c>
    </row>
    <row r="35" spans="1:14">
      <c r="A35" t="s">
        <v>23</v>
      </c>
      <c r="B35" s="12">
        <v>0</v>
      </c>
      <c r="C35" s="15">
        <v>0</v>
      </c>
      <c r="D35" s="15">
        <v>0</v>
      </c>
      <c r="E35" s="15">
        <v>0</v>
      </c>
      <c r="F35" s="5">
        <v>0</v>
      </c>
      <c r="G35" s="15">
        <v>0</v>
      </c>
      <c r="H35" s="19">
        <v>0</v>
      </c>
      <c r="I35" s="15">
        <v>0</v>
      </c>
      <c r="J35" s="23">
        <v>0</v>
      </c>
      <c r="K35" s="12">
        <v>0</v>
      </c>
      <c r="L35" s="5">
        <v>0</v>
      </c>
      <c r="M35" s="5">
        <v>0</v>
      </c>
      <c r="N35" s="6">
        <f t="shared" si="0"/>
        <v>0</v>
      </c>
    </row>
    <row r="36" spans="1:14">
      <c r="A36" t="s">
        <v>24</v>
      </c>
      <c r="B36" s="12">
        <v>49410.95</v>
      </c>
      <c r="C36" s="15">
        <v>48756.18</v>
      </c>
      <c r="D36" s="15">
        <v>55146.89</v>
      </c>
      <c r="E36" s="15">
        <v>51075.25</v>
      </c>
      <c r="F36" s="5">
        <v>53199.3</v>
      </c>
      <c r="G36" s="15">
        <v>60898.86</v>
      </c>
      <c r="H36" s="19">
        <v>60788.75</v>
      </c>
      <c r="I36" s="15">
        <v>74659</v>
      </c>
      <c r="J36" s="23">
        <v>57974.11</v>
      </c>
      <c r="K36" s="12">
        <v>59465.72</v>
      </c>
      <c r="L36" s="5">
        <v>53604.39</v>
      </c>
      <c r="M36" s="5">
        <v>61843.22</v>
      </c>
      <c r="N36" s="6">
        <f t="shared" si="0"/>
        <v>686822.62</v>
      </c>
    </row>
    <row r="37" spans="1:14">
      <c r="A37" t="s">
        <v>25</v>
      </c>
      <c r="B37" s="12">
        <v>25964.12</v>
      </c>
      <c r="C37" s="15">
        <v>24321.02</v>
      </c>
      <c r="D37" s="15">
        <v>21193.91</v>
      </c>
      <c r="E37" s="15">
        <v>25195.69</v>
      </c>
      <c r="F37" s="5">
        <v>20694.71</v>
      </c>
      <c r="G37" s="15">
        <v>24024.89</v>
      </c>
      <c r="H37" s="19">
        <v>28619.46</v>
      </c>
      <c r="I37" s="15">
        <v>28844.68</v>
      </c>
      <c r="J37" s="23">
        <v>28425.75</v>
      </c>
      <c r="K37" s="12">
        <v>28164.959999999999</v>
      </c>
      <c r="L37" s="5">
        <v>28645.98</v>
      </c>
      <c r="M37" s="5">
        <v>28121.33</v>
      </c>
      <c r="N37" s="6">
        <f t="shared" si="0"/>
        <v>312216.5</v>
      </c>
    </row>
    <row r="38" spans="1:14">
      <c r="A38" t="s">
        <v>102</v>
      </c>
      <c r="B38" s="12">
        <v>110199.8</v>
      </c>
      <c r="C38" s="15">
        <v>128729.3</v>
      </c>
      <c r="D38" s="15">
        <v>121616.21</v>
      </c>
      <c r="E38" s="15">
        <v>118189.06</v>
      </c>
      <c r="F38" s="5">
        <v>123933.98</v>
      </c>
      <c r="G38" s="15">
        <v>125250.17</v>
      </c>
      <c r="H38" s="19">
        <v>121785.34</v>
      </c>
      <c r="I38" s="15">
        <v>124274.74</v>
      </c>
      <c r="J38" s="23">
        <v>119625.38</v>
      </c>
      <c r="K38" s="12">
        <v>135061.07999999999</v>
      </c>
      <c r="L38" s="5">
        <v>129410.7</v>
      </c>
      <c r="M38" s="5">
        <v>125259.7</v>
      </c>
      <c r="N38" s="6">
        <f t="shared" si="0"/>
        <v>1483335.46</v>
      </c>
    </row>
    <row r="39" spans="1:14">
      <c r="A39" t="s">
        <v>27</v>
      </c>
      <c r="B39" s="12">
        <v>146537.92000000001</v>
      </c>
      <c r="C39" s="15">
        <v>156750.29999999999</v>
      </c>
      <c r="D39" s="15">
        <v>163129.39000000001</v>
      </c>
      <c r="E39" s="15">
        <v>134640.44</v>
      </c>
      <c r="F39" s="5">
        <v>163609.79999999999</v>
      </c>
      <c r="G39" s="15">
        <v>152710.07999999999</v>
      </c>
      <c r="H39" s="19">
        <v>176709.55</v>
      </c>
      <c r="I39" s="15">
        <v>186402.88</v>
      </c>
      <c r="J39" s="23">
        <v>169021.14</v>
      </c>
      <c r="K39" s="12">
        <v>206585.32</v>
      </c>
      <c r="L39" s="5">
        <v>170484.26</v>
      </c>
      <c r="M39" s="5">
        <v>177787.42</v>
      </c>
      <c r="N39" s="6">
        <f t="shared" si="0"/>
        <v>2004368.5</v>
      </c>
    </row>
    <row r="40" spans="1:14">
      <c r="A40" t="s">
        <v>103</v>
      </c>
      <c r="B40" s="12">
        <v>0</v>
      </c>
      <c r="C40" s="15">
        <v>0</v>
      </c>
      <c r="D40" s="15">
        <v>0</v>
      </c>
      <c r="E40" s="15">
        <v>0</v>
      </c>
      <c r="F40" s="5">
        <v>0</v>
      </c>
      <c r="G40" s="15">
        <v>0</v>
      </c>
      <c r="H40" s="19">
        <v>0</v>
      </c>
      <c r="I40" s="15">
        <v>0</v>
      </c>
      <c r="J40" s="23">
        <v>0</v>
      </c>
      <c r="K40" s="12">
        <v>0</v>
      </c>
      <c r="L40" s="5">
        <v>0</v>
      </c>
      <c r="M40" s="5">
        <v>0</v>
      </c>
      <c r="N40" s="6">
        <f t="shared" si="0"/>
        <v>0</v>
      </c>
    </row>
    <row r="41" spans="1:14">
      <c r="A41" t="s">
        <v>29</v>
      </c>
      <c r="B41" s="12">
        <v>0</v>
      </c>
      <c r="C41" s="15">
        <v>0</v>
      </c>
      <c r="D41" s="15">
        <v>0</v>
      </c>
      <c r="E41" s="15">
        <v>0</v>
      </c>
      <c r="F41" s="5">
        <v>0</v>
      </c>
      <c r="G41" s="15">
        <v>0</v>
      </c>
      <c r="H41" s="19">
        <v>0</v>
      </c>
      <c r="I41" s="15">
        <v>0</v>
      </c>
      <c r="J41" s="23">
        <v>0</v>
      </c>
      <c r="K41" s="12">
        <v>0</v>
      </c>
      <c r="L41" s="5">
        <v>0</v>
      </c>
      <c r="M41" s="5">
        <v>0</v>
      </c>
      <c r="N41" s="6">
        <f t="shared" si="0"/>
        <v>0</v>
      </c>
    </row>
    <row r="42" spans="1:14">
      <c r="A42" t="s">
        <v>104</v>
      </c>
      <c r="B42" s="12">
        <v>0</v>
      </c>
      <c r="C42" s="15">
        <v>0</v>
      </c>
      <c r="D42" s="15">
        <v>0</v>
      </c>
      <c r="E42" s="15">
        <v>0</v>
      </c>
      <c r="F42" s="5">
        <v>0</v>
      </c>
      <c r="G42" s="15">
        <v>0</v>
      </c>
      <c r="H42" s="19">
        <v>0</v>
      </c>
      <c r="I42" s="15">
        <v>0</v>
      </c>
      <c r="J42" s="23">
        <v>0</v>
      </c>
      <c r="K42" s="12">
        <v>0</v>
      </c>
      <c r="L42" s="5">
        <v>0</v>
      </c>
      <c r="M42" s="5">
        <v>0</v>
      </c>
      <c r="N42" s="6">
        <f t="shared" si="0"/>
        <v>0</v>
      </c>
    </row>
    <row r="43" spans="1:14">
      <c r="A43" t="s">
        <v>31</v>
      </c>
      <c r="B43" s="12">
        <v>0</v>
      </c>
      <c r="C43" s="15">
        <v>0</v>
      </c>
      <c r="D43" s="15">
        <v>0</v>
      </c>
      <c r="E43" s="15">
        <v>0</v>
      </c>
      <c r="F43" s="5">
        <v>0</v>
      </c>
      <c r="G43" s="15">
        <v>0</v>
      </c>
      <c r="H43" s="19">
        <v>0</v>
      </c>
      <c r="I43" s="15">
        <v>0</v>
      </c>
      <c r="J43" s="23">
        <v>0</v>
      </c>
      <c r="K43" s="12">
        <v>0</v>
      </c>
      <c r="L43" s="5">
        <v>0</v>
      </c>
      <c r="M43" s="5">
        <v>0</v>
      </c>
      <c r="N43" s="6">
        <f t="shared" si="0"/>
        <v>0</v>
      </c>
    </row>
    <row r="44" spans="1:14">
      <c r="A44" t="s">
        <v>32</v>
      </c>
      <c r="B44" s="12">
        <v>0</v>
      </c>
      <c r="C44" s="15">
        <v>0</v>
      </c>
      <c r="D44" s="15">
        <v>0</v>
      </c>
      <c r="E44" s="15">
        <v>0</v>
      </c>
      <c r="F44" s="5">
        <v>0</v>
      </c>
      <c r="G44" s="15">
        <v>0</v>
      </c>
      <c r="H44" s="19">
        <v>0</v>
      </c>
      <c r="I44" s="15">
        <v>0</v>
      </c>
      <c r="J44" s="23">
        <v>0</v>
      </c>
      <c r="K44" s="12">
        <v>0</v>
      </c>
      <c r="L44" s="5">
        <v>0</v>
      </c>
      <c r="M44" s="5">
        <v>0</v>
      </c>
      <c r="N44" s="6">
        <f t="shared" si="0"/>
        <v>0</v>
      </c>
    </row>
    <row r="45" spans="1:14">
      <c r="A45" t="s">
        <v>33</v>
      </c>
      <c r="B45" s="12">
        <v>0</v>
      </c>
      <c r="C45" s="15">
        <v>0</v>
      </c>
      <c r="D45" s="15">
        <v>0</v>
      </c>
      <c r="E45" s="15">
        <v>0</v>
      </c>
      <c r="F45" s="5">
        <v>0</v>
      </c>
      <c r="G45" s="15">
        <v>0</v>
      </c>
      <c r="H45" s="19">
        <v>0</v>
      </c>
      <c r="I45" s="15">
        <v>0</v>
      </c>
      <c r="J45" s="23">
        <v>0</v>
      </c>
      <c r="K45" s="12">
        <v>0</v>
      </c>
      <c r="L45" s="5">
        <v>0</v>
      </c>
      <c r="M45" s="5">
        <v>0</v>
      </c>
      <c r="N45" s="6">
        <f t="shared" si="0"/>
        <v>0</v>
      </c>
    </row>
    <row r="46" spans="1:14">
      <c r="A46" t="s">
        <v>105</v>
      </c>
      <c r="B46" s="12">
        <v>0</v>
      </c>
      <c r="C46" s="15">
        <v>0</v>
      </c>
      <c r="D46" s="15">
        <v>0</v>
      </c>
      <c r="E46" s="15">
        <v>0</v>
      </c>
      <c r="F46" s="5">
        <v>0</v>
      </c>
      <c r="G46" s="15">
        <v>0</v>
      </c>
      <c r="H46" s="19">
        <v>0</v>
      </c>
      <c r="I46" s="15">
        <v>0</v>
      </c>
      <c r="J46" s="23">
        <v>0</v>
      </c>
      <c r="K46" s="12">
        <v>0</v>
      </c>
      <c r="L46" s="5">
        <v>0</v>
      </c>
      <c r="M46" s="5">
        <v>0</v>
      </c>
      <c r="N46" s="6">
        <f t="shared" si="0"/>
        <v>0</v>
      </c>
    </row>
    <row r="47" spans="1:14">
      <c r="A47" t="s">
        <v>106</v>
      </c>
      <c r="B47" s="12">
        <v>1008159.29</v>
      </c>
      <c r="C47" s="15">
        <v>1106929.23</v>
      </c>
      <c r="D47" s="15">
        <v>1114657.94</v>
      </c>
      <c r="E47" s="15">
        <v>1007055.85</v>
      </c>
      <c r="F47" s="5">
        <v>1126307.29</v>
      </c>
      <c r="G47" s="15">
        <v>1149814.99</v>
      </c>
      <c r="H47" s="19">
        <v>1194124.3999999999</v>
      </c>
      <c r="I47" s="15">
        <v>1216578.05</v>
      </c>
      <c r="J47" s="23">
        <v>1223431.53</v>
      </c>
      <c r="K47" s="12">
        <v>1334955.81</v>
      </c>
      <c r="L47" s="5">
        <v>1212293.98</v>
      </c>
      <c r="M47" s="5">
        <v>1155463.7</v>
      </c>
      <c r="N47" s="6">
        <f t="shared" si="0"/>
        <v>13849772.060000001</v>
      </c>
    </row>
    <row r="48" spans="1:14">
      <c r="A48" t="s">
        <v>107</v>
      </c>
      <c r="B48" s="12">
        <v>0</v>
      </c>
      <c r="C48" s="15">
        <v>0</v>
      </c>
      <c r="D48" s="15">
        <v>0</v>
      </c>
      <c r="E48" s="15">
        <v>0</v>
      </c>
      <c r="F48" s="5">
        <v>0</v>
      </c>
      <c r="G48" s="15">
        <v>0</v>
      </c>
      <c r="H48" s="19">
        <v>0</v>
      </c>
      <c r="I48" s="15">
        <v>0</v>
      </c>
      <c r="J48" s="23">
        <v>0</v>
      </c>
      <c r="K48" s="12">
        <v>0</v>
      </c>
      <c r="L48" s="5">
        <v>0</v>
      </c>
      <c r="M48" s="5">
        <v>0</v>
      </c>
      <c r="N48" s="6">
        <f t="shared" si="0"/>
        <v>0</v>
      </c>
    </row>
    <row r="49" spans="1:14">
      <c r="A49" t="s">
        <v>37</v>
      </c>
      <c r="B49" s="12">
        <v>0</v>
      </c>
      <c r="C49" s="15">
        <v>0</v>
      </c>
      <c r="D49" s="15">
        <v>0</v>
      </c>
      <c r="E49" s="15">
        <v>0</v>
      </c>
      <c r="F49" s="5">
        <v>0</v>
      </c>
      <c r="G49" s="15">
        <v>0</v>
      </c>
      <c r="H49" s="19">
        <v>0</v>
      </c>
      <c r="I49" s="15">
        <v>0</v>
      </c>
      <c r="J49" s="23">
        <v>0</v>
      </c>
      <c r="K49" s="12">
        <v>0</v>
      </c>
      <c r="L49" s="5">
        <v>0</v>
      </c>
      <c r="M49" s="5">
        <v>0</v>
      </c>
      <c r="N49" s="6">
        <f t="shared" si="0"/>
        <v>0</v>
      </c>
    </row>
    <row r="50" spans="1:14">
      <c r="A50" t="s">
        <v>38</v>
      </c>
      <c r="B50" s="12">
        <v>0</v>
      </c>
      <c r="C50" s="15">
        <v>0</v>
      </c>
      <c r="D50" s="15">
        <v>0</v>
      </c>
      <c r="E50" s="15">
        <v>0</v>
      </c>
      <c r="F50" s="5">
        <v>0</v>
      </c>
      <c r="G50" s="15">
        <v>0</v>
      </c>
      <c r="H50" s="19">
        <v>0</v>
      </c>
      <c r="I50" s="15">
        <v>0</v>
      </c>
      <c r="J50" s="23">
        <v>0</v>
      </c>
      <c r="K50" s="12">
        <v>0</v>
      </c>
      <c r="L50" s="5">
        <v>0</v>
      </c>
      <c r="M50" s="5">
        <v>0</v>
      </c>
      <c r="N50" s="6">
        <f t="shared" si="0"/>
        <v>0</v>
      </c>
    </row>
    <row r="51" spans="1:14">
      <c r="A51" t="s">
        <v>39</v>
      </c>
      <c r="B51" s="12">
        <v>0</v>
      </c>
      <c r="C51" s="15">
        <v>0</v>
      </c>
      <c r="D51" s="15">
        <v>0</v>
      </c>
      <c r="E51" s="15">
        <v>0</v>
      </c>
      <c r="F51" s="5">
        <v>0</v>
      </c>
      <c r="G51" s="15">
        <v>0</v>
      </c>
      <c r="H51" s="19">
        <v>0</v>
      </c>
      <c r="I51" s="15">
        <v>0</v>
      </c>
      <c r="J51" s="23">
        <v>0</v>
      </c>
      <c r="K51" s="12">
        <v>0</v>
      </c>
      <c r="L51" s="5">
        <v>0</v>
      </c>
      <c r="M51" s="5">
        <v>0</v>
      </c>
      <c r="N51" s="6">
        <f t="shared" si="0"/>
        <v>0</v>
      </c>
    </row>
    <row r="52" spans="1:14">
      <c r="A52" t="s">
        <v>108</v>
      </c>
      <c r="B52" s="12">
        <v>520608.49</v>
      </c>
      <c r="C52" s="15">
        <v>545120.19999999995</v>
      </c>
      <c r="D52" s="15">
        <v>551274.1</v>
      </c>
      <c r="E52" s="15">
        <v>515578.99</v>
      </c>
      <c r="F52" s="5">
        <v>546030.73</v>
      </c>
      <c r="G52" s="15">
        <v>544463.14</v>
      </c>
      <c r="H52" s="19">
        <v>582844.12</v>
      </c>
      <c r="I52" s="15">
        <v>596158.62</v>
      </c>
      <c r="J52" s="23">
        <v>596631.69999999995</v>
      </c>
      <c r="K52" s="12">
        <v>652291.65</v>
      </c>
      <c r="L52" s="5">
        <v>602760.23</v>
      </c>
      <c r="M52" s="5">
        <v>573909.4</v>
      </c>
      <c r="N52" s="6">
        <f t="shared" si="0"/>
        <v>6827671.370000001</v>
      </c>
    </row>
    <row r="53" spans="1:14">
      <c r="A53" t="s">
        <v>41</v>
      </c>
      <c r="B53" s="12">
        <v>0</v>
      </c>
      <c r="C53" s="15">
        <v>0</v>
      </c>
      <c r="D53" s="15">
        <v>0</v>
      </c>
      <c r="E53" s="15">
        <v>0</v>
      </c>
      <c r="F53" s="5">
        <v>0</v>
      </c>
      <c r="G53" s="15">
        <v>0</v>
      </c>
      <c r="H53" s="19">
        <v>0</v>
      </c>
      <c r="I53" s="15">
        <v>0</v>
      </c>
      <c r="J53" s="23">
        <v>0</v>
      </c>
      <c r="K53" s="12">
        <v>0</v>
      </c>
      <c r="L53" s="5">
        <v>0</v>
      </c>
      <c r="M53" s="5">
        <v>0</v>
      </c>
      <c r="N53" s="6">
        <f t="shared" si="0"/>
        <v>0</v>
      </c>
    </row>
    <row r="54" spans="1:14">
      <c r="A54" t="s">
        <v>42</v>
      </c>
      <c r="B54" s="12">
        <v>275976.86</v>
      </c>
      <c r="C54" s="15">
        <v>290812.51</v>
      </c>
      <c r="D54" s="15">
        <v>296772.02</v>
      </c>
      <c r="E54" s="15">
        <v>272754.87</v>
      </c>
      <c r="F54" s="5">
        <v>285271.75</v>
      </c>
      <c r="G54" s="15">
        <v>289452.56</v>
      </c>
      <c r="H54" s="19">
        <v>315454.15000000002</v>
      </c>
      <c r="I54" s="15">
        <v>320286.05</v>
      </c>
      <c r="J54" s="23">
        <v>308929.69</v>
      </c>
      <c r="K54" s="12">
        <v>336450.37</v>
      </c>
      <c r="L54" s="5">
        <v>333678.5</v>
      </c>
      <c r="M54" s="5">
        <v>323464.90000000002</v>
      </c>
      <c r="N54" s="6">
        <f t="shared" si="0"/>
        <v>3649304.23</v>
      </c>
    </row>
    <row r="55" spans="1:14">
      <c r="A55" t="s">
        <v>109</v>
      </c>
      <c r="B55" s="12">
        <v>0</v>
      </c>
      <c r="C55" s="15">
        <v>0</v>
      </c>
      <c r="D55" s="15">
        <v>0</v>
      </c>
      <c r="E55" s="15">
        <v>0</v>
      </c>
      <c r="F55" s="5">
        <v>0</v>
      </c>
      <c r="G55" s="15">
        <v>0</v>
      </c>
      <c r="H55" s="19">
        <v>0</v>
      </c>
      <c r="I55" s="15">
        <v>0</v>
      </c>
      <c r="J55" s="23">
        <v>0</v>
      </c>
      <c r="K55" s="12">
        <v>0</v>
      </c>
      <c r="L55" s="5">
        <v>0</v>
      </c>
      <c r="M55" s="5">
        <v>0</v>
      </c>
      <c r="N55" s="6">
        <f t="shared" si="0"/>
        <v>0</v>
      </c>
    </row>
    <row r="56" spans="1:14">
      <c r="A56" t="s">
        <v>110</v>
      </c>
      <c r="B56" s="12">
        <v>0</v>
      </c>
      <c r="C56" s="15">
        <v>0</v>
      </c>
      <c r="D56" s="15">
        <v>0</v>
      </c>
      <c r="E56" s="15">
        <v>0</v>
      </c>
      <c r="F56" s="5">
        <v>0</v>
      </c>
      <c r="G56" s="15">
        <v>0</v>
      </c>
      <c r="H56" s="19">
        <v>0</v>
      </c>
      <c r="I56" s="15">
        <v>98147.520000000004</v>
      </c>
      <c r="J56" s="23">
        <v>0</v>
      </c>
      <c r="K56" s="12">
        <v>0</v>
      </c>
      <c r="L56" s="5">
        <v>0</v>
      </c>
      <c r="M56" s="5">
        <v>0</v>
      </c>
      <c r="N56" s="6">
        <f t="shared" si="0"/>
        <v>98147.520000000004</v>
      </c>
    </row>
    <row r="57" spans="1:14">
      <c r="A57" t="s">
        <v>111</v>
      </c>
      <c r="B57" s="12">
        <v>0</v>
      </c>
      <c r="C57" s="15">
        <v>0</v>
      </c>
      <c r="D57" s="15">
        <v>0</v>
      </c>
      <c r="E57" s="15">
        <v>0</v>
      </c>
      <c r="F57" s="5">
        <v>0</v>
      </c>
      <c r="G57" s="15">
        <v>0</v>
      </c>
      <c r="H57" s="19">
        <v>0</v>
      </c>
      <c r="I57" s="15">
        <v>0</v>
      </c>
      <c r="J57" s="23">
        <v>0</v>
      </c>
      <c r="K57" s="12">
        <v>0</v>
      </c>
      <c r="L57" s="5">
        <v>0</v>
      </c>
      <c r="M57" s="5">
        <v>0</v>
      </c>
      <c r="N57" s="6">
        <f t="shared" si="0"/>
        <v>0</v>
      </c>
    </row>
    <row r="58" spans="1:14">
      <c r="A58" t="s">
        <v>46</v>
      </c>
      <c r="B58" s="12">
        <v>100098.4</v>
      </c>
      <c r="C58" s="15">
        <v>104770.76</v>
      </c>
      <c r="D58" s="15">
        <v>106514.07</v>
      </c>
      <c r="E58" s="15">
        <v>94572.62</v>
      </c>
      <c r="F58" s="5">
        <v>112200.8</v>
      </c>
      <c r="G58" s="15">
        <v>119569.79</v>
      </c>
      <c r="H58" s="19">
        <v>123278.87</v>
      </c>
      <c r="I58" s="15">
        <v>119704.31</v>
      </c>
      <c r="J58" s="23">
        <v>121052.24</v>
      </c>
      <c r="K58" s="12">
        <v>128874.12</v>
      </c>
      <c r="L58" s="5">
        <v>121706.92</v>
      </c>
      <c r="M58" s="5">
        <v>109590.22</v>
      </c>
      <c r="N58" s="6">
        <f t="shared" si="0"/>
        <v>1361933.1199999999</v>
      </c>
    </row>
    <row r="59" spans="1:14">
      <c r="A59" t="s">
        <v>112</v>
      </c>
      <c r="B59" s="12">
        <v>0</v>
      </c>
      <c r="C59" s="15">
        <v>0</v>
      </c>
      <c r="D59" s="15">
        <v>0</v>
      </c>
      <c r="E59" s="15">
        <v>0</v>
      </c>
      <c r="F59" s="5">
        <v>0</v>
      </c>
      <c r="G59" s="15">
        <v>0</v>
      </c>
      <c r="H59" s="19">
        <v>0</v>
      </c>
      <c r="I59" s="15">
        <v>0</v>
      </c>
      <c r="J59" s="23">
        <v>0</v>
      </c>
      <c r="K59" s="12">
        <v>0</v>
      </c>
      <c r="L59" s="5">
        <v>0</v>
      </c>
      <c r="M59" s="5">
        <v>0</v>
      </c>
      <c r="N59" s="6">
        <f t="shared" si="0"/>
        <v>0</v>
      </c>
    </row>
    <row r="60" spans="1:14">
      <c r="A60" t="s">
        <v>113</v>
      </c>
      <c r="B60" s="12">
        <v>0</v>
      </c>
      <c r="C60" s="15">
        <v>0</v>
      </c>
      <c r="D60" s="15">
        <v>0</v>
      </c>
      <c r="E60" s="15">
        <v>0</v>
      </c>
      <c r="F60" s="5">
        <v>0</v>
      </c>
      <c r="G60" s="15">
        <v>0</v>
      </c>
      <c r="H60" s="19">
        <v>0</v>
      </c>
      <c r="I60" s="15">
        <v>0</v>
      </c>
      <c r="J60" s="23">
        <v>0</v>
      </c>
      <c r="K60" s="12">
        <v>0</v>
      </c>
      <c r="L60" s="5">
        <v>0</v>
      </c>
      <c r="M60" s="5">
        <v>0</v>
      </c>
      <c r="N60" s="6">
        <f t="shared" si="0"/>
        <v>0</v>
      </c>
    </row>
    <row r="61" spans="1:14">
      <c r="A61" t="s">
        <v>114</v>
      </c>
      <c r="B61" s="12">
        <v>1996591.91</v>
      </c>
      <c r="C61" s="15">
        <v>2016213.11</v>
      </c>
      <c r="D61" s="15">
        <v>2093872.77</v>
      </c>
      <c r="E61" s="15">
        <v>1944073.72</v>
      </c>
      <c r="F61" s="5">
        <v>2022430.29</v>
      </c>
      <c r="G61" s="15">
        <v>2055854.5</v>
      </c>
      <c r="H61" s="19">
        <v>2187910.16</v>
      </c>
      <c r="I61" s="15">
        <v>2285359.79</v>
      </c>
      <c r="J61" s="23">
        <v>2151923.81</v>
      </c>
      <c r="K61" s="12">
        <v>2351636.81</v>
      </c>
      <c r="L61" s="5">
        <v>2303959.5</v>
      </c>
      <c r="M61" s="5">
        <v>2347238.96</v>
      </c>
      <c r="N61" s="6">
        <f t="shared" si="0"/>
        <v>25757065.329999998</v>
      </c>
    </row>
    <row r="62" spans="1:14">
      <c r="A62" t="s">
        <v>50</v>
      </c>
      <c r="B62" s="12">
        <v>0</v>
      </c>
      <c r="C62" s="15">
        <v>0</v>
      </c>
      <c r="D62" s="15">
        <v>0</v>
      </c>
      <c r="E62" s="15">
        <v>0</v>
      </c>
      <c r="F62" s="5">
        <v>0</v>
      </c>
      <c r="G62" s="15">
        <v>0</v>
      </c>
      <c r="H62" s="19">
        <v>0</v>
      </c>
      <c r="I62" s="15">
        <v>0</v>
      </c>
      <c r="J62" s="23">
        <v>0</v>
      </c>
      <c r="K62" s="12">
        <v>0</v>
      </c>
      <c r="L62" s="5">
        <v>0</v>
      </c>
      <c r="M62" s="5">
        <v>0</v>
      </c>
      <c r="N62" s="6">
        <f t="shared" si="0"/>
        <v>0</v>
      </c>
    </row>
    <row r="63" spans="1:14">
      <c r="A63" t="s">
        <v>115</v>
      </c>
      <c r="B63" s="12">
        <v>0</v>
      </c>
      <c r="C63" s="15">
        <v>0</v>
      </c>
      <c r="D63" s="15">
        <v>0</v>
      </c>
      <c r="E63" s="15">
        <v>0</v>
      </c>
      <c r="F63" s="5">
        <v>0</v>
      </c>
      <c r="G63" s="15">
        <v>0</v>
      </c>
      <c r="H63" s="19">
        <v>0</v>
      </c>
      <c r="I63" s="15">
        <v>0</v>
      </c>
      <c r="J63" s="23">
        <v>0</v>
      </c>
      <c r="K63" s="12">
        <v>0</v>
      </c>
      <c r="L63" s="5">
        <v>0</v>
      </c>
      <c r="M63" s="5">
        <v>0</v>
      </c>
      <c r="N63" s="6">
        <f t="shared" si="0"/>
        <v>0</v>
      </c>
    </row>
    <row r="64" spans="1:14">
      <c r="A64" t="s">
        <v>116</v>
      </c>
      <c r="B64" s="12">
        <v>920439.68</v>
      </c>
      <c r="C64" s="15">
        <v>972164.86</v>
      </c>
      <c r="D64" s="15">
        <v>974430.1</v>
      </c>
      <c r="E64" s="15">
        <v>851051.69</v>
      </c>
      <c r="F64" s="5">
        <v>998135.93</v>
      </c>
      <c r="G64" s="15">
        <v>953549.37</v>
      </c>
      <c r="H64" s="19">
        <v>1003842.99</v>
      </c>
      <c r="I64" s="15">
        <v>991785.04</v>
      </c>
      <c r="J64" s="23">
        <v>982490.67</v>
      </c>
      <c r="K64" s="12">
        <v>1109323.68</v>
      </c>
      <c r="L64" s="5">
        <v>1000039.52</v>
      </c>
      <c r="M64" s="5">
        <v>975066.75</v>
      </c>
      <c r="N64" s="6">
        <f t="shared" si="0"/>
        <v>11732320.279999999</v>
      </c>
    </row>
    <row r="65" spans="1:14">
      <c r="A65" t="s">
        <v>117</v>
      </c>
      <c r="B65" s="12">
        <v>0</v>
      </c>
      <c r="C65" s="15">
        <v>0</v>
      </c>
      <c r="D65" s="15">
        <v>0</v>
      </c>
      <c r="E65" s="15">
        <v>0</v>
      </c>
      <c r="F65" s="5">
        <v>0</v>
      </c>
      <c r="G65" s="15">
        <v>0</v>
      </c>
      <c r="H65" s="19">
        <v>0</v>
      </c>
      <c r="I65" s="15">
        <v>0</v>
      </c>
      <c r="J65" s="23">
        <v>0</v>
      </c>
      <c r="K65" s="12">
        <v>0</v>
      </c>
      <c r="L65" s="5">
        <v>0</v>
      </c>
      <c r="M65" s="5">
        <v>0</v>
      </c>
      <c r="N65" s="6">
        <f t="shared" si="0"/>
        <v>0</v>
      </c>
    </row>
    <row r="66" spans="1:14">
      <c r="A66" t="s">
        <v>118</v>
      </c>
      <c r="B66" s="12">
        <v>0</v>
      </c>
      <c r="C66" s="15">
        <v>0</v>
      </c>
      <c r="D66" s="15">
        <v>0</v>
      </c>
      <c r="E66" s="15">
        <v>0</v>
      </c>
      <c r="F66" s="5">
        <v>0</v>
      </c>
      <c r="G66" s="15">
        <v>0</v>
      </c>
      <c r="H66" s="19">
        <v>0</v>
      </c>
      <c r="I66" s="15">
        <v>0</v>
      </c>
      <c r="J66" s="23">
        <v>0</v>
      </c>
      <c r="K66" s="12">
        <v>0</v>
      </c>
      <c r="L66" s="5">
        <v>0</v>
      </c>
      <c r="M66" s="5">
        <v>0</v>
      </c>
      <c r="N66" s="6">
        <f t="shared" si="0"/>
        <v>0</v>
      </c>
    </row>
    <row r="67" spans="1:14">
      <c r="A67" t="s">
        <v>119</v>
      </c>
      <c r="B67" s="12">
        <v>469381.12</v>
      </c>
      <c r="C67" s="15">
        <v>494360.22</v>
      </c>
      <c r="D67" s="15">
        <v>482539.15</v>
      </c>
      <c r="E67" s="15">
        <v>436476.09</v>
      </c>
      <c r="F67" s="5">
        <v>494948.63</v>
      </c>
      <c r="G67" s="15">
        <v>481250.01</v>
      </c>
      <c r="H67" s="19">
        <v>492006.62</v>
      </c>
      <c r="I67" s="15">
        <v>500649.04</v>
      </c>
      <c r="J67" s="23">
        <v>489354.66</v>
      </c>
      <c r="K67" s="12">
        <v>537328.31999999995</v>
      </c>
      <c r="L67" s="5">
        <v>519815.21</v>
      </c>
      <c r="M67" s="5">
        <v>534804.19999999995</v>
      </c>
      <c r="N67" s="6">
        <f t="shared" si="0"/>
        <v>5932913.2700000005</v>
      </c>
    </row>
    <row r="68" spans="1:14">
      <c r="A68" t="s">
        <v>120</v>
      </c>
      <c r="B68" s="12">
        <v>0</v>
      </c>
      <c r="C68" s="15">
        <v>0</v>
      </c>
      <c r="D68" s="15">
        <v>0</v>
      </c>
      <c r="E68" s="15">
        <v>0</v>
      </c>
      <c r="F68" s="5">
        <v>0</v>
      </c>
      <c r="G68" s="15">
        <v>0</v>
      </c>
      <c r="H68" s="19">
        <v>0</v>
      </c>
      <c r="I68" s="15">
        <v>0</v>
      </c>
      <c r="J68" s="23">
        <v>0</v>
      </c>
      <c r="K68" s="12">
        <v>0</v>
      </c>
      <c r="L68" s="5">
        <v>0</v>
      </c>
      <c r="M68" s="5">
        <v>0</v>
      </c>
      <c r="N68" s="6">
        <f t="shared" si="0"/>
        <v>0</v>
      </c>
    </row>
    <row r="69" spans="1:14">
      <c r="A69" t="s">
        <v>121</v>
      </c>
      <c r="B69" s="12">
        <v>560415.59</v>
      </c>
      <c r="C69" s="15">
        <v>588306.43000000005</v>
      </c>
      <c r="D69" s="15">
        <v>586085.43999999994</v>
      </c>
      <c r="E69" s="15">
        <v>544197.48</v>
      </c>
      <c r="F69" s="5">
        <v>611901.75</v>
      </c>
      <c r="G69" s="15">
        <v>580356.78</v>
      </c>
      <c r="H69" s="19">
        <v>611965.01</v>
      </c>
      <c r="I69" s="15">
        <v>658148.80000000005</v>
      </c>
      <c r="J69" s="23">
        <v>661946</v>
      </c>
      <c r="K69" s="12">
        <v>720713.12</v>
      </c>
      <c r="L69" s="5">
        <v>679537.56</v>
      </c>
      <c r="M69" s="5">
        <v>621462.47</v>
      </c>
      <c r="N69" s="6">
        <f t="shared" si="0"/>
        <v>7425036.4299999988</v>
      </c>
    </row>
    <row r="70" spans="1:14">
      <c r="A70" t="s">
        <v>122</v>
      </c>
      <c r="B70" s="12">
        <v>0</v>
      </c>
      <c r="C70" s="15">
        <v>0</v>
      </c>
      <c r="D70" s="15">
        <v>0</v>
      </c>
      <c r="E70" s="15">
        <v>0</v>
      </c>
      <c r="F70" s="5">
        <v>0</v>
      </c>
      <c r="G70" s="15">
        <v>0</v>
      </c>
      <c r="H70" s="19">
        <v>0</v>
      </c>
      <c r="I70" s="15">
        <v>0</v>
      </c>
      <c r="J70" s="23">
        <v>0</v>
      </c>
      <c r="K70" s="12">
        <v>0</v>
      </c>
      <c r="L70" s="5">
        <v>0</v>
      </c>
      <c r="M70" s="5">
        <v>0</v>
      </c>
      <c r="N70" s="6">
        <f t="shared" si="0"/>
        <v>0</v>
      </c>
    </row>
    <row r="71" spans="1:14">
      <c r="A71" t="s">
        <v>59</v>
      </c>
      <c r="B71" s="12">
        <v>0</v>
      </c>
      <c r="C71" s="15">
        <v>0</v>
      </c>
      <c r="D71" s="15">
        <v>0</v>
      </c>
      <c r="E71" s="15">
        <v>0</v>
      </c>
      <c r="F71" s="5">
        <v>0</v>
      </c>
      <c r="G71" s="15">
        <v>0</v>
      </c>
      <c r="H71" s="19">
        <v>0</v>
      </c>
      <c r="I71" s="15">
        <v>0</v>
      </c>
      <c r="J71" s="23">
        <v>0</v>
      </c>
      <c r="K71" s="12">
        <v>0</v>
      </c>
      <c r="L71" s="5">
        <v>0</v>
      </c>
      <c r="M71" s="5">
        <v>0</v>
      </c>
      <c r="N71" s="6">
        <f t="shared" si="0"/>
        <v>0</v>
      </c>
    </row>
    <row r="72" spans="1:14">
      <c r="A72" t="s">
        <v>123</v>
      </c>
      <c r="B72" s="12">
        <v>88146.14</v>
      </c>
      <c r="C72" s="15">
        <v>84547.73</v>
      </c>
      <c r="D72" s="15">
        <v>86060.28</v>
      </c>
      <c r="E72" s="15">
        <v>76097.710000000006</v>
      </c>
      <c r="F72" s="5">
        <v>89422.9</v>
      </c>
      <c r="G72" s="15">
        <v>83967.43</v>
      </c>
      <c r="H72" s="19">
        <v>92321.48</v>
      </c>
      <c r="I72" s="15">
        <v>192072.65</v>
      </c>
      <c r="J72" s="23">
        <v>89074.51</v>
      </c>
      <c r="K72" s="12">
        <v>104914.2</v>
      </c>
      <c r="L72" s="5">
        <v>93911.17</v>
      </c>
      <c r="M72" s="5">
        <v>93349.36</v>
      </c>
      <c r="N72" s="6">
        <f t="shared" si="0"/>
        <v>1173885.56</v>
      </c>
    </row>
    <row r="73" spans="1:14">
      <c r="A73" t="s">
        <v>61</v>
      </c>
      <c r="B73" s="12">
        <v>0</v>
      </c>
      <c r="C73" s="15">
        <v>0</v>
      </c>
      <c r="D73" s="15">
        <v>0</v>
      </c>
      <c r="E73" s="15">
        <v>0</v>
      </c>
      <c r="F73" s="5">
        <v>0</v>
      </c>
      <c r="G73" s="15">
        <v>0</v>
      </c>
      <c r="H73" s="19">
        <v>0</v>
      </c>
      <c r="I73" s="15">
        <v>0</v>
      </c>
      <c r="J73" s="23">
        <v>0</v>
      </c>
      <c r="K73" s="12">
        <v>0</v>
      </c>
      <c r="L73" s="5">
        <v>0</v>
      </c>
      <c r="M73" s="5">
        <v>0</v>
      </c>
      <c r="N73" s="6">
        <f t="shared" si="0"/>
        <v>0</v>
      </c>
    </row>
    <row r="74" spans="1:14">
      <c r="A74" t="s">
        <v>62</v>
      </c>
      <c r="B74" s="12">
        <v>0</v>
      </c>
      <c r="C74" s="15">
        <v>0</v>
      </c>
      <c r="D74" s="15">
        <v>0</v>
      </c>
      <c r="E74" s="15">
        <v>0</v>
      </c>
      <c r="F74" s="5">
        <v>0</v>
      </c>
      <c r="G74" s="15">
        <v>0</v>
      </c>
      <c r="H74" s="19">
        <v>0</v>
      </c>
      <c r="I74" s="15">
        <v>0</v>
      </c>
      <c r="J74" s="23">
        <v>0</v>
      </c>
      <c r="K74" s="12">
        <v>0</v>
      </c>
      <c r="L74" s="5">
        <v>0</v>
      </c>
      <c r="M74" s="5">
        <v>0</v>
      </c>
      <c r="N74" s="6">
        <f t="shared" si="0"/>
        <v>0</v>
      </c>
    </row>
    <row r="75" spans="1:14">
      <c r="A75" t="s">
        <v>124</v>
      </c>
      <c r="B75" s="12">
        <v>797126.08</v>
      </c>
      <c r="C75" s="15">
        <v>886176.02</v>
      </c>
      <c r="D75" s="15">
        <v>882013.84</v>
      </c>
      <c r="E75" s="15">
        <v>792573.01</v>
      </c>
      <c r="F75" s="5">
        <v>888500.15</v>
      </c>
      <c r="G75" s="15">
        <v>823791.15</v>
      </c>
      <c r="H75" s="19">
        <v>849609.1</v>
      </c>
      <c r="I75" s="15">
        <v>757817.52</v>
      </c>
      <c r="J75" s="23">
        <v>852662.64</v>
      </c>
      <c r="K75" s="12">
        <v>966918.5</v>
      </c>
      <c r="L75" s="5">
        <v>893484.5</v>
      </c>
      <c r="M75" s="5">
        <v>859998.64</v>
      </c>
      <c r="N75" s="6">
        <f t="shared" si="0"/>
        <v>10250671.150000002</v>
      </c>
    </row>
    <row r="76" spans="1:14">
      <c r="A76" t="s">
        <v>125</v>
      </c>
      <c r="B76" s="12">
        <v>0</v>
      </c>
      <c r="C76" s="15">
        <v>0</v>
      </c>
      <c r="D76" s="15">
        <v>0</v>
      </c>
      <c r="E76" s="15">
        <v>0</v>
      </c>
      <c r="F76" s="5">
        <v>0</v>
      </c>
      <c r="G76" s="15">
        <v>0</v>
      </c>
      <c r="H76" s="19">
        <v>0</v>
      </c>
      <c r="I76" s="15">
        <v>0</v>
      </c>
      <c r="J76" s="23">
        <v>0</v>
      </c>
      <c r="K76" s="12">
        <v>0</v>
      </c>
      <c r="L76" s="5">
        <v>0</v>
      </c>
      <c r="M76" s="5">
        <v>0</v>
      </c>
      <c r="N76" s="6">
        <f t="shared" si="0"/>
        <v>0</v>
      </c>
    </row>
    <row r="77" spans="1:14">
      <c r="A77" t="s">
        <v>126</v>
      </c>
      <c r="B77" s="12">
        <v>0</v>
      </c>
      <c r="C77" s="15">
        <v>0</v>
      </c>
      <c r="D77" s="15">
        <v>0</v>
      </c>
      <c r="E77" s="15">
        <v>0</v>
      </c>
      <c r="F77" s="5">
        <v>0</v>
      </c>
      <c r="G77" s="15">
        <v>0</v>
      </c>
      <c r="H77" s="19">
        <v>0</v>
      </c>
      <c r="I77" s="15">
        <v>0</v>
      </c>
      <c r="J77" s="23">
        <v>0</v>
      </c>
      <c r="K77" s="12">
        <v>0</v>
      </c>
      <c r="L77" s="5">
        <v>0</v>
      </c>
      <c r="M77" s="5">
        <v>0</v>
      </c>
      <c r="N77" s="6">
        <f>SUM(B77:M77)</f>
        <v>0</v>
      </c>
    </row>
    <row r="78" spans="1:14">
      <c r="A78" t="s">
        <v>66</v>
      </c>
      <c r="B78" s="12">
        <v>0</v>
      </c>
      <c r="C78" s="15">
        <v>0</v>
      </c>
      <c r="D78" s="15">
        <v>0</v>
      </c>
      <c r="E78" s="15">
        <v>0</v>
      </c>
      <c r="F78" s="5">
        <v>0</v>
      </c>
      <c r="G78" s="15">
        <v>0</v>
      </c>
      <c r="H78" s="19">
        <v>0</v>
      </c>
      <c r="I78" s="15">
        <v>0</v>
      </c>
      <c r="J78" s="23">
        <v>0</v>
      </c>
      <c r="K78" s="12">
        <v>0</v>
      </c>
      <c r="L78" s="5">
        <v>0</v>
      </c>
      <c r="M78" s="5">
        <v>0</v>
      </c>
      <c r="N78" s="6">
        <f>SUM(B78:M78)</f>
        <v>0</v>
      </c>
    </row>
    <row r="79" spans="1:14">
      <c r="A79" t="s">
        <v>1</v>
      </c>
    </row>
    <row r="80" spans="1:14" s="6" customFormat="1">
      <c r="A80" s="6" t="s">
        <v>68</v>
      </c>
      <c r="B80" s="6">
        <f t="shared" ref="B80:M80" si="1">SUM(B12:B78)</f>
        <v>13965829.74</v>
      </c>
      <c r="C80" s="6">
        <f t="shared" si="1"/>
        <v>14563124.279999996</v>
      </c>
      <c r="D80" s="6">
        <f t="shared" si="1"/>
        <v>14792129.379999997</v>
      </c>
      <c r="E80" s="6">
        <f t="shared" si="1"/>
        <v>13772598.839999998</v>
      </c>
      <c r="F80" s="6">
        <f t="shared" si="1"/>
        <v>14830045.730000002</v>
      </c>
      <c r="G80" s="6">
        <f t="shared" si="1"/>
        <v>14547527.769999998</v>
      </c>
      <c r="H80" s="6">
        <f t="shared" si="1"/>
        <v>15359773.759999998</v>
      </c>
      <c r="I80" s="6">
        <f t="shared" si="1"/>
        <v>15597491.99</v>
      </c>
      <c r="J80" s="6">
        <f t="shared" si="1"/>
        <v>14648342.43</v>
      </c>
      <c r="K80" s="6">
        <f t="shared" si="1"/>
        <v>16656546.93</v>
      </c>
      <c r="L80" s="6">
        <f t="shared" si="1"/>
        <v>15858987.360000001</v>
      </c>
      <c r="M80" s="6">
        <f t="shared" si="1"/>
        <v>15496065.119999999</v>
      </c>
      <c r="N80" s="6">
        <f>SUM(B80:M80)</f>
        <v>180088463.32999998</v>
      </c>
    </row>
  </sheetData>
  <mergeCells count="5">
    <mergeCell ref="A7:N7"/>
    <mergeCell ref="A3:N3"/>
    <mergeCell ref="A4:N4"/>
    <mergeCell ref="A5:N5"/>
    <mergeCell ref="A6:N6"/>
  </mergeCells>
  <phoneticPr fontId="3" type="noConversion"/>
  <printOptions headings="1" gridLines="1"/>
  <pageMargins left="0.75" right="0.75" top="1" bottom="1" header="0.5" footer="0.5"/>
  <pageSetup scale="82" fitToHeight="1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5963A67AB7B94BB7DE144345E8AEC2" ma:contentTypeVersion="1" ma:contentTypeDescription="Create a new document." ma:contentTypeScope="" ma:versionID="b51502284bf92ee33b32e8ff11612aba">
  <xsd:schema xmlns:xsd="http://www.w3.org/2001/XMLSchema" xmlns:xs="http://www.w3.org/2001/XMLSchema" xmlns:p="http://schemas.microsoft.com/office/2006/metadata/properties" targetNamespace="http://schemas.microsoft.com/office/2006/metadata/properties" ma:root="true" ma:fieldsID="7dcc10a156eb2aa295318eab019ded2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AB09BF3-9CF3-4EE3-9D6C-01F545352AD1}"/>
</file>

<file path=customXml/itemProps2.xml><?xml version="1.0" encoding="utf-8"?>
<ds:datastoreItem xmlns:ds="http://schemas.openxmlformats.org/officeDocument/2006/customXml" ds:itemID="{2BB0C96C-3A1B-4B32-9B29-4038E48FB52A}"/>
</file>

<file path=customXml/itemProps3.xml><?xml version="1.0" encoding="utf-8"?>
<ds:datastoreItem xmlns:ds="http://schemas.openxmlformats.org/officeDocument/2006/customXml" ds:itemID="{6609B26A-85B6-4337-8E89-22FA766F0887}"/>
</file>

<file path=customXml/itemProps4.xml><?xml version="1.0" encoding="utf-8"?>
<ds:datastoreItem xmlns:ds="http://schemas.openxmlformats.org/officeDocument/2006/customXml" ds:itemID="{99D885B0-D12F-4F90-9D49-836E32348EA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Line Item Detail</vt:lpstr>
      <vt:lpstr>SFY0809</vt:lpstr>
      <vt:lpstr>Local Option Sales Tax Coll</vt:lpstr>
      <vt:lpstr>Tourist Development Tax</vt:lpstr>
      <vt:lpstr>Conv &amp; Tourist Impact</vt:lpstr>
      <vt:lpstr>Voted 1-Cent Local Option Fuel</vt:lpstr>
      <vt:lpstr>Non-Voted Local Option Fuel </vt:lpstr>
      <vt:lpstr>Addtional Local Option Fuel</vt:lpstr>
      <vt:lpstr>'Tourist Development Tax'!Print_Area</vt:lpstr>
    </vt:vector>
  </TitlesOfParts>
  <Company>DOR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Lisa Bedrosian</dc:creator>
  <cp:lastModifiedBy>Devlin Irwin</cp:lastModifiedBy>
  <cp:lastPrinted>2008-10-01T19:09:34Z</cp:lastPrinted>
  <dcterms:created xsi:type="dcterms:W3CDTF">2005-12-06T18:39:52Z</dcterms:created>
  <dcterms:modified xsi:type="dcterms:W3CDTF">2022-03-16T17:28:10Z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0x010100F35963A67AB7B94BB7DE144345E8AEC2</vt:lpwstr>
  </property>
</Properties>
</file>