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1D6B4C4F-B83D-479A-9BC2-D57E39FF2336}"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0910"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2" l="1"/>
  <c r="N40" i="2"/>
  <c r="C39" i="4"/>
  <c r="N70" i="2"/>
  <c r="N76" i="2"/>
  <c r="C75" i="4" s="1"/>
  <c r="D78" i="4"/>
  <c r="C78" i="4"/>
  <c r="M27" i="3"/>
  <c r="M27" i="2"/>
  <c r="L27" i="3"/>
  <c r="L27" i="2"/>
  <c r="K27" i="3"/>
  <c r="K27" i="2"/>
  <c r="J27" i="3"/>
  <c r="J27" i="2"/>
  <c r="G24" i="3"/>
  <c r="G24" i="2"/>
  <c r="G80" i="2"/>
  <c r="H27" i="3"/>
  <c r="H27" i="2"/>
  <c r="H80" i="2" s="1"/>
  <c r="I27" i="3"/>
  <c r="I80" i="3" s="1"/>
  <c r="I27" i="2"/>
  <c r="I28" i="2"/>
  <c r="G27" i="3"/>
  <c r="G27" i="2"/>
  <c r="F27" i="3"/>
  <c r="F27" i="2"/>
  <c r="E27" i="3"/>
  <c r="E27" i="2"/>
  <c r="E80" i="2" s="1"/>
  <c r="C27" i="3"/>
  <c r="N27" i="3" s="1"/>
  <c r="D26" i="4" s="1"/>
  <c r="D27" i="3"/>
  <c r="D27" i="2"/>
  <c r="C27" i="2"/>
  <c r="N78" i="2"/>
  <c r="C77" i="4" s="1"/>
  <c r="N77" i="2"/>
  <c r="C76" i="4" s="1"/>
  <c r="N75" i="2"/>
  <c r="C74" i="4"/>
  <c r="N74" i="2"/>
  <c r="C73" i="4" s="1"/>
  <c r="N73" i="2"/>
  <c r="C72" i="4"/>
  <c r="N72" i="2"/>
  <c r="C71" i="4" s="1"/>
  <c r="N71" i="2"/>
  <c r="C70" i="4"/>
  <c r="C69" i="4"/>
  <c r="N69" i="2"/>
  <c r="C68" i="4" s="1"/>
  <c r="N68" i="2"/>
  <c r="C67" i="4" s="1"/>
  <c r="N67" i="2"/>
  <c r="C66" i="4" s="1"/>
  <c r="N66" i="2"/>
  <c r="C65" i="4"/>
  <c r="N65" i="2"/>
  <c r="C64" i="4" s="1"/>
  <c r="N64" i="2"/>
  <c r="C63" i="4" s="1"/>
  <c r="N63" i="2"/>
  <c r="C62" i="4"/>
  <c r="N62" i="2"/>
  <c r="C61" i="4"/>
  <c r="N61" i="2"/>
  <c r="C60" i="4" s="1"/>
  <c r="N60" i="2"/>
  <c r="C59" i="4" s="1"/>
  <c r="N59" i="2"/>
  <c r="C58" i="4"/>
  <c r="N58" i="2"/>
  <c r="C57" i="4" s="1"/>
  <c r="N57" i="2"/>
  <c r="C56" i="4" s="1"/>
  <c r="N56" i="2"/>
  <c r="C55" i="4" s="1"/>
  <c r="N55" i="2"/>
  <c r="C54" i="4"/>
  <c r="N54" i="2"/>
  <c r="C53" i="4"/>
  <c r="N52" i="2"/>
  <c r="C51" i="4" s="1"/>
  <c r="N51" i="2"/>
  <c r="C50" i="4"/>
  <c r="N50" i="2"/>
  <c r="C49" i="4"/>
  <c r="N49" i="2"/>
  <c r="C48" i="4" s="1"/>
  <c r="N48" i="2"/>
  <c r="C47" i="4"/>
  <c r="N47" i="2"/>
  <c r="C46" i="4" s="1"/>
  <c r="N46" i="2"/>
  <c r="C45" i="4"/>
  <c r="N45" i="2"/>
  <c r="C44" i="4" s="1"/>
  <c r="N44" i="2"/>
  <c r="C43" i="4"/>
  <c r="N43" i="2"/>
  <c r="C42" i="4"/>
  <c r="N42" i="2"/>
  <c r="C41" i="4"/>
  <c r="N41" i="2"/>
  <c r="C40" i="4" s="1"/>
  <c r="N39" i="2"/>
  <c r="C38" i="4" s="1"/>
  <c r="N38" i="2"/>
  <c r="C37" i="4"/>
  <c r="N37" i="2"/>
  <c r="C36" i="4"/>
  <c r="N36" i="2"/>
  <c r="C35" i="4" s="1"/>
  <c r="N35" i="2"/>
  <c r="C34" i="4"/>
  <c r="N34" i="2"/>
  <c r="C33" i="4" s="1"/>
  <c r="N33" i="2"/>
  <c r="C32" i="4"/>
  <c r="N32" i="2"/>
  <c r="C31" i="4" s="1"/>
  <c r="N31" i="2"/>
  <c r="C30" i="4"/>
  <c r="N30" i="2"/>
  <c r="C29" i="4"/>
  <c r="N29" i="2"/>
  <c r="C28" i="4"/>
  <c r="N28" i="2"/>
  <c r="C27" i="4" s="1"/>
  <c r="N26" i="2"/>
  <c r="C25" i="4" s="1"/>
  <c r="N25" i="2"/>
  <c r="C24" i="4"/>
  <c r="N24" i="2"/>
  <c r="C23" i="4"/>
  <c r="N23" i="2"/>
  <c r="C22" i="4" s="1"/>
  <c r="C21" i="4"/>
  <c r="N21" i="2"/>
  <c r="C20" i="4" s="1"/>
  <c r="N20" i="2"/>
  <c r="C19" i="4"/>
  <c r="N19" i="2"/>
  <c r="C18" i="4"/>
  <c r="N18" i="2"/>
  <c r="C17" i="4" s="1"/>
  <c r="N17" i="2"/>
  <c r="C16" i="4" s="1"/>
  <c r="N16" i="2"/>
  <c r="C15" i="4"/>
  <c r="N15" i="2"/>
  <c r="C14" i="4"/>
  <c r="N14" i="2"/>
  <c r="C13" i="4" s="1"/>
  <c r="N13" i="2"/>
  <c r="C12" i="4" s="1"/>
  <c r="N12" i="2"/>
  <c r="C11" i="4"/>
  <c r="B53" i="2"/>
  <c r="B80" i="2" s="1"/>
  <c r="N53" i="2"/>
  <c r="C52" i="4" s="1"/>
  <c r="F80" i="2"/>
  <c r="D80" i="2"/>
  <c r="G78" i="4"/>
  <c r="F78" i="4"/>
  <c r="E78" i="4"/>
  <c r="B78" i="4"/>
  <c r="G77" i="4"/>
  <c r="F77" i="4"/>
  <c r="E77" i="4"/>
  <c r="B77" i="4"/>
  <c r="G76" i="4"/>
  <c r="F76" i="4"/>
  <c r="E76" i="4"/>
  <c r="B76" i="4"/>
  <c r="G75" i="4"/>
  <c r="F75" i="4"/>
  <c r="E75" i="4"/>
  <c r="B75" i="4"/>
  <c r="G74" i="4"/>
  <c r="F74" i="4"/>
  <c r="E74" i="4"/>
  <c r="B74" i="4"/>
  <c r="G73" i="4"/>
  <c r="F73" i="4"/>
  <c r="E73" i="4"/>
  <c r="B73" i="4"/>
  <c r="G72" i="4"/>
  <c r="F72" i="4"/>
  <c r="E72" i="4"/>
  <c r="B72" i="4"/>
  <c r="G71" i="4"/>
  <c r="F71" i="4"/>
  <c r="E71" i="4"/>
  <c r="B71" i="4"/>
  <c r="G70" i="4"/>
  <c r="F70" i="4"/>
  <c r="E70" i="4"/>
  <c r="B70" i="4"/>
  <c r="G69" i="4"/>
  <c r="F69" i="4"/>
  <c r="E69" i="4"/>
  <c r="B69" i="4"/>
  <c r="G68" i="4"/>
  <c r="F68" i="4"/>
  <c r="E68" i="4"/>
  <c r="B68" i="4"/>
  <c r="G67" i="4"/>
  <c r="F67" i="4"/>
  <c r="E67" i="4"/>
  <c r="B67" i="4"/>
  <c r="G66" i="4"/>
  <c r="F66" i="4"/>
  <c r="E66" i="4"/>
  <c r="B66" i="4"/>
  <c r="G65" i="4"/>
  <c r="F65" i="4"/>
  <c r="E65" i="4"/>
  <c r="B65" i="4"/>
  <c r="G64" i="4"/>
  <c r="F64" i="4"/>
  <c r="E64" i="4"/>
  <c r="B64" i="4"/>
  <c r="G63" i="4"/>
  <c r="F63" i="4"/>
  <c r="E63" i="4"/>
  <c r="B63" i="4"/>
  <c r="G62" i="4"/>
  <c r="F62" i="4"/>
  <c r="E62" i="4"/>
  <c r="B62" i="4"/>
  <c r="G61" i="4"/>
  <c r="F61" i="4"/>
  <c r="E61" i="4"/>
  <c r="B61" i="4"/>
  <c r="G60" i="4"/>
  <c r="F60" i="4"/>
  <c r="E60" i="4"/>
  <c r="B60" i="4"/>
  <c r="G59" i="4"/>
  <c r="F59" i="4"/>
  <c r="E59" i="4"/>
  <c r="B59" i="4"/>
  <c r="G58" i="4"/>
  <c r="F58" i="4"/>
  <c r="E58" i="4"/>
  <c r="B58" i="4"/>
  <c r="G57" i="4"/>
  <c r="F57" i="4"/>
  <c r="E57" i="4"/>
  <c r="B57" i="4"/>
  <c r="G56" i="4"/>
  <c r="F56" i="4"/>
  <c r="E56" i="4"/>
  <c r="B56" i="4"/>
  <c r="G55" i="4"/>
  <c r="F55" i="4"/>
  <c r="E55" i="4"/>
  <c r="B55" i="4"/>
  <c r="G54" i="4"/>
  <c r="F54" i="4"/>
  <c r="E54" i="4"/>
  <c r="B54" i="4"/>
  <c r="G53" i="4"/>
  <c r="F53" i="4"/>
  <c r="E53" i="4"/>
  <c r="B53" i="4"/>
  <c r="G52" i="4"/>
  <c r="F52" i="4"/>
  <c r="E52" i="4"/>
  <c r="B52" i="4"/>
  <c r="G51" i="4"/>
  <c r="F51" i="4"/>
  <c r="E51" i="4"/>
  <c r="B51" i="4"/>
  <c r="G50" i="4"/>
  <c r="F50" i="4"/>
  <c r="E50" i="4"/>
  <c r="B50" i="4"/>
  <c r="G49" i="4"/>
  <c r="F49" i="4"/>
  <c r="E49" i="4"/>
  <c r="B49" i="4"/>
  <c r="G48" i="4"/>
  <c r="F48" i="4"/>
  <c r="E48" i="4"/>
  <c r="B48" i="4"/>
  <c r="G47" i="4"/>
  <c r="F47" i="4"/>
  <c r="E47" i="4"/>
  <c r="B47" i="4"/>
  <c r="G46" i="4"/>
  <c r="F46" i="4"/>
  <c r="E46" i="4"/>
  <c r="B46" i="4"/>
  <c r="G45" i="4"/>
  <c r="F45" i="4"/>
  <c r="E45" i="4"/>
  <c r="B45" i="4"/>
  <c r="G44" i="4"/>
  <c r="F44" i="4"/>
  <c r="E44" i="4"/>
  <c r="B44" i="4"/>
  <c r="G43" i="4"/>
  <c r="F43" i="4"/>
  <c r="E43" i="4"/>
  <c r="B43" i="4"/>
  <c r="G42" i="4"/>
  <c r="F42" i="4"/>
  <c r="E42" i="4"/>
  <c r="B42" i="4"/>
  <c r="G41" i="4"/>
  <c r="F41" i="4"/>
  <c r="E41" i="4"/>
  <c r="B41" i="4"/>
  <c r="G40" i="4"/>
  <c r="F40" i="4"/>
  <c r="E40" i="4"/>
  <c r="B40" i="4"/>
  <c r="G39" i="4"/>
  <c r="F39" i="4"/>
  <c r="E39" i="4"/>
  <c r="B39" i="4"/>
  <c r="G38" i="4"/>
  <c r="F38" i="4"/>
  <c r="E38" i="4"/>
  <c r="B38" i="4"/>
  <c r="G37" i="4"/>
  <c r="F37" i="4"/>
  <c r="E37" i="4"/>
  <c r="B37" i="4"/>
  <c r="G36" i="4"/>
  <c r="F36" i="4"/>
  <c r="E36" i="4"/>
  <c r="B36" i="4"/>
  <c r="G35" i="4"/>
  <c r="F35" i="4"/>
  <c r="E35" i="4"/>
  <c r="B35" i="4"/>
  <c r="G34" i="4"/>
  <c r="F34" i="4"/>
  <c r="E34" i="4"/>
  <c r="B34" i="4"/>
  <c r="G33" i="4"/>
  <c r="F33" i="4"/>
  <c r="E33" i="4"/>
  <c r="B33" i="4"/>
  <c r="G32" i="4"/>
  <c r="F32" i="4"/>
  <c r="E32" i="4"/>
  <c r="B32" i="4"/>
  <c r="G31" i="4"/>
  <c r="F31" i="4"/>
  <c r="E31" i="4"/>
  <c r="B31" i="4"/>
  <c r="G30" i="4"/>
  <c r="F30" i="4"/>
  <c r="E30" i="4"/>
  <c r="B30" i="4"/>
  <c r="G29" i="4"/>
  <c r="F29" i="4"/>
  <c r="E29" i="4"/>
  <c r="B29" i="4"/>
  <c r="G28" i="4"/>
  <c r="F28" i="4"/>
  <c r="E28" i="4"/>
  <c r="B28" i="4"/>
  <c r="G27" i="4"/>
  <c r="F27" i="4"/>
  <c r="E27" i="4"/>
  <c r="B27" i="4"/>
  <c r="G26" i="4"/>
  <c r="F26" i="4"/>
  <c r="E26" i="4"/>
  <c r="B26" i="4"/>
  <c r="G25" i="4"/>
  <c r="F25" i="4"/>
  <c r="E25" i="4"/>
  <c r="B25" i="4"/>
  <c r="G24" i="4"/>
  <c r="F24" i="4"/>
  <c r="E24" i="4"/>
  <c r="B24" i="4"/>
  <c r="G23" i="4"/>
  <c r="F23" i="4"/>
  <c r="E23" i="4"/>
  <c r="B23" i="4"/>
  <c r="G22" i="4"/>
  <c r="F22" i="4"/>
  <c r="E22" i="4"/>
  <c r="B22" i="4"/>
  <c r="G21" i="4"/>
  <c r="F21" i="4"/>
  <c r="E21" i="4"/>
  <c r="B21" i="4"/>
  <c r="G20" i="4"/>
  <c r="F20" i="4"/>
  <c r="E20" i="4"/>
  <c r="B20" i="4"/>
  <c r="G19" i="4"/>
  <c r="F19" i="4"/>
  <c r="E19" i="4"/>
  <c r="B19" i="4"/>
  <c r="G18" i="4"/>
  <c r="F18" i="4"/>
  <c r="E18" i="4"/>
  <c r="B18" i="4"/>
  <c r="G17" i="4"/>
  <c r="F17" i="4"/>
  <c r="E17" i="4"/>
  <c r="B17" i="4"/>
  <c r="G16" i="4"/>
  <c r="F16" i="4"/>
  <c r="E16" i="4"/>
  <c r="B16" i="4"/>
  <c r="G15" i="4"/>
  <c r="F15" i="4"/>
  <c r="E15" i="4"/>
  <c r="B15" i="4"/>
  <c r="G14" i="4"/>
  <c r="F14" i="4"/>
  <c r="E14" i="4"/>
  <c r="E80" i="4" s="1"/>
  <c r="B14" i="4"/>
  <c r="G13" i="4"/>
  <c r="F13" i="4"/>
  <c r="F80" i="4" s="1"/>
  <c r="E13" i="4"/>
  <c r="B13" i="4"/>
  <c r="G12" i="4"/>
  <c r="F12" i="4"/>
  <c r="E12" i="4"/>
  <c r="B12" i="4"/>
  <c r="G11" i="4"/>
  <c r="F11" i="4"/>
  <c r="E11" i="4"/>
  <c r="B11" i="4"/>
  <c r="A1" i="7"/>
  <c r="A1" i="6"/>
  <c r="A1" i="5"/>
  <c r="A1" i="3"/>
  <c r="A1" i="2"/>
  <c r="A1" i="1"/>
  <c r="M81" i="1"/>
  <c r="N78" i="3"/>
  <c r="D77" i="4"/>
  <c r="N77" i="3"/>
  <c r="D76" i="4" s="1"/>
  <c r="N76" i="3"/>
  <c r="D75" i="4"/>
  <c r="N75" i="3"/>
  <c r="D74" i="4" s="1"/>
  <c r="N74" i="3"/>
  <c r="D73" i="4"/>
  <c r="N73" i="3"/>
  <c r="D72" i="4" s="1"/>
  <c r="N72" i="3"/>
  <c r="D71" i="4"/>
  <c r="N71" i="3"/>
  <c r="D70" i="4"/>
  <c r="N70" i="3"/>
  <c r="D69" i="4"/>
  <c r="N69" i="3"/>
  <c r="D68" i="4" s="1"/>
  <c r="N68" i="3"/>
  <c r="D67" i="4" s="1"/>
  <c r="N67" i="3"/>
  <c r="D66" i="4"/>
  <c r="N66" i="3"/>
  <c r="D65" i="4"/>
  <c r="N65" i="3"/>
  <c r="D64" i="4" s="1"/>
  <c r="N64" i="3"/>
  <c r="D63" i="4"/>
  <c r="N63" i="3"/>
  <c r="D62" i="4" s="1"/>
  <c r="N62" i="3"/>
  <c r="D61" i="4"/>
  <c r="N61" i="3"/>
  <c r="D60" i="4" s="1"/>
  <c r="N60" i="3"/>
  <c r="D59" i="4"/>
  <c r="N59" i="3"/>
  <c r="D58" i="4"/>
  <c r="N58" i="3"/>
  <c r="D57" i="4"/>
  <c r="N57" i="3"/>
  <c r="D56" i="4"/>
  <c r="N56" i="3"/>
  <c r="D55" i="4" s="1"/>
  <c r="N55" i="3"/>
  <c r="D54" i="4"/>
  <c r="N54" i="3"/>
  <c r="D53" i="4"/>
  <c r="N53" i="3"/>
  <c r="D52" i="4" s="1"/>
  <c r="N52" i="3"/>
  <c r="D51" i="4" s="1"/>
  <c r="N51" i="3"/>
  <c r="D50" i="4"/>
  <c r="N50" i="3"/>
  <c r="D49" i="4"/>
  <c r="N49" i="3"/>
  <c r="D48" i="4" s="1"/>
  <c r="N48" i="3"/>
  <c r="D47" i="4" s="1"/>
  <c r="N47" i="3"/>
  <c r="D46" i="4" s="1"/>
  <c r="N46" i="3"/>
  <c r="D45" i="4"/>
  <c r="N45" i="3"/>
  <c r="D44" i="4" s="1"/>
  <c r="N44" i="3"/>
  <c r="D43" i="4" s="1"/>
  <c r="N43" i="3"/>
  <c r="D42" i="4"/>
  <c r="N42" i="3"/>
  <c r="D41" i="4"/>
  <c r="N41" i="3"/>
  <c r="D40" i="4" s="1"/>
  <c r="N40" i="3"/>
  <c r="D39" i="4" s="1"/>
  <c r="N39" i="3"/>
  <c r="D38" i="4"/>
  <c r="N38" i="3"/>
  <c r="D37" i="4"/>
  <c r="N37" i="3"/>
  <c r="D36" i="4" s="1"/>
  <c r="N36" i="3"/>
  <c r="D35" i="4" s="1"/>
  <c r="N35" i="3"/>
  <c r="D34" i="4" s="1"/>
  <c r="N34" i="3"/>
  <c r="D33" i="4"/>
  <c r="N33" i="3"/>
  <c r="D32" i="4" s="1"/>
  <c r="N32" i="3"/>
  <c r="D31" i="4" s="1"/>
  <c r="N31" i="3"/>
  <c r="D30" i="4"/>
  <c r="N30" i="3"/>
  <c r="D29" i="4"/>
  <c r="N29" i="3"/>
  <c r="D28" i="4" s="1"/>
  <c r="N28" i="3"/>
  <c r="D27" i="4" s="1"/>
  <c r="N26" i="3"/>
  <c r="D25" i="4"/>
  <c r="N25" i="3"/>
  <c r="D24" i="4"/>
  <c r="N24" i="3"/>
  <c r="D23" i="4" s="1"/>
  <c r="N23" i="3"/>
  <c r="D22" i="4" s="1"/>
  <c r="N22" i="3"/>
  <c r="D21" i="4" s="1"/>
  <c r="N21" i="3"/>
  <c r="D20" i="4"/>
  <c r="N20" i="3"/>
  <c r="D19" i="4" s="1"/>
  <c r="N19" i="3"/>
  <c r="D18" i="4" s="1"/>
  <c r="N18" i="3"/>
  <c r="D17" i="4"/>
  <c r="N17" i="3"/>
  <c r="D16" i="4"/>
  <c r="N16" i="3"/>
  <c r="D15" i="4" s="1"/>
  <c r="N15" i="3"/>
  <c r="D14" i="4" s="1"/>
  <c r="N14" i="3"/>
  <c r="D13" i="4"/>
  <c r="N13" i="3"/>
  <c r="D12" i="4"/>
  <c r="N12" i="3"/>
  <c r="D11" i="4" s="1"/>
  <c r="M80" i="7"/>
  <c r="L80" i="7"/>
  <c r="K80" i="7"/>
  <c r="J80" i="7"/>
  <c r="I80" i="7"/>
  <c r="H80" i="7"/>
  <c r="G80" i="7"/>
  <c r="F80" i="7"/>
  <c r="E80" i="7"/>
  <c r="D80" i="7"/>
  <c r="C80" i="7"/>
  <c r="B80" i="7"/>
  <c r="N80" i="7" s="1"/>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H80" i="6"/>
  <c r="G80" i="6"/>
  <c r="F80" i="6"/>
  <c r="E80" i="6"/>
  <c r="D80" i="6"/>
  <c r="C80" i="6"/>
  <c r="B80" i="6"/>
  <c r="N80" i="6" s="1"/>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M80" i="5"/>
  <c r="L80" i="5"/>
  <c r="K80" i="5"/>
  <c r="J80" i="5"/>
  <c r="I80" i="5"/>
  <c r="H80" i="5"/>
  <c r="N80" i="5" s="1"/>
  <c r="G80" i="5"/>
  <c r="F80" i="5"/>
  <c r="E80" i="5"/>
  <c r="D80" i="5"/>
  <c r="C80" i="5"/>
  <c r="B80"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B80" i="3"/>
  <c r="C80" i="3"/>
  <c r="D80" i="3"/>
  <c r="E80" i="3"/>
  <c r="F80" i="3"/>
  <c r="G80" i="3"/>
  <c r="H80" i="3"/>
  <c r="J80" i="3"/>
  <c r="K80" i="3"/>
  <c r="L80" i="3"/>
  <c r="M80" i="3"/>
  <c r="I80" i="2"/>
  <c r="J80" i="2"/>
  <c r="K80" i="2"/>
  <c r="L80" i="2"/>
  <c r="M80" i="2"/>
  <c r="B81" i="1"/>
  <c r="C81" i="1"/>
  <c r="N81" i="1" s="1"/>
  <c r="D81" i="1"/>
  <c r="E81" i="1"/>
  <c r="F81" i="1"/>
  <c r="G81" i="1"/>
  <c r="H81" i="1"/>
  <c r="I81" i="1"/>
  <c r="J81" i="1"/>
  <c r="K81" i="1"/>
  <c r="L81"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G80" i="4"/>
  <c r="B80" i="4"/>
  <c r="C80" i="2"/>
  <c r="N80" i="2" l="1"/>
  <c r="D80" i="4"/>
  <c r="N80" i="3"/>
  <c r="N27" i="2"/>
  <c r="C26" i="4" s="1"/>
  <c r="C8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ChenY</author>
  </authors>
  <commentList>
    <comment ref="I46" authorId="0" shapeId="0" xr:uid="{00000000-0006-0000-0200-000001000000}">
      <text>
        <r>
          <rPr>
            <b/>
            <sz val="8"/>
            <color indexed="81"/>
            <rFont val="Tahoma"/>
            <family val="2"/>
          </rPr>
          <t>ChenY:</t>
        </r>
        <r>
          <rPr>
            <sz val="8"/>
            <color indexed="81"/>
            <rFont val="Tahoma"/>
            <family val="2"/>
          </rPr>
          <t xml:space="preserve">
due to a large amount of 74,900.57 for the past</t>
        </r>
      </text>
    </comment>
  </commentList>
</comments>
</file>

<file path=xl/sharedStrings.xml><?xml version="1.0" encoding="utf-8"?>
<sst xmlns="http://schemas.openxmlformats.org/spreadsheetml/2006/main" count="673" uniqueCount="233">
  <si>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</si>
  <si>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</si>
  <si>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</si>
  <si>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</si>
  <si>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</si>
  <si>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</si>
  <si>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</si>
  <si>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</si>
  <si>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</si>
  <si>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</si>
  <si>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</si>
  <si>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</si>
  <si>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</si>
  <si>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</si>
  <si>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</si>
  <si>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</si>
  <si>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</si>
  <si>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</si>
  <si>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</si>
  <si>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</si>
  <si>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</si>
  <si>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</si>
  <si>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</si>
  <si>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</si>
  <si>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</si>
  <si>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</si>
  <si>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</si>
  <si>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</si>
  <si>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</si>
  <si>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</si>
  <si>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</si>
  <si>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</si>
  <si>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</si>
  <si>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</si>
  <si>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</si>
  <si>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</si>
  <si>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</si>
  <si>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</si>
  <si>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</si>
  <si>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</si>
  <si>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</si>
  <si>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</si>
  <si>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</si>
  <si>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</si>
  <si>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</si>
  <si>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</si>
  <si>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</si>
  <si>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</si>
  <si>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</si>
  <si>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</si>
  <si>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</si>
  <si>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</si>
  <si>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</si>
  <si>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</si>
  <si>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</si>
  <si>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</si>
  <si>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</si>
  <si>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</si>
  <si>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</si>
  <si>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</si>
  <si>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</si>
  <si>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</si>
  <si>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</si>
  <si>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</si>
  <si>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</si>
  <si>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</si>
  <si>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</si>
  <si>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</si>
  <si>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</si>
  <si>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</si>
  <si>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</si>
  <si>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</si>
  <si>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</si>
  <si>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</si>
  <si>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</si>
  <si>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</si>
  <si>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</si>
  <si>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</si>
  <si>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</si>
  <si>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</si>
  <si>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</si>
  <si>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</si>
  <si>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</si>
  <si>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</si>
  <si>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</si>
  <si>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</si>
  <si>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</si>
  <si>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</si>
  <si>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</si>
  <si>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</si>
  <si>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</si>
  <si>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</si>
  <si>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</si>
  <si>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</si>
  <si>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</si>
  <si>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</si>
  <si>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</si>
  <si>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</si>
  <si>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</si>
  <si>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</si>
  <si>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</si>
  <si>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</si>
  <si>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</si>
  <si>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</si>
  <si>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</si>
  <si>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</si>
  <si>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</si>
  <si>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</si>
  <si>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</si>
  <si>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</si>
  <si>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</si>
  <si>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</si>
  <si>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</si>
  <si>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</si>
  <si>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</si>
  <si>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</si>
  <si>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</si>
  <si>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</si>
  <si>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</si>
  <si>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</si>
  <si>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</si>
  <si>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</si>
  <si>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</si>
  <si>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</si>
  <si>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</si>
  <si>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</si>
  <si>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</si>
  <si>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</si>
  <si>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</si>
  <si>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</si>
  <si>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</si>
  <si>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DOR ADMINISTERED TAXES/DOR ACCOUNTS</t>
  </si>
  <si>
    <t>TOURIST DEVELOPMENT TAX RECEIPTS DATA</t>
  </si>
  <si>
    <t>LOCAL SALES TAX RECEIPTS DATA</t>
  </si>
  <si>
    <t>LOCAL FUEL TAX RECEIPTS DATA</t>
  </si>
  <si>
    <t>(YTD RECEIPTS FOR MONTH INDICATED)</t>
  </si>
  <si>
    <t>Note: check individual tabs for monthlies</t>
  </si>
  <si>
    <t>SFY09-10</t>
  </si>
  <si>
    <t>53*Martin</t>
  </si>
  <si>
    <t>VALIDATED TAX RECEIPTS DATA FOR:  JULY, 2009 thru June, 2010</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</si>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</sst>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0%"/>
  </numFmts>
  <fonts count="29">
    <font>
      <sz val="10"/>
      <name val="Times New Roman"/>
    </font>
    <font>
      <sz val="11"/>
      <color theme="1"/>
      <name val="Calibri"/>
      <family val="2"/>
      <scheme val="minor"/>
    </font>
    <font>
      <sz val="10"/>
      <name val="Times New Roman"/>
    </font>
    <font>
      <sz val="8"/>
      <name val="Times New Roman"/>
      <family val="1"/>
    </font>
    <font>
      <sz val="10"/>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8"/>
      <color indexed="81"/>
      <name val="Tahoma"/>
      <family val="2"/>
    </font>
    <font>
      <b/>
      <sz val="8"/>
      <color indexed="81"/>
      <name val="Tahoma"/>
      <family val="2"/>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29">
    <fill>
      <patternFill patternType="none"/>
    </fill>
    <fill>
      <patternFill patternType="gray125"/>
    </fill>
    <fill>
      <patternFill patternType="solid">
        <fgColor indexed="57"/>
      </patternFill>
    </fill>
    <fill>
      <patternFill patternType="solid">
        <fgColor indexed="11"/>
      </patternFill>
    </fill>
    <fill>
      <patternFill patternType="solid">
        <fgColor indexed="43"/>
      </patternFill>
    </fill>
    <fill>
      <patternFill patternType="solid">
        <fgColor indexed="50"/>
      </patternFill>
    </fill>
    <fill>
      <patternFill patternType="solid">
        <fgColor indexed="51"/>
      </patternFill>
    </fill>
    <fill>
      <patternFill patternType="solid">
        <fgColor indexed="52"/>
      </patternFill>
    </fill>
    <fill>
      <patternFill patternType="solid">
        <fgColor indexed="43"/>
        <bgColor indexed="64"/>
      </patternFill>
    </fill>
    <fill>
      <patternFill patternType="solid">
        <fgColor indexed="40"/>
        <bgColor indexed="64"/>
      </patternFill>
    </fill>
    <fill>
      <patternFill patternType="solid">
        <fgColor indexed="45"/>
      </patternFill>
    </fill>
    <fill>
      <patternFill patternType="solid">
        <fgColor indexed="29"/>
      </patternFill>
    </fill>
    <fill>
      <patternFill patternType="solid">
        <fgColor indexed="10"/>
      </patternFill>
    </fill>
    <fill>
      <patternFill patternType="solid">
        <fgColor indexed="53"/>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7"/>
        <bgColor indexed="64"/>
      </patternFill>
    </fill>
    <fill>
      <patternFill patternType="solid">
        <fgColor indexed="50"/>
        <bgColor indexed="64"/>
      </patternFill>
    </fill>
    <fill>
      <patternFill patternType="solid">
        <fgColor theme="0"/>
        <bgColor indexed="64"/>
      </patternFill>
    </fill>
  </fills>
  <borders count="13">
    <border>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1"/>
      </left>
      <right style="thin">
        <color indexed="51"/>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53">
    <xf numFmtId="0" fontId="0" fillId="0" borderId="0"/>
    <xf numFmtId="0" fontId="6" fillId="0" borderId="0"/>
    <xf numFmtId="0" fontId="6" fillId="0" borderId="0"/>
    <xf numFmtId="0" fontId="6" fillId="0" borderId="0"/>
    <xf numFmtId="4" fontId="12" fillId="4" borderId="1" applyNumberFormat="0" applyProtection="0">
      <alignment vertical="center"/>
    </xf>
    <xf numFmtId="4" fontId="13" fillId="8" borderId="1" applyNumberFormat="0" applyProtection="0">
      <alignment vertical="center"/>
    </xf>
    <xf numFmtId="4" fontId="14" fillId="8" borderId="1" applyNumberFormat="0" applyProtection="0">
      <alignment horizontal="left" vertical="center" indent="1"/>
    </xf>
    <xf numFmtId="0" fontId="12" fillId="8" borderId="1" applyNumberFormat="0" applyProtection="0">
      <alignment horizontal="left" vertical="top" indent="1"/>
    </xf>
    <xf numFmtId="4" fontId="14" fillId="9" borderId="0" applyNumberFormat="0" applyProtection="0">
      <alignment horizontal="left" vertical="center" indent="1"/>
    </xf>
    <xf numFmtId="4" fontId="15" fillId="10" borderId="1" applyNumberFormat="0" applyProtection="0">
      <alignment horizontal="right" vertical="center"/>
    </xf>
    <xf numFmtId="4" fontId="15" fillId="11" borderId="1" applyNumberFormat="0" applyProtection="0">
      <alignment horizontal="right" vertical="center"/>
    </xf>
    <xf numFmtId="4" fontId="15" fillId="12" borderId="1" applyNumberFormat="0" applyProtection="0">
      <alignment horizontal="right" vertical="center"/>
    </xf>
    <xf numFmtId="4" fontId="15" fillId="6" borderId="1" applyNumberFormat="0" applyProtection="0">
      <alignment horizontal="right" vertical="center"/>
    </xf>
    <xf numFmtId="4" fontId="15" fillId="7" borderId="1" applyNumberFormat="0" applyProtection="0">
      <alignment horizontal="right" vertical="center"/>
    </xf>
    <xf numFmtId="4" fontId="15" fillId="13" borderId="1" applyNumberFormat="0" applyProtection="0">
      <alignment horizontal="right" vertical="center"/>
    </xf>
    <xf numFmtId="4" fontId="15" fillId="2" borderId="1" applyNumberFormat="0" applyProtection="0">
      <alignment horizontal="right" vertical="center"/>
    </xf>
    <xf numFmtId="4" fontId="15" fillId="5" borderId="1" applyNumberFormat="0" applyProtection="0">
      <alignment horizontal="right" vertical="center"/>
    </xf>
    <xf numFmtId="4" fontId="15" fillId="3" borderId="1" applyNumberFormat="0" applyProtection="0">
      <alignment horizontal="right" vertical="center"/>
    </xf>
    <xf numFmtId="4" fontId="12" fillId="14" borderId="2" applyNumberFormat="0" applyProtection="0">
      <alignment horizontal="left" vertical="center" indent="1"/>
    </xf>
    <xf numFmtId="4" fontId="15" fillId="15" borderId="0" applyNumberFormat="0" applyProtection="0">
      <alignment horizontal="left" vertical="center" indent="1"/>
    </xf>
    <xf numFmtId="4" fontId="16" fillId="16" borderId="0" applyNumberFormat="0" applyProtection="0">
      <alignment horizontal="left" vertical="center" indent="1"/>
    </xf>
    <xf numFmtId="4" fontId="15" fillId="17" borderId="1" applyNumberFormat="0" applyProtection="0">
      <alignment horizontal="right" vertical="center"/>
    </xf>
    <xf numFmtId="4" fontId="17" fillId="15" borderId="0" applyNumberFormat="0" applyProtection="0">
      <alignment horizontal="left" vertical="center" indent="1"/>
    </xf>
    <xf numFmtId="4" fontId="17" fillId="9" borderId="0" applyNumberFormat="0" applyProtection="0">
      <alignment horizontal="left" vertical="center" indent="1"/>
    </xf>
    <xf numFmtId="0" fontId="11" fillId="16" borderId="1" applyNumberFormat="0" applyProtection="0">
      <alignment horizontal="left" vertical="center" indent="1"/>
    </xf>
    <xf numFmtId="0" fontId="11" fillId="16" borderId="1" applyNumberFormat="0" applyProtection="0">
      <alignment horizontal="left" vertical="top" indent="1"/>
    </xf>
    <xf numFmtId="0" fontId="11" fillId="9" borderId="1" applyNumberFormat="0" applyProtection="0">
      <alignment horizontal="left" vertical="center" indent="1"/>
    </xf>
    <xf numFmtId="0" fontId="11" fillId="9" borderId="1" applyNumberFormat="0" applyProtection="0">
      <alignment horizontal="left" vertical="top" indent="1"/>
    </xf>
    <xf numFmtId="0" fontId="11" fillId="18" borderId="1" applyNumberFormat="0" applyProtection="0">
      <alignment horizontal="left" vertical="center" indent="1"/>
    </xf>
    <xf numFmtId="0" fontId="11" fillId="18" borderId="1" applyNumberFormat="0" applyProtection="0">
      <alignment horizontal="left" vertical="top" indent="1"/>
    </xf>
    <xf numFmtId="0" fontId="11" fillId="19" borderId="1" applyNumberFormat="0" applyProtection="0">
      <alignment horizontal="left" vertical="center" indent="1"/>
    </xf>
    <xf numFmtId="0" fontId="11" fillId="19" borderId="1" applyNumberFormat="0" applyProtection="0">
      <alignment horizontal="left" vertical="top" indent="1"/>
    </xf>
    <xf numFmtId="4" fontId="15" fillId="20" borderId="1" applyNumberFormat="0" applyProtection="0">
      <alignment vertical="center"/>
    </xf>
    <xf numFmtId="4" fontId="18" fillId="20" borderId="1" applyNumberFormat="0" applyProtection="0">
      <alignment vertical="center"/>
    </xf>
    <xf numFmtId="4" fontId="15" fillId="20" borderId="1" applyNumberFormat="0" applyProtection="0">
      <alignment horizontal="left" vertical="center" indent="1"/>
    </xf>
    <xf numFmtId="0" fontId="15" fillId="20" borderId="1" applyNumberFormat="0" applyProtection="0">
      <alignment horizontal="left" vertical="top" indent="1"/>
    </xf>
    <xf numFmtId="4" fontId="15" fillId="15" borderId="1" applyNumberFormat="0" applyProtection="0">
      <alignment horizontal="right" vertical="center"/>
    </xf>
    <xf numFmtId="4" fontId="18" fillId="15" borderId="1" applyNumberFormat="0" applyProtection="0">
      <alignment horizontal="right" vertical="center"/>
    </xf>
    <xf numFmtId="4" fontId="19" fillId="17" borderId="1" applyNumberFormat="0" applyProtection="0">
      <alignment horizontal="left" vertical="center" indent="1"/>
    </xf>
    <xf numFmtId="0" fontId="19" fillId="9" borderId="1" applyNumberFormat="0" applyProtection="0">
      <alignment horizontal="left" vertical="top" indent="1"/>
    </xf>
    <xf numFmtId="4" fontId="20" fillId="0" borderId="0" applyNumberFormat="0" applyProtection="0">
      <alignment horizontal="left" vertical="center" indent="1"/>
    </xf>
    <xf numFmtId="4" fontId="21" fillId="15" borderId="1" applyNumberFormat="0" applyProtection="0">
      <alignment horizontal="right" vertical="center"/>
    </xf>
    <xf numFmtId="0" fontId="7" fillId="21" borderId="0"/>
    <xf numFmtId="49" fontId="8" fillId="21" borderId="0"/>
    <xf numFmtId="49" fontId="9" fillId="21" borderId="3">
      <alignment wrapText="1"/>
    </xf>
    <xf numFmtId="49" fontId="9" fillId="21" borderId="0">
      <alignment wrapText="1"/>
    </xf>
    <xf numFmtId="0" fontId="7" fillId="22" borderId="3">
      <protection locked="0"/>
    </xf>
    <xf numFmtId="0" fontId="7" fillId="21" borderId="0"/>
    <xf numFmtId="0" fontId="10" fillId="23" borderId="0"/>
    <xf numFmtId="0" fontId="10" fillId="24" borderId="0"/>
    <xf numFmtId="0" fontId="10" fillId="25" borderId="0"/>
    <xf numFmtId="0" fontId="1" fillId="0" borderId="0"/>
    <xf numFmtId="0" fontId="25" fillId="0" borderId="0" applyNumberFormat="0" applyFill="0" applyBorder="0" applyAlignment="0" applyProtection="0"/>
  </cellStyleXfs>
  <cellXfs count="78">
    <xf numFmtId="0" fontId="0" fillId="0" borderId="0" xfId="0"/>
    <xf numFmtId="3" fontId="0" fillId="0" borderId="0" xfId="0" applyNumberFormat="1" applyFill="1" applyBorder="1"/>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5" fillId="0" borderId="0" xfId="0" applyFont="1"/>
    <xf numFmtId="0" fontId="0" fillId="0" borderId="0" xfId="0" applyAlignment="1">
      <alignment horizontal="center"/>
    </xf>
    <xf numFmtId="37" fontId="4" fillId="0" borderId="0" xfId="2" applyNumberFormat="1" applyFont="1" applyFill="1" applyProtection="1"/>
    <xf numFmtId="37" fontId="4" fillId="0" borderId="0" xfId="1" applyNumberFormat="1" applyFont="1" applyFill="1" applyProtection="1"/>
    <xf numFmtId="37" fontId="4" fillId="0" borderId="0" xfId="3" applyNumberFormat="1" applyFont="1" applyFill="1" applyProtection="1"/>
    <xf numFmtId="3" fontId="4" fillId="0" borderId="0" xfId="3" applyNumberFormat="1" applyFont="1" applyFill="1" applyProtection="1"/>
    <xf numFmtId="3" fontId="4" fillId="0" borderId="0" xfId="1" applyNumberFormat="1" applyFont="1" applyFill="1" applyProtection="1"/>
    <xf numFmtId="3" fontId="4" fillId="0" borderId="0" xfId="2" applyNumberFormat="1" applyFont="1" applyFill="1" applyProtection="1"/>
    <xf numFmtId="3" fontId="4" fillId="0" borderId="0" xfId="0" applyNumberFormat="1" applyFont="1" applyFill="1" applyProtection="1"/>
    <xf numFmtId="3" fontId="4" fillId="0" borderId="0" xfId="2" applyNumberFormat="1" applyFont="1" applyFill="1" applyBorder="1" applyProtection="1"/>
    <xf numFmtId="3" fontId="4" fillId="0" borderId="0" xfId="1" applyNumberFormat="1" applyFont="1" applyFill="1" applyBorder="1" applyProtection="1"/>
    <xf numFmtId="3" fontId="4" fillId="0" borderId="0" xfId="3" applyNumberFormat="1" applyFont="1" applyFill="1" applyBorder="1" applyProtection="1"/>
    <xf numFmtId="41" fontId="4" fillId="0" borderId="0" xfId="2" applyNumberFormat="1" applyFont="1" applyFill="1" applyProtection="1"/>
    <xf numFmtId="41" fontId="4" fillId="0" borderId="0" xfId="3" applyNumberFormat="1" applyFont="1" applyFill="1" applyProtection="1"/>
    <xf numFmtId="37" fontId="4" fillId="0" borderId="0" xfId="1" applyNumberFormat="1" applyFont="1" applyFill="1" applyBorder="1" applyProtection="1"/>
    <xf numFmtId="3" fontId="4" fillId="0" borderId="0" xfId="0" applyNumberFormat="1" applyFont="1" applyFill="1" applyBorder="1" applyProtection="1"/>
    <xf numFmtId="0" fontId="0" fillId="26" borderId="0" xfId="0" applyFill="1" applyAlignment="1"/>
    <xf numFmtId="0" fontId="0" fillId="26" borderId="0" xfId="0" applyFill="1"/>
    <xf numFmtId="0" fontId="0" fillId="27" borderId="0" xfId="0" applyFill="1"/>
    <xf numFmtId="3" fontId="2" fillId="0" borderId="0" xfId="0" applyNumberFormat="1" applyFont="1" applyFill="1" applyAlignment="1">
      <alignment horizontal="right"/>
    </xf>
    <xf numFmtId="3" fontId="0" fillId="0" borderId="0" xfId="0" applyNumberFormat="1" applyFill="1"/>
    <xf numFmtId="0" fontId="0" fillId="0" borderId="0" xfId="0" applyAlignment="1">
      <alignment horizontal="center"/>
    </xf>
    <xf numFmtId="0" fontId="24" fillId="28" borderId="0" xfId="51" applyFont="1" applyFill="1" applyAlignment="1">
      <alignment horizontal="right" vertical="top"/>
    </xf>
    <xf numFmtId="0" fontId="26" fillId="28" borderId="4" xfId="52" applyFont="1" applyFill="1" applyBorder="1" applyAlignment="1">
      <alignment horizontal="left" vertical="top" wrapText="1"/>
    </xf>
    <xf numFmtId="0" fontId="24" fillId="28" borderId="4" xfId="51" applyFont="1" applyFill="1" applyBorder="1" applyAlignment="1">
      <alignment horizontal="right" vertical="top"/>
    </xf>
    <xf numFmtId="0" fontId="26" fillId="28" borderId="4" xfId="52" applyFont="1" applyFill="1" applyBorder="1" applyAlignment="1">
      <alignment horizontal="left" vertical="top"/>
    </xf>
    <xf numFmtId="0" fontId="26" fillId="28" borderId="5" xfId="52" applyFont="1" applyFill="1" applyBorder="1" applyAlignment="1">
      <alignment horizontal="left" vertical="top"/>
    </xf>
    <xf numFmtId="0" fontId="1" fillId="0" borderId="0" xfId="51"/>
    <xf numFmtId="0" fontId="27" fillId="0" borderId="6" xfId="51" applyFont="1" applyBorder="1" applyAlignment="1">
      <alignment horizontal="center" vertical="center"/>
    </xf>
    <xf numFmtId="0" fontId="27" fillId="0" borderId="4" xfId="51" applyFont="1" applyBorder="1" applyAlignment="1">
      <alignment horizontal="center" vertical="center"/>
    </xf>
    <xf numFmtId="0" fontId="27" fillId="0" borderId="7" xfId="51" applyFont="1" applyBorder="1" applyAlignment="1">
      <alignment horizontal="center" vertical="center"/>
    </xf>
    <xf numFmtId="0" fontId="27" fillId="28" borderId="4" xfId="51" applyFont="1" applyFill="1" applyBorder="1" applyAlignment="1">
      <alignment horizontal="center" vertical="center" wrapText="1"/>
    </xf>
    <xf numFmtId="0" fontId="27" fillId="28" borderId="8" xfId="51" applyFont="1" applyFill="1" applyBorder="1" applyAlignment="1">
      <alignment horizontal="center" vertical="center" wrapText="1"/>
    </xf>
    <xf numFmtId="0" fontId="27" fillId="28" borderId="9" xfId="51" applyFont="1" applyFill="1" applyBorder="1" applyAlignment="1">
      <alignment horizontal="center" vertical="center" wrapText="1"/>
    </xf>
    <xf numFmtId="0" fontId="27" fillId="28" borderId="10" xfId="51" applyFont="1" applyFill="1" applyBorder="1" applyAlignment="1">
      <alignment horizontal="center" vertical="center"/>
    </xf>
    <xf numFmtId="0" fontId="24" fillId="0" borderId="11" xfId="51" applyFont="1" applyBorder="1" applyAlignment="1">
      <alignment horizontal="left" vertical="top"/>
    </xf>
    <xf numFmtId="0" fontId="24" fillId="0" borderId="11" xfId="51" applyFont="1" applyBorder="1" applyAlignment="1">
      <alignment vertical="top" wrapText="1"/>
    </xf>
    <xf numFmtId="0" fontId="24" fillId="0" borderId="11" xfId="51" applyFont="1" applyBorder="1" applyAlignment="1">
      <alignment horizontal="center" vertical="top" wrapText="1"/>
    </xf>
    <xf numFmtId="0" fontId="26" fillId="0" borderId="11" xfId="52" applyFont="1" applyFill="1" applyBorder="1" applyAlignment="1">
      <alignment horizontal="center" vertical="center"/>
    </xf>
    <xf numFmtId="0" fontId="24" fillId="0" borderId="0" xfId="51" applyFont="1"/>
    <xf numFmtId="0" fontId="24" fillId="0" borderId="0" xfId="51" applyFont="1" applyAlignment="1">
      <alignment horizontal="left" vertical="top"/>
    </xf>
    <xf numFmtId="0" fontId="24" fillId="0" borderId="0" xfId="51" applyFont="1" applyAlignment="1">
      <alignment horizontal="left" vertical="top" wrapText="1"/>
    </xf>
    <xf numFmtId="0" fontId="24" fillId="0" borderId="0" xfId="51" applyFont="1" applyAlignment="1">
      <alignment horizontal="center" vertical="center" wrapText="1"/>
    </xf>
    <xf numFmtId="0" fontId="24" fillId="0" borderId="0" xfId="51" applyFont="1" applyAlignment="1">
      <alignment horizontal="center" vertical="center"/>
    </xf>
    <xf numFmtId="0" fontId="28" fillId="0" borderId="0" xfId="51" applyFont="1" applyAlignment="1">
      <alignment horizontal="center" vertical="center"/>
    </xf>
    <xf numFmtId="0" fontId="26" fillId="0" borderId="0" xfId="52" applyFont="1" applyFill="1" applyBorder="1" applyAlignment="1">
      <alignment horizontal="center" vertical="center"/>
    </xf>
    <xf numFmtId="0" fontId="24" fillId="0" borderId="12" xfId="51" applyFont="1" applyBorder="1"/>
    <xf numFmtId="0" fontId="24" fillId="0" borderId="12" xfId="51" applyFont="1" applyBorder="1" applyAlignment="1">
      <alignment horizontal="left" vertical="top"/>
    </xf>
    <xf numFmtId="0" fontId="24" fillId="0" borderId="12" xfId="51" applyFont="1" applyBorder="1" applyAlignment="1">
      <alignment horizontal="left" vertical="top" wrapText="1"/>
    </xf>
    <xf numFmtId="0" fontId="24" fillId="0" borderId="12" xfId="51" applyFont="1" applyBorder="1" applyAlignment="1">
      <alignment horizontal="center" vertical="center"/>
    </xf>
    <xf numFmtId="0" fontId="24" fillId="0" borderId="12" xfId="51" applyFont="1" applyBorder="1" applyAlignment="1">
      <alignment horizontal="center" vertical="center" wrapText="1"/>
    </xf>
    <xf numFmtId="0" fontId="26" fillId="0" borderId="12" xfId="52" applyFont="1" applyFill="1" applyBorder="1" applyAlignment="1">
      <alignment horizontal="center" vertical="center"/>
    </xf>
    <xf numFmtId="0" fontId="24" fillId="0" borderId="11" xfId="51" applyFont="1" applyBorder="1" applyAlignment="1">
      <alignment horizontal="left" vertical="top" wrapText="1"/>
    </xf>
    <xf numFmtId="0" fontId="24" fillId="0" borderId="11" xfId="51" applyFont="1" applyBorder="1" applyAlignment="1">
      <alignment horizontal="center" vertical="center"/>
    </xf>
    <xf numFmtId="0" fontId="24" fillId="0" borderId="11" xfId="51" applyFont="1" applyBorder="1" applyAlignment="1">
      <alignment horizontal="center" vertical="center" wrapText="1"/>
    </xf>
    <xf numFmtId="0" fontId="24" fillId="0" borderId="0" xfId="51" quotePrefix="1" applyFont="1" applyAlignment="1">
      <alignment horizontal="center" vertical="center" wrapText="1"/>
    </xf>
    <xf numFmtId="0" fontId="24" fillId="0" borderId="0" xfId="51" applyFont="1" applyAlignment="1">
      <alignment horizontal="left" vertical="top" wrapText="1"/>
    </xf>
    <xf numFmtId="0" fontId="24" fillId="0" borderId="0" xfId="51" quotePrefix="1" applyFont="1" applyAlignment="1">
      <alignment horizontal="center" vertical="center"/>
    </xf>
    <xf numFmtId="0" fontId="24" fillId="0" borderId="12" xfId="51" applyFont="1" applyBorder="1" applyAlignment="1">
      <alignment horizontal="left" vertical="top" wrapText="1"/>
    </xf>
    <xf numFmtId="0" fontId="24" fillId="0" borderId="12" xfId="51" quotePrefix="1" applyFont="1" applyBorder="1" applyAlignment="1">
      <alignment horizontal="center" vertical="center"/>
    </xf>
    <xf numFmtId="0" fontId="24" fillId="0" borderId="4" xfId="51" applyFont="1" applyBorder="1" applyAlignment="1">
      <alignment horizontal="left" vertical="top"/>
    </xf>
    <xf numFmtId="0" fontId="24" fillId="0" borderId="4" xfId="51" applyFont="1" applyBorder="1" applyAlignment="1">
      <alignment horizontal="left" vertical="top" wrapText="1"/>
    </xf>
    <xf numFmtId="0" fontId="24" fillId="0" borderId="4" xfId="51" applyFont="1" applyBorder="1" applyAlignment="1">
      <alignment horizontal="center" vertical="center"/>
    </xf>
    <xf numFmtId="0" fontId="24" fillId="0" borderId="4" xfId="51" applyFont="1" applyBorder="1" applyAlignment="1">
      <alignment horizontal="center" vertical="center" wrapText="1"/>
    </xf>
    <xf numFmtId="0" fontId="26" fillId="0" borderId="4" xfId="52" applyFont="1" applyFill="1" applyBorder="1" applyAlignment="1">
      <alignment horizontal="center" vertical="center"/>
    </xf>
    <xf numFmtId="0" fontId="1" fillId="0" borderId="0" xfId="51" applyAlignment="1">
      <alignment vertical="top"/>
    </xf>
    <xf numFmtId="0" fontId="1" fillId="0" borderId="0" xfId="51" applyAlignment="1">
      <alignment horizontal="left" vertical="top" wrapText="1"/>
    </xf>
    <xf numFmtId="0" fontId="1" fillId="0" borderId="0" xfId="51" applyAlignment="1">
      <alignment horizontal="center" vertical="center"/>
    </xf>
    <xf numFmtId="0" fontId="25" fillId="0" borderId="0" xfId="52" quotePrefix="1" applyBorder="1" applyAlignment="1">
      <alignment horizontal="left" vertical="top" wrapText="1"/>
    </xf>
  </cellXfs>
  <cellStyles count="53">
    <cellStyle name="Hyperlink 4" xfId="52" xr:uid="{C8D4134E-F8E0-4CEE-95E6-7E38E02465FF}"/>
    <cellStyle name="Normal" xfId="0" builtinId="0"/>
    <cellStyle name="Normal 31" xfId="51" xr:uid="{6490202F-B0B2-433E-ABB6-2C3300BEC996}"/>
    <cellStyle name="Normal_Addtional Local Option Fuel" xfId="1" xr:uid="{00000000-0005-0000-0000-000001000000}"/>
    <cellStyle name="Normal_Non-Voted Local Option Fuel " xfId="2" xr:uid="{00000000-0005-0000-0000-000002000000}"/>
    <cellStyle name="Normal_Voted 1-Cent Local Option Fuel" xfId="3" xr:uid="{00000000-0005-0000-0000-000003000000}"/>
    <cellStyle name="SAPBEXaggData" xfId="4" xr:uid="{00000000-0005-0000-0000-000004000000}"/>
    <cellStyle name="SAPBEXaggDataEmph" xfId="5" xr:uid="{00000000-0005-0000-0000-000005000000}"/>
    <cellStyle name="SAPBEXaggItem" xfId="6" xr:uid="{00000000-0005-0000-0000-000006000000}"/>
    <cellStyle name="SAPBEXaggItemX" xfId="7" xr:uid="{00000000-0005-0000-0000-000007000000}"/>
    <cellStyle name="SAPBEXchaText" xfId="8" xr:uid="{00000000-0005-0000-0000-000008000000}"/>
    <cellStyle name="SAPBEXexcBad7" xfId="9" xr:uid="{00000000-0005-0000-0000-000009000000}"/>
    <cellStyle name="SAPBEXexcBad8" xfId="10" xr:uid="{00000000-0005-0000-0000-00000A000000}"/>
    <cellStyle name="SAPBEXexcBad9" xfId="11" xr:uid="{00000000-0005-0000-0000-00000B000000}"/>
    <cellStyle name="SAPBEXexcCritical4" xfId="12" xr:uid="{00000000-0005-0000-0000-00000C000000}"/>
    <cellStyle name="SAPBEXexcCritical5" xfId="13" xr:uid="{00000000-0005-0000-0000-00000D000000}"/>
    <cellStyle name="SAPBEXexcCritical6" xfId="14" xr:uid="{00000000-0005-0000-0000-00000E000000}"/>
    <cellStyle name="SAPBEXexcGood1" xfId="15" xr:uid="{00000000-0005-0000-0000-00000F000000}"/>
    <cellStyle name="SAPBEXexcGood2" xfId="16" xr:uid="{00000000-0005-0000-0000-000010000000}"/>
    <cellStyle name="SAPBEXexcGood3" xfId="17" xr:uid="{00000000-0005-0000-0000-000011000000}"/>
    <cellStyle name="SAPBEXfilterDrill" xfId="18" xr:uid="{00000000-0005-0000-0000-000012000000}"/>
    <cellStyle name="SAPBEXfilterItem" xfId="19" xr:uid="{00000000-0005-0000-0000-000013000000}"/>
    <cellStyle name="SAPBEXfilterText" xfId="20" xr:uid="{00000000-0005-0000-0000-000014000000}"/>
    <cellStyle name="SAPBEXformats" xfId="21" xr:uid="{00000000-0005-0000-0000-000015000000}"/>
    <cellStyle name="SAPBEXheaderItem" xfId="22" xr:uid="{00000000-0005-0000-0000-000016000000}"/>
    <cellStyle name="SAPBEXheaderText" xfId="23" xr:uid="{00000000-0005-0000-0000-000017000000}"/>
    <cellStyle name="SAPBEXHLevel0" xfId="24" xr:uid="{00000000-0005-0000-0000-000018000000}"/>
    <cellStyle name="SAPBEXHLevel0X" xfId="25" xr:uid="{00000000-0005-0000-0000-000019000000}"/>
    <cellStyle name="SAPBEXHLevel1" xfId="26" xr:uid="{00000000-0005-0000-0000-00001A000000}"/>
    <cellStyle name="SAPBEXHLevel1X" xfId="27" xr:uid="{00000000-0005-0000-0000-00001B000000}"/>
    <cellStyle name="SAPBEXHLevel2" xfId="28" xr:uid="{00000000-0005-0000-0000-00001C000000}"/>
    <cellStyle name="SAPBEXHLevel2X" xfId="29" xr:uid="{00000000-0005-0000-0000-00001D000000}"/>
    <cellStyle name="SAPBEXHLevel3" xfId="30" xr:uid="{00000000-0005-0000-0000-00001E000000}"/>
    <cellStyle name="SAPBEXHLevel3X" xfId="31" xr:uid="{00000000-0005-0000-0000-00001F000000}"/>
    <cellStyle name="SAPBEXresData" xfId="32" xr:uid="{00000000-0005-0000-0000-000020000000}"/>
    <cellStyle name="SAPBEXresDataEmph" xfId="33" xr:uid="{00000000-0005-0000-0000-000021000000}"/>
    <cellStyle name="SAPBEXresItem" xfId="34" xr:uid="{00000000-0005-0000-0000-000022000000}"/>
    <cellStyle name="SAPBEXresItemX" xfId="35" xr:uid="{00000000-0005-0000-0000-000023000000}"/>
    <cellStyle name="SAPBEXstdData" xfId="36" xr:uid="{00000000-0005-0000-0000-000024000000}"/>
    <cellStyle name="SAPBEXstdDataEmph" xfId="37" xr:uid="{00000000-0005-0000-0000-000025000000}"/>
    <cellStyle name="SAPBEXstdItem" xfId="38" xr:uid="{00000000-0005-0000-0000-000026000000}"/>
    <cellStyle name="SAPBEXstdItemX" xfId="39" xr:uid="{00000000-0005-0000-0000-000027000000}"/>
    <cellStyle name="SAPBEXtitle" xfId="40" xr:uid="{00000000-0005-0000-0000-000028000000}"/>
    <cellStyle name="SAPBEXundefined" xfId="41" xr:uid="{00000000-0005-0000-0000-000029000000}"/>
    <cellStyle name="SEM-BPS-data" xfId="42" xr:uid="{00000000-0005-0000-0000-00002A000000}"/>
    <cellStyle name="SEM-BPS-head" xfId="43" xr:uid="{00000000-0005-0000-0000-00002B000000}"/>
    <cellStyle name="SEM-BPS-headdata" xfId="44" xr:uid="{00000000-0005-0000-0000-00002C000000}"/>
    <cellStyle name="SEM-BPS-headkey" xfId="45" xr:uid="{00000000-0005-0000-0000-00002D000000}"/>
    <cellStyle name="SEM-BPS-input-on" xfId="46" xr:uid="{00000000-0005-0000-0000-00002E000000}"/>
    <cellStyle name="SEM-BPS-key" xfId="47" xr:uid="{00000000-0005-0000-0000-00002F000000}"/>
    <cellStyle name="SEM-BPS-sub1" xfId="48" xr:uid="{00000000-0005-0000-0000-000030000000}"/>
    <cellStyle name="SEM-BPS-sub2" xfId="49" xr:uid="{00000000-0005-0000-0000-000031000000}"/>
    <cellStyle name="SEM-BPS-total" xfId="50" xr:uid="{00000000-0005-0000-0000-00003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F2715-C1DF-4810-B503-C9520A65F5D2}">
  <sheetPr>
    <tabColor rgb="FF7030A0"/>
  </sheetPr>
  <dimension ref="A1:I29"/>
  <sheetViews>
    <sheetView tabSelected="1" workbookViewId="0">
      <pane ySplit="2" topLeftCell="A9" activePane="bottomLeft" state="frozen"/>
      <selection pane="bottomLeft" activeCell="D5" sqref="D5"/>
    </sheetView>
  </sheetViews>
  <sheetFormatPr defaultRowHeight="15"/>
  <cols>
    <col min="1" max="2" width="3.33203125" style="36" customWidth="1"/>
    <col min="3" max="3" width="44.5" style="74" customWidth="1"/>
    <col min="4" max="4" width="101.83203125" style="75" customWidth="1"/>
    <col min="5" max="5" width="21.6640625" style="76" bestFit="1" customWidth="1"/>
    <col min="6" max="6" width="20.5" style="76" customWidth="1"/>
    <col min="7" max="7" width="15.6640625" style="76" customWidth="1"/>
    <col min="8" max="8" width="83.5" style="76" bestFit="1" customWidth="1"/>
    <col min="9" max="16384" width="9.33203125" style="36"/>
  </cols>
  <sheetData>
    <row r="1" spans="1:9" ht="26.25" customHeight="1" thickBot="1">
      <c r="A1" s="31" t="s">
        <v>140</v>
      </c>
      <c r="B1" s="31"/>
      <c r="C1" s="31"/>
      <c r="D1" s="32" t="s">
        <v>141</v>
      </c>
      <c r="E1" s="33" t="s">
        <v>142</v>
      </c>
      <c r="F1" s="33"/>
      <c r="G1" s="34" t="s">
        <v>143</v>
      </c>
      <c r="H1" s="35"/>
    </row>
    <row r="2" spans="1:9" ht="26.25" thickBot="1">
      <c r="A2" s="37" t="s">
        <v>144</v>
      </c>
      <c r="B2" s="38"/>
      <c r="C2" s="39"/>
      <c r="D2" s="40" t="s">
        <v>145</v>
      </c>
      <c r="E2" s="41" t="s">
        <v>146</v>
      </c>
      <c r="F2" s="42" t="s">
        <v>147</v>
      </c>
      <c r="G2" s="42" t="s">
        <v>148</v>
      </c>
      <c r="H2" s="43" t="s">
        <v>149</v>
      </c>
    </row>
    <row r="3" spans="1:9" ht="30" customHeight="1">
      <c r="A3" s="44" t="s">
        <v>150</v>
      </c>
      <c r="B3" s="44"/>
      <c r="C3" s="44"/>
      <c r="D3" s="45" t="s">
        <v>151</v>
      </c>
      <c r="E3" s="45"/>
      <c r="F3" s="46"/>
      <c r="G3" s="47" t="s">
        <v>152</v>
      </c>
      <c r="H3" s="47" t="s">
        <v>153</v>
      </c>
    </row>
    <row r="4" spans="1:9" ht="76.5">
      <c r="A4" s="48"/>
      <c r="B4" s="49" t="s">
        <v>154</v>
      </c>
      <c r="C4" s="49"/>
      <c r="D4" s="50" t="s">
        <v>155</v>
      </c>
      <c r="E4" s="51" t="s">
        <v>156</v>
      </c>
      <c r="F4" s="51" t="s">
        <v>157</v>
      </c>
      <c r="G4" s="52"/>
      <c r="H4" s="52"/>
      <c r="I4" s="53"/>
    </row>
    <row r="5" spans="1:9" ht="63.75">
      <c r="A5" s="48"/>
      <c r="B5" s="49" t="s">
        <v>158</v>
      </c>
      <c r="C5" s="49"/>
      <c r="D5" s="50" t="s">
        <v>159</v>
      </c>
      <c r="E5" s="52" t="s">
        <v>160</v>
      </c>
      <c r="F5" s="51" t="s">
        <v>161</v>
      </c>
      <c r="G5" s="54"/>
      <c r="H5" s="52"/>
      <c r="I5" s="53"/>
    </row>
    <row r="6" spans="1:9" ht="63.75">
      <c r="A6" s="48"/>
      <c r="B6" s="49" t="s">
        <v>162</v>
      </c>
      <c r="C6" s="49"/>
      <c r="D6" s="50" t="s">
        <v>163</v>
      </c>
      <c r="E6" s="52" t="s">
        <v>164</v>
      </c>
      <c r="F6" s="51" t="s">
        <v>165</v>
      </c>
      <c r="G6" s="54"/>
      <c r="H6" s="52"/>
      <c r="I6" s="53"/>
    </row>
    <row r="7" spans="1:9" ht="76.5">
      <c r="A7" s="48"/>
      <c r="B7" s="49" t="s">
        <v>166</v>
      </c>
      <c r="C7" s="49"/>
      <c r="D7" s="50" t="s">
        <v>167</v>
      </c>
      <c r="E7" s="51" t="s">
        <v>168</v>
      </c>
      <c r="F7" s="51" t="s">
        <v>169</v>
      </c>
      <c r="G7" s="54"/>
      <c r="H7" s="52"/>
      <c r="I7" s="53"/>
    </row>
    <row r="8" spans="1:9" ht="51">
      <c r="A8" s="48"/>
      <c r="B8" s="49" t="s">
        <v>170</v>
      </c>
      <c r="C8" s="49"/>
      <c r="D8" s="50" t="s">
        <v>171</v>
      </c>
      <c r="E8" s="52" t="s">
        <v>172</v>
      </c>
      <c r="F8" s="51" t="s">
        <v>173</v>
      </c>
      <c r="G8" s="54"/>
      <c r="H8" s="52"/>
    </row>
    <row r="9" spans="1:9" ht="64.5" thickBot="1">
      <c r="A9" s="55"/>
      <c r="B9" s="56" t="s">
        <v>174</v>
      </c>
      <c r="C9" s="56"/>
      <c r="D9" s="57" t="s">
        <v>175</v>
      </c>
      <c r="E9" s="58" t="s">
        <v>176</v>
      </c>
      <c r="F9" s="59" t="s">
        <v>177</v>
      </c>
      <c r="G9" s="60"/>
      <c r="H9" s="58"/>
    </row>
    <row r="10" spans="1:9" ht="75" customHeight="1">
      <c r="A10" s="44" t="s">
        <v>178</v>
      </c>
      <c r="B10" s="44"/>
      <c r="C10" s="44"/>
      <c r="D10" s="61" t="s">
        <v>179</v>
      </c>
      <c r="E10" s="62">
        <v>125.0104</v>
      </c>
      <c r="F10" s="63" t="s">
        <v>180</v>
      </c>
      <c r="G10" s="47" t="s">
        <v>152</v>
      </c>
      <c r="H10" s="47" t="s">
        <v>181</v>
      </c>
    </row>
    <row r="11" spans="1:9" ht="61.5">
      <c r="A11" s="48"/>
      <c r="B11" s="49" t="s">
        <v>182</v>
      </c>
      <c r="C11" s="49"/>
      <c r="D11" s="50" t="s">
        <v>183</v>
      </c>
      <c r="E11" s="64" t="s">
        <v>184</v>
      </c>
      <c r="F11" s="51" t="s">
        <v>185</v>
      </c>
      <c r="G11" s="52"/>
      <c r="H11" s="52"/>
      <c r="I11" s="53"/>
    </row>
    <row r="12" spans="1:9" ht="76.5">
      <c r="A12" s="48"/>
      <c r="B12" s="65" t="s">
        <v>186</v>
      </c>
      <c r="C12" s="65"/>
      <c r="D12" s="50" t="s">
        <v>187</v>
      </c>
      <c r="E12" s="66" t="s">
        <v>188</v>
      </c>
      <c r="F12" s="51" t="s">
        <v>189</v>
      </c>
      <c r="G12" s="54"/>
      <c r="H12" s="52"/>
      <c r="I12" s="53"/>
    </row>
    <row r="13" spans="1:9" ht="61.5">
      <c r="A13" s="48"/>
      <c r="B13" s="65" t="s">
        <v>190</v>
      </c>
      <c r="C13" s="65"/>
      <c r="D13" s="50" t="s">
        <v>191</v>
      </c>
      <c r="E13" s="66" t="s">
        <v>192</v>
      </c>
      <c r="F13" s="51" t="s">
        <v>193</v>
      </c>
      <c r="G13" s="54"/>
      <c r="H13" s="52"/>
      <c r="I13" s="53"/>
    </row>
    <row r="14" spans="1:9" ht="76.5">
      <c r="A14" s="48"/>
      <c r="B14" s="49" t="s">
        <v>194</v>
      </c>
      <c r="C14" s="49"/>
      <c r="D14" s="50" t="s">
        <v>195</v>
      </c>
      <c r="E14" s="64" t="s">
        <v>196</v>
      </c>
      <c r="F14" s="51" t="s">
        <v>197</v>
      </c>
      <c r="G14" s="54"/>
      <c r="H14" s="52"/>
      <c r="I14" s="53"/>
    </row>
    <row r="15" spans="1:9" ht="57" customHeight="1" thickBot="1">
      <c r="A15" s="55"/>
      <c r="B15" s="67" t="s">
        <v>198</v>
      </c>
      <c r="C15" s="67"/>
      <c r="D15" s="57" t="s">
        <v>199</v>
      </c>
      <c r="E15" s="68" t="s">
        <v>200</v>
      </c>
      <c r="F15" s="59" t="s">
        <v>201</v>
      </c>
      <c r="G15" s="60"/>
      <c r="H15" s="58"/>
    </row>
    <row r="16" spans="1:9" ht="25.5">
      <c r="A16" s="44" t="s">
        <v>202</v>
      </c>
      <c r="B16" s="44"/>
      <c r="C16" s="44"/>
      <c r="D16" s="61" t="s">
        <v>203</v>
      </c>
      <c r="E16" s="62"/>
      <c r="F16" s="63"/>
      <c r="G16" s="47" t="s">
        <v>152</v>
      </c>
      <c r="H16" s="47" t="s">
        <v>181</v>
      </c>
    </row>
    <row r="17" spans="1:9" ht="89.25">
      <c r="A17" s="48"/>
      <c r="B17" s="49" t="s">
        <v>204</v>
      </c>
      <c r="C17" s="49"/>
      <c r="D17" s="50" t="s">
        <v>205</v>
      </c>
      <c r="E17" s="64" t="s">
        <v>206</v>
      </c>
      <c r="F17" s="51" t="s">
        <v>207</v>
      </c>
      <c r="G17" s="52"/>
      <c r="H17" s="52"/>
      <c r="I17" s="53"/>
    </row>
    <row r="18" spans="1:9" ht="63.75">
      <c r="A18" s="48"/>
      <c r="B18" s="49" t="s">
        <v>208</v>
      </c>
      <c r="C18" s="49"/>
      <c r="D18" s="50" t="s">
        <v>209</v>
      </c>
      <c r="E18" s="66" t="s">
        <v>210</v>
      </c>
      <c r="F18" s="51" t="s">
        <v>211</v>
      </c>
      <c r="G18" s="54"/>
      <c r="H18" s="52"/>
      <c r="I18" s="53"/>
    </row>
    <row r="19" spans="1:9" ht="76.5">
      <c r="A19" s="48"/>
      <c r="B19" s="49" t="s">
        <v>212</v>
      </c>
      <c r="C19" s="49"/>
      <c r="D19" s="50" t="s">
        <v>213</v>
      </c>
      <c r="E19" s="52" t="s">
        <v>214</v>
      </c>
      <c r="F19" s="51" t="s">
        <v>215</v>
      </c>
      <c r="G19" s="54"/>
      <c r="H19" s="52"/>
      <c r="I19" s="53"/>
    </row>
    <row r="20" spans="1:9" ht="115.5" thickBot="1">
      <c r="A20" s="48"/>
      <c r="B20" s="65" t="s">
        <v>216</v>
      </c>
      <c r="C20" s="65"/>
      <c r="D20" s="50" t="s">
        <v>217</v>
      </c>
      <c r="E20" s="64" t="s">
        <v>218</v>
      </c>
      <c r="F20" s="51" t="s">
        <v>219</v>
      </c>
      <c r="G20" s="54"/>
      <c r="H20" s="52"/>
      <c r="I20" s="53"/>
    </row>
    <row r="21" spans="1:9" ht="39" thickBot="1">
      <c r="A21" s="69" t="s">
        <v>220</v>
      </c>
      <c r="B21" s="69"/>
      <c r="C21" s="69"/>
      <c r="D21" s="70" t="s">
        <v>221</v>
      </c>
      <c r="E21" s="71">
        <v>336.02100000000002</v>
      </c>
      <c r="F21" s="72" t="s">
        <v>222</v>
      </c>
      <c r="G21" s="73" t="s">
        <v>223</v>
      </c>
      <c r="H21" s="71"/>
    </row>
    <row r="22" spans="1:9" ht="39" thickBot="1">
      <c r="A22" s="69" t="s">
        <v>224</v>
      </c>
      <c r="B22" s="69"/>
      <c r="C22" s="69"/>
      <c r="D22" s="70" t="s">
        <v>225</v>
      </c>
      <c r="E22" s="71" t="s">
        <v>226</v>
      </c>
      <c r="F22" s="72" t="s">
        <v>227</v>
      </c>
      <c r="G22" s="73" t="s">
        <v>223</v>
      </c>
      <c r="H22" s="71"/>
    </row>
    <row r="23" spans="1:9" ht="39" thickBot="1">
      <c r="A23" s="56" t="s">
        <v>228</v>
      </c>
      <c r="B23" s="56"/>
      <c r="C23" s="56"/>
      <c r="D23" s="57" t="s">
        <v>229</v>
      </c>
      <c r="E23" s="58" t="s">
        <v>230</v>
      </c>
      <c r="F23" s="59" t="s">
        <v>231</v>
      </c>
      <c r="G23" s="60" t="s">
        <v>223</v>
      </c>
      <c r="H23" s="58"/>
    </row>
    <row r="25" spans="1:9">
      <c r="D25" s="75" t="s">
        <v>232</v>
      </c>
    </row>
    <row r="29" spans="1:9">
      <c r="D29" s="77"/>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D7E96821-A430-42B4-9CBF-28D94BEEF42E}"/>
    <hyperlink ref="D1" r:id="rId2" xr:uid="{52729650-5CA7-47C4-AC2A-AC73E20C4CF1}"/>
    <hyperlink ref="G1" r:id="rId3" xr:uid="{67E3AFB9-63F5-4E42-9AED-76B7359C62C3}"/>
    <hyperlink ref="G10" r:id="rId4" xr:uid="{BD063399-AF0B-4146-BF81-2F7AE94D3B84}"/>
    <hyperlink ref="H10" r:id="rId5" location="tourist_development" xr:uid="{7C2663E4-B80E-4E0E-A788-04FB5E9C73AA}"/>
    <hyperlink ref="G11:G15" r:id="rId6" display="DR-15" xr:uid="{53160C03-2E79-4611-BB0B-19DFFDD00C32}"/>
    <hyperlink ref="G17:G20" r:id="rId7" display="DR-15" xr:uid="{F4AC3D6C-2F08-4383-B7DF-0F34E3BDDB26}"/>
    <hyperlink ref="G3:G9" r:id="rId8" display="DR-15" xr:uid="{85790DE7-0614-423D-9ADF-4BFFD7FA04AA}"/>
    <hyperlink ref="G16" r:id="rId9" xr:uid="{2E664197-824A-436B-AEC1-1434B9EECDC7}"/>
    <hyperlink ref="H16" r:id="rId10" location="tourist_development" xr:uid="{E6F1375C-B4CA-40EE-989F-2570BC51DCDC}"/>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7"/>
    <pageSetUpPr fitToPage="1"/>
  </sheetPr>
  <dimension ref="A1:G85"/>
  <sheetViews>
    <sheetView workbookViewId="0">
      <pane xSplit="1" ySplit="10" topLeftCell="B72" activePane="bottomRight" state="frozen"/>
      <selection pane="topRight" activeCell="B1" sqref="B1"/>
      <selection pane="bottomLeft" activeCell="A11" sqref="A11"/>
      <selection pane="bottomRight" activeCell="D27" sqref="D27:D78"/>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t="s">
        <v>139</v>
      </c>
      <c r="G1" t="s">
        <v>89</v>
      </c>
    </row>
    <row r="2" spans="1:7">
      <c r="A2" t="s">
        <v>136</v>
      </c>
    </row>
    <row r="3" spans="1:7">
      <c r="A3" s="30" t="s">
        <v>69</v>
      </c>
      <c r="B3" s="30"/>
      <c r="C3" s="30"/>
      <c r="D3" s="30"/>
      <c r="E3" s="30"/>
      <c r="F3" s="30"/>
      <c r="G3" s="30"/>
    </row>
    <row r="4" spans="1:7">
      <c r="A4" s="30" t="s">
        <v>131</v>
      </c>
      <c r="B4" s="30"/>
      <c r="C4" s="30"/>
      <c r="D4" s="30"/>
      <c r="E4" s="30"/>
      <c r="F4" s="30"/>
      <c r="G4" s="30"/>
    </row>
    <row r="5" spans="1:7">
      <c r="A5" s="30" t="s">
        <v>70</v>
      </c>
      <c r="B5" s="30"/>
      <c r="C5" s="30"/>
      <c r="D5" s="30"/>
      <c r="E5" s="30"/>
      <c r="F5" s="30"/>
      <c r="G5" s="30"/>
    </row>
    <row r="6" spans="1:7">
      <c r="A6" s="30" t="s">
        <v>135</v>
      </c>
      <c r="B6" s="30"/>
      <c r="C6" s="30"/>
      <c r="D6" s="30"/>
      <c r="E6" s="30"/>
      <c r="F6" s="30"/>
      <c r="G6" s="30"/>
    </row>
    <row r="8" spans="1:7">
      <c r="B8" s="3" t="s">
        <v>71</v>
      </c>
      <c r="C8" s="3" t="s">
        <v>72</v>
      </c>
      <c r="D8" s="3" t="s">
        <v>73</v>
      </c>
      <c r="E8" s="3" t="s">
        <v>74</v>
      </c>
      <c r="F8" s="3" t="s">
        <v>75</v>
      </c>
      <c r="G8" s="3" t="s">
        <v>76</v>
      </c>
    </row>
    <row r="9" spans="1:7">
      <c r="A9" t="s">
        <v>0</v>
      </c>
      <c r="B9" s="3" t="s">
        <v>77</v>
      </c>
      <c r="C9" s="3" t="s">
        <v>78</v>
      </c>
      <c r="D9" s="3" t="s">
        <v>79</v>
      </c>
      <c r="E9" s="3" t="s">
        <v>80</v>
      </c>
      <c r="F9" s="3" t="s">
        <v>81</v>
      </c>
      <c r="G9" s="3" t="s">
        <v>82</v>
      </c>
    </row>
    <row r="10" spans="1:7">
      <c r="A10" t="s">
        <v>1</v>
      </c>
      <c r="B10" s="3" t="s">
        <v>83</v>
      </c>
      <c r="C10" s="3" t="s">
        <v>84</v>
      </c>
      <c r="D10" s="3" t="s">
        <v>84</v>
      </c>
      <c r="E10" s="3" t="s">
        <v>84</v>
      </c>
      <c r="F10" s="3" t="s">
        <v>84</v>
      </c>
      <c r="G10" s="3" t="s">
        <v>85</v>
      </c>
    </row>
    <row r="11" spans="1:7">
      <c r="A11" s="4" t="s">
        <v>2</v>
      </c>
      <c r="B11" s="5">
        <f>SUM('Local Option Sales Tax Coll'!B12:M12)</f>
        <v>20496993.579999998</v>
      </c>
      <c r="C11" s="5">
        <f>SUM('Tourist Development Tax'!N12)</f>
        <v>2133367.5699999998</v>
      </c>
      <c r="D11" s="5">
        <f>SUM('Conv &amp; Tourist Impact'!N12)</f>
        <v>0</v>
      </c>
      <c r="E11" s="5">
        <f>SUM('Voted 1-Cent Local Option Fuel'!B12:M12)</f>
        <v>1251797.3399999999</v>
      </c>
      <c r="F11" s="5">
        <f>SUM('Non-Voted Local Option Fuel '!B12:M12)</f>
        <v>7491501.1900000004</v>
      </c>
      <c r="G11" s="5">
        <f>SUM('Addtional Local Option Fuel'!B12:M12)</f>
        <v>5558493.6499999994</v>
      </c>
    </row>
    <row r="12" spans="1:7">
      <c r="A12" s="4" t="s">
        <v>3</v>
      </c>
      <c r="B12" s="5">
        <f>SUM('Local Option Sales Tax Coll'!B13:M13)</f>
        <v>1349479.63</v>
      </c>
      <c r="C12" s="5">
        <f>SUM('Tourist Development Tax'!N13)</f>
        <v>19568.37</v>
      </c>
      <c r="D12" s="5">
        <f>SUM('Conv &amp; Tourist Impact'!N13)</f>
        <v>0</v>
      </c>
      <c r="E12" s="5">
        <f>SUM('Voted 1-Cent Local Option Fuel'!B13:M13)</f>
        <v>198571.60000000003</v>
      </c>
      <c r="F12" s="5">
        <f>SUM('Non-Voted Local Option Fuel '!B13:M13)</f>
        <v>1187418.6700000002</v>
      </c>
      <c r="G12" s="5">
        <f>SUM('Addtional Local Option Fuel'!B13:M13)</f>
        <v>0</v>
      </c>
    </row>
    <row r="13" spans="1:7">
      <c r="A13" s="4" t="s">
        <v>4</v>
      </c>
      <c r="B13" s="5">
        <f>SUM('Local Option Sales Tax Coll'!B14:M14)</f>
        <v>915570.5</v>
      </c>
      <c r="C13" s="5">
        <f>SUM('Tourist Development Tax'!N14)</f>
        <v>11605477.529999997</v>
      </c>
      <c r="D13" s="5">
        <f>SUM('Conv &amp; Tourist Impact'!N14)</f>
        <v>0</v>
      </c>
      <c r="E13" s="5">
        <f>SUM('Voted 1-Cent Local Option Fuel'!B14:M14)</f>
        <v>1050860.3599999999</v>
      </c>
      <c r="F13" s="5">
        <f>SUM('Non-Voted Local Option Fuel '!B14:M14)</f>
        <v>6288115.3200000003</v>
      </c>
      <c r="G13" s="5">
        <f>SUM('Addtional Local Option Fuel'!B14:M14)</f>
        <v>0</v>
      </c>
    </row>
    <row r="14" spans="1:7">
      <c r="A14" s="4" t="s">
        <v>5</v>
      </c>
      <c r="B14" s="5">
        <f>SUM('Local Option Sales Tax Coll'!B15:M15)</f>
        <v>1709454.0699999998</v>
      </c>
      <c r="C14" s="5">
        <f>SUM('Tourist Development Tax'!N15)</f>
        <v>90395.349999999991</v>
      </c>
      <c r="D14" s="5">
        <f>SUM('Conv &amp; Tourist Impact'!N15)</f>
        <v>0</v>
      </c>
      <c r="E14" s="5">
        <f>SUM('Voted 1-Cent Local Option Fuel'!B15:M15)</f>
        <v>29529.730000000003</v>
      </c>
      <c r="F14" s="5">
        <f>SUM('Non-Voted Local Option Fuel '!B15:M15)</f>
        <v>1097057.3299999998</v>
      </c>
      <c r="G14" s="5">
        <f>SUM('Addtional Local Option Fuel'!B15:M15)</f>
        <v>0</v>
      </c>
    </row>
    <row r="15" spans="1:7">
      <c r="A15" s="4" t="s">
        <v>6</v>
      </c>
      <c r="B15" s="5">
        <f>SUM('Local Option Sales Tax Coll'!B16:M16)</f>
        <v>1270873.6000000001</v>
      </c>
      <c r="C15" s="5">
        <f>SUM('Tourist Development Tax'!N16)</f>
        <v>7941907.29</v>
      </c>
      <c r="D15" s="5">
        <f>SUM('Conv &amp; Tourist Impact'!N16)</f>
        <v>0</v>
      </c>
      <c r="E15" s="5">
        <f>SUM('Voted 1-Cent Local Option Fuel'!B16:M16)</f>
        <v>338259.82</v>
      </c>
      <c r="F15" s="5">
        <f>SUM('Non-Voted Local Option Fuel '!B16:M16)</f>
        <v>16632020.01</v>
      </c>
      <c r="G15" s="5">
        <f>SUM('Addtional Local Option Fuel'!B16:M16)</f>
        <v>0</v>
      </c>
    </row>
    <row r="16" spans="1:7">
      <c r="A16" s="4" t="s">
        <v>7</v>
      </c>
      <c r="B16" s="5">
        <f>SUM('Local Option Sales Tax Coll'!B17:M17)</f>
        <v>13505316.180000002</v>
      </c>
      <c r="C16" s="5">
        <f>SUM('Tourist Development Tax'!N17)</f>
        <v>34972735.940000005</v>
      </c>
      <c r="D16" s="5">
        <f>SUM('Conv &amp; Tourist Impact'!N17)</f>
        <v>0</v>
      </c>
      <c r="E16" s="5">
        <f>SUM('Voted 1-Cent Local Option Fuel'!B17:M17)</f>
        <v>8487296.3300000001</v>
      </c>
      <c r="F16" s="5">
        <f>SUM('Non-Voted Local Option Fuel '!B17:M17)</f>
        <v>50770439.589999996</v>
      </c>
      <c r="G16" s="5">
        <f>SUM('Addtional Local Option Fuel'!B17:M17)</f>
        <v>38483933.569999993</v>
      </c>
    </row>
    <row r="17" spans="1:7">
      <c r="A17" s="4" t="s">
        <v>8</v>
      </c>
      <c r="B17" s="5">
        <f>SUM('Local Option Sales Tax Coll'!B18:M18)</f>
        <v>873005.73</v>
      </c>
      <c r="C17" s="5">
        <f>SUM('Tourist Development Tax'!N18)</f>
        <v>0</v>
      </c>
      <c r="D17" s="5">
        <f>SUM('Conv &amp; Tourist Impact'!N18)</f>
        <v>0</v>
      </c>
      <c r="E17" s="5">
        <f>SUM('Voted 1-Cent Local Option Fuel'!B18:M18)</f>
        <v>22292.41</v>
      </c>
      <c r="F17" s="5">
        <f>SUM('Non-Voted Local Option Fuel '!B18:M18)</f>
        <v>388104.98999999993</v>
      </c>
      <c r="G17" s="5">
        <f>SUM('Addtional Local Option Fuel'!B18:M18)</f>
        <v>0</v>
      </c>
    </row>
    <row r="18" spans="1:7">
      <c r="A18" s="4" t="s">
        <v>9</v>
      </c>
      <c r="B18" s="5">
        <f>SUM('Local Option Sales Tax Coll'!B19:M19)</f>
        <v>16517541.450000003</v>
      </c>
      <c r="C18" s="5">
        <f>SUM('Tourist Development Tax'!N19)</f>
        <v>2108415.91</v>
      </c>
      <c r="D18" s="5">
        <f>SUM('Conv &amp; Tourist Impact'!N19)</f>
        <v>0</v>
      </c>
      <c r="E18" s="5">
        <f>SUM('Voted 1-Cent Local Option Fuel'!B19:M19)</f>
        <v>928552.36999999988</v>
      </c>
      <c r="F18" s="5">
        <f>SUM('Non-Voted Local Option Fuel '!B19:M19)</f>
        <v>5551308.3499999987</v>
      </c>
      <c r="G18" s="5">
        <f>SUM('Addtional Local Option Fuel'!B19:M19)</f>
        <v>3955011.53</v>
      </c>
    </row>
    <row r="19" spans="1:7">
      <c r="A19" s="4" t="s">
        <v>96</v>
      </c>
      <c r="B19" s="5">
        <f>SUM('Local Option Sales Tax Coll'!B20:M20)</f>
        <v>251851.64</v>
      </c>
      <c r="C19" s="5">
        <f>SUM('Tourist Development Tax'!N20)</f>
        <v>645493.94000000006</v>
      </c>
      <c r="D19" s="5">
        <f>SUM('Conv &amp; Tourist Impact'!N20)</f>
        <v>0</v>
      </c>
      <c r="E19" s="5">
        <f>SUM('Voted 1-Cent Local Option Fuel'!B20:M20)</f>
        <v>572198.94000000006</v>
      </c>
      <c r="F19" s="5">
        <f>SUM('Non-Voted Local Option Fuel '!B20:M20)</f>
        <v>3424328.5</v>
      </c>
      <c r="G19" s="5">
        <f>SUM('Addtional Local Option Fuel'!B20:M20)</f>
        <v>2543555.5099999998</v>
      </c>
    </row>
    <row r="20" spans="1:7">
      <c r="A20" s="4" t="s">
        <v>10</v>
      </c>
      <c r="B20" s="5">
        <f>SUM('Local Option Sales Tax Coll'!B21:M21)</f>
        <v>14469891.929999998</v>
      </c>
      <c r="C20" s="5">
        <f>SUM('Tourist Development Tax'!N21)</f>
        <v>434498.33999999997</v>
      </c>
      <c r="D20" s="5">
        <f>SUM('Conv &amp; Tourist Impact'!N21)</f>
        <v>0</v>
      </c>
      <c r="E20" s="5">
        <f>SUM('Voted 1-Cent Local Option Fuel'!B21:M21)</f>
        <v>856691.92999999993</v>
      </c>
      <c r="F20" s="5">
        <f>SUM('Non-Voted Local Option Fuel '!B21:M21)</f>
        <v>5125370.3499999996</v>
      </c>
      <c r="G20" s="5">
        <f>SUM('Addtional Local Option Fuel'!B21:M21)</f>
        <v>0</v>
      </c>
    </row>
    <row r="21" spans="1:7">
      <c r="A21" s="4" t="s">
        <v>11</v>
      </c>
      <c r="B21" s="5">
        <f>SUM('Local Option Sales Tax Coll'!B22:M22)</f>
        <v>362338.60000000003</v>
      </c>
      <c r="C21" s="5">
        <f>SUM('Tourist Development Tax'!N22)</f>
        <v>12773137.310000001</v>
      </c>
      <c r="D21" s="5">
        <f>SUM('Conv &amp; Tourist Impact'!N22)</f>
        <v>0</v>
      </c>
      <c r="E21" s="5">
        <f>SUM('Voted 1-Cent Local Option Fuel'!B22:M22)</f>
        <v>1408933.57</v>
      </c>
      <c r="F21" s="5">
        <f>SUM('Non-Voted Local Option Fuel '!B22:M22)</f>
        <v>8433119.4000000004</v>
      </c>
      <c r="G21" s="5">
        <f>SUM('Addtional Local Option Fuel'!B22:M22)</f>
        <v>6430433.2599999998</v>
      </c>
    </row>
    <row r="22" spans="1:7">
      <c r="A22" s="4" t="s">
        <v>12</v>
      </c>
      <c r="B22" s="5">
        <f>SUM('Local Option Sales Tax Coll'!B23:M23)</f>
        <v>5494922.3100000005</v>
      </c>
      <c r="C22" s="5">
        <f>SUM('Tourist Development Tax'!N23)</f>
        <v>384737.51</v>
      </c>
      <c r="D22" s="5">
        <f>SUM('Conv &amp; Tourist Impact'!N23)</f>
        <v>0</v>
      </c>
      <c r="E22" s="5">
        <f>SUM('Voted 1-Cent Local Option Fuel'!B23:M23)</f>
        <v>616657.54</v>
      </c>
      <c r="F22" s="5">
        <f>SUM('Non-Voted Local Option Fuel '!B23:M23)</f>
        <v>3680238.46</v>
      </c>
      <c r="G22" s="5">
        <f>SUM('Addtional Local Option Fuel'!B23:M23)</f>
        <v>-6.2800000000000011</v>
      </c>
    </row>
    <row r="23" spans="1:7">
      <c r="A23" s="4" t="s">
        <v>128</v>
      </c>
      <c r="B23" s="5">
        <f>SUM('Local Option Sales Tax Coll'!B24:M24)</f>
        <v>310167304.68999994</v>
      </c>
      <c r="C23" s="5">
        <f>SUM('Tourist Development Tax'!N24)</f>
        <v>24852082.233750004</v>
      </c>
      <c r="D23" s="5">
        <f>SUM('Conv &amp; Tourist Impact'!N24)</f>
        <v>41420137.046250001</v>
      </c>
      <c r="E23" s="5">
        <f>SUM('Voted 1-Cent Local Option Fuel'!B24:M24)</f>
        <v>10352936.149999999</v>
      </c>
      <c r="F23" s="5">
        <f>SUM('Non-Voted Local Option Fuel '!B24:M24)</f>
        <v>61872165.599999994</v>
      </c>
      <c r="G23" s="5">
        <f>SUM('Addtional Local Option Fuel'!B24:M24)</f>
        <v>27214850.43</v>
      </c>
    </row>
    <row r="24" spans="1:7">
      <c r="A24" s="4" t="s">
        <v>13</v>
      </c>
      <c r="B24" s="5">
        <f>SUM('Local Option Sales Tax Coll'!B25:M25)</f>
        <v>1533076.1199999999</v>
      </c>
      <c r="C24" s="5">
        <f>SUM('Tourist Development Tax'!N25)</f>
        <v>0</v>
      </c>
      <c r="D24" s="5">
        <f>SUM('Conv &amp; Tourist Impact'!N25)</f>
        <v>0</v>
      </c>
      <c r="E24" s="5">
        <f>SUM('Voted 1-Cent Local Option Fuel'!B25:M25)</f>
        <v>136378.12</v>
      </c>
      <c r="F24" s="5">
        <f>SUM('Non-Voted Local Option Fuel '!B25:M25)</f>
        <v>810437.81</v>
      </c>
      <c r="G24" s="5">
        <f>SUM('Addtional Local Option Fuel'!B25:M25)</f>
        <v>504597.85</v>
      </c>
    </row>
    <row r="25" spans="1:7">
      <c r="A25" s="4" t="s">
        <v>14</v>
      </c>
      <c r="B25" s="5">
        <f>SUM('Local Option Sales Tax Coll'!B26:M26)</f>
        <v>579007.60000000009</v>
      </c>
      <c r="C25" s="5">
        <f>SUM('Tourist Development Tax'!N26)</f>
        <v>0</v>
      </c>
      <c r="D25" s="5">
        <f>SUM('Conv &amp; Tourist Impact'!N26)</f>
        <v>0</v>
      </c>
      <c r="E25" s="5">
        <f>SUM('Voted 1-Cent Local Option Fuel'!B26:M26)</f>
        <v>33299.269999999997</v>
      </c>
      <c r="F25" s="5">
        <f>SUM('Non-Voted Local Option Fuel '!B26:M26)</f>
        <v>597684.32000000007</v>
      </c>
      <c r="G25" s="5">
        <f>SUM('Addtional Local Option Fuel'!B26:M26)</f>
        <v>0</v>
      </c>
    </row>
    <row r="26" spans="1:7">
      <c r="A26" s="4" t="s">
        <v>15</v>
      </c>
      <c r="B26" s="5">
        <f>SUM('Local Option Sales Tax Coll'!B27:M27)</f>
        <v>111940474.31999999</v>
      </c>
      <c r="C26" s="5">
        <f>SUM('Tourist Development Tax'!N27)</f>
        <v>9147316.5166666675</v>
      </c>
      <c r="D26" s="5">
        <f>SUM('Conv &amp; Tourist Impact'!N27)</f>
        <v>4576991.5966666667</v>
      </c>
      <c r="E26" s="5">
        <f>SUM('Voted 1-Cent Local Option Fuel'!B27:M27)</f>
        <v>1071679.1099999999</v>
      </c>
      <c r="F26" s="5">
        <f>SUM('Non-Voted Local Option Fuel '!B27:M27)</f>
        <v>32456466.649999999</v>
      </c>
      <c r="G26" s="5">
        <f>SUM('Addtional Local Option Fuel'!B27:M27)</f>
        <v>0</v>
      </c>
    </row>
    <row r="27" spans="1:7">
      <c r="A27" s="4" t="s">
        <v>16</v>
      </c>
      <c r="B27" s="5">
        <f>SUM('Local Option Sales Tax Coll'!B28:M28)</f>
        <v>49240444.950000003</v>
      </c>
      <c r="C27" s="5">
        <f>SUM('Tourist Development Tax'!N28)</f>
        <v>5457304.5800000001</v>
      </c>
      <c r="D27" s="5">
        <f>SUM('Conv &amp; Tourist Impact'!N28)</f>
        <v>0</v>
      </c>
      <c r="E27" s="5">
        <f>SUM('Voted 1-Cent Local Option Fuel'!B28:M28)</f>
        <v>1597582.3299999998</v>
      </c>
      <c r="F27" s="5">
        <f>SUM('Non-Voted Local Option Fuel '!B28:M28)</f>
        <v>9550277.5399999991</v>
      </c>
      <c r="G27" s="5">
        <f>SUM('Addtional Local Option Fuel'!B28:M28)</f>
        <v>0</v>
      </c>
    </row>
    <row r="28" spans="1:7">
      <c r="A28" s="4" t="s">
        <v>17</v>
      </c>
      <c r="B28" s="5">
        <f>SUM('Local Option Sales Tax Coll'!B29:M29)</f>
        <v>6251450.8099999987</v>
      </c>
      <c r="C28" s="5">
        <f>SUM('Tourist Development Tax'!N29)</f>
        <v>813810.24000000011</v>
      </c>
      <c r="D28" s="5">
        <f>SUM('Conv &amp; Tourist Impact'!N29)</f>
        <v>0</v>
      </c>
      <c r="E28" s="5">
        <f>SUM('Voted 1-Cent Local Option Fuel'!B29:M29)</f>
        <v>394894.53000000009</v>
      </c>
      <c r="F28" s="5">
        <f>SUM('Non-Voted Local Option Fuel '!B29:M29)</f>
        <v>2363689.75</v>
      </c>
      <c r="G28" s="5">
        <f>SUM('Addtional Local Option Fuel'!B29:M29)</f>
        <v>0</v>
      </c>
    </row>
    <row r="29" spans="1:7">
      <c r="A29" s="4" t="s">
        <v>18</v>
      </c>
      <c r="B29" s="5">
        <f>SUM('Local Option Sales Tax Coll'!B30:M30)</f>
        <v>1224916.3200000003</v>
      </c>
      <c r="C29" s="5">
        <f>SUM('Tourist Development Tax'!N30)</f>
        <v>740964.98</v>
      </c>
      <c r="D29" s="5">
        <f>SUM('Conv &amp; Tourist Impact'!N30)</f>
        <v>0</v>
      </c>
      <c r="E29" s="5">
        <f>SUM('Voted 1-Cent Local Option Fuel'!B30:M30)</f>
        <v>13600.109999999999</v>
      </c>
      <c r="F29" s="5">
        <f>SUM('Non-Voted Local Option Fuel '!B30:M30)</f>
        <v>378957.35</v>
      </c>
      <c r="G29" s="5">
        <f>SUM('Addtional Local Option Fuel'!B30:M30)</f>
        <v>0</v>
      </c>
    </row>
    <row r="30" spans="1:7">
      <c r="A30" s="4" t="s">
        <v>19</v>
      </c>
      <c r="B30" s="5">
        <f>SUM('Local Option Sales Tax Coll'!B31:M31)</f>
        <v>3106530.83</v>
      </c>
      <c r="C30" s="5">
        <f>SUM('Tourist Development Tax'!N31)</f>
        <v>73830.83</v>
      </c>
      <c r="D30" s="5">
        <f>SUM('Conv &amp; Tourist Impact'!N31)</f>
        <v>0</v>
      </c>
      <c r="E30" s="5">
        <f>SUM('Voted 1-Cent Local Option Fuel'!B31:M31)</f>
        <v>240057.74</v>
      </c>
      <c r="F30" s="5">
        <f>SUM('Non-Voted Local Option Fuel '!B31:M31)</f>
        <v>3144227.93</v>
      </c>
      <c r="G30" s="5">
        <f>SUM('Addtional Local Option Fuel'!B31:M31)</f>
        <v>0</v>
      </c>
    </row>
    <row r="31" spans="1:7">
      <c r="A31" s="4" t="s">
        <v>20</v>
      </c>
      <c r="B31" s="5">
        <f>SUM('Local Option Sales Tax Coll'!B32:M32)</f>
        <v>441204.52</v>
      </c>
      <c r="C31" s="5">
        <f>SUM('Tourist Development Tax'!N32)</f>
        <v>25540.620000000003</v>
      </c>
      <c r="D31" s="5">
        <f>SUM('Conv &amp; Tourist Impact'!N32)</f>
        <v>0</v>
      </c>
      <c r="E31" s="5">
        <f>SUM('Voted 1-Cent Local Option Fuel'!B32:M32)</f>
        <v>83024.049999999988</v>
      </c>
      <c r="F31" s="5">
        <f>SUM('Non-Voted Local Option Fuel '!B32:M32)</f>
        <v>496275.7</v>
      </c>
      <c r="G31" s="5">
        <f>SUM('Addtional Local Option Fuel'!B32:M32)</f>
        <v>0</v>
      </c>
    </row>
    <row r="32" spans="1:7">
      <c r="A32" s="4" t="s">
        <v>21</v>
      </c>
      <c r="B32" s="5">
        <f>SUM('Local Option Sales Tax Coll'!B33:M33)</f>
        <v>224707.86</v>
      </c>
      <c r="C32" s="5">
        <f>SUM('Tourist Development Tax'!N33)</f>
        <v>16436.990000000002</v>
      </c>
      <c r="D32" s="5">
        <f>SUM('Conv &amp; Tourist Impact'!N33)</f>
        <v>0</v>
      </c>
      <c r="E32" s="5">
        <f>SUM('Voted 1-Cent Local Option Fuel'!B33:M33)</f>
        <v>54646.080000000009</v>
      </c>
      <c r="F32" s="5">
        <f>SUM('Non-Voted Local Option Fuel '!B33:M33)</f>
        <v>323945.67000000004</v>
      </c>
      <c r="G32" s="5">
        <f>SUM('Addtional Local Option Fuel'!B33:M33)</f>
        <v>0</v>
      </c>
    </row>
    <row r="33" spans="1:7">
      <c r="A33" s="4" t="s">
        <v>22</v>
      </c>
      <c r="B33" s="5">
        <f>SUM('Local Option Sales Tax Coll'!B34:M34)</f>
        <v>872247.79</v>
      </c>
      <c r="C33" s="5">
        <f>SUM('Tourist Development Tax'!N34)</f>
        <v>752334.28</v>
      </c>
      <c r="D33" s="5">
        <f>SUM('Conv &amp; Tourist Impact'!N34)</f>
        <v>0</v>
      </c>
      <c r="E33" s="5">
        <f>SUM('Voted 1-Cent Local Option Fuel'!B34:M34)</f>
        <v>69109.009999999995</v>
      </c>
      <c r="F33" s="5">
        <f>SUM('Non-Voted Local Option Fuel '!B34:M34)</f>
        <v>411739.45999999996</v>
      </c>
      <c r="G33" s="5">
        <f>SUM('Addtional Local Option Fuel'!B34:M34)</f>
        <v>0</v>
      </c>
    </row>
    <row r="34" spans="1:7">
      <c r="A34" s="4" t="s">
        <v>23</v>
      </c>
      <c r="B34" s="5">
        <f>SUM('Local Option Sales Tax Coll'!B35:M35)</f>
        <v>413111.47000000003</v>
      </c>
      <c r="C34" s="5">
        <f>SUM('Tourist Development Tax'!N35)</f>
        <v>23796.94</v>
      </c>
      <c r="D34" s="5">
        <f>SUM('Conv &amp; Tourist Impact'!N35)</f>
        <v>0</v>
      </c>
      <c r="E34" s="5">
        <f>SUM('Voted 1-Cent Local Option Fuel'!B35:M35)</f>
        <v>69547.12</v>
      </c>
      <c r="F34" s="5">
        <f>SUM('Non-Voted Local Option Fuel '!B35:M35)</f>
        <v>919032.17</v>
      </c>
      <c r="G34" s="5">
        <f>SUM('Addtional Local Option Fuel'!B35:M35)</f>
        <v>0</v>
      </c>
    </row>
    <row r="35" spans="1:7">
      <c r="A35" s="4" t="s">
        <v>24</v>
      </c>
      <c r="B35" s="5">
        <f>SUM('Local Option Sales Tax Coll'!B36:M36)</f>
        <v>1228809.75</v>
      </c>
      <c r="C35" s="5">
        <f>SUM('Tourist Development Tax'!N36)</f>
        <v>0</v>
      </c>
      <c r="D35" s="5">
        <f>SUM('Conv &amp; Tourist Impact'!N36)</f>
        <v>0</v>
      </c>
      <c r="E35" s="5">
        <f>SUM('Voted 1-Cent Local Option Fuel'!B36:M36)</f>
        <v>151168.08000000002</v>
      </c>
      <c r="F35" s="5">
        <f>SUM('Non-Voted Local Option Fuel '!B36:M36)</f>
        <v>900601.62000000011</v>
      </c>
      <c r="G35" s="5">
        <f>SUM('Addtional Local Option Fuel'!B36:M36)</f>
        <v>566424.93000000005</v>
      </c>
    </row>
    <row r="36" spans="1:7">
      <c r="A36" s="4" t="s">
        <v>25</v>
      </c>
      <c r="B36" s="5">
        <f>SUM('Local Option Sales Tax Coll'!B37:M37)</f>
        <v>2075005.3300000003</v>
      </c>
      <c r="C36" s="5">
        <f>SUM('Tourist Development Tax'!N37)</f>
        <v>99817.239999999991</v>
      </c>
      <c r="D36" s="5">
        <f>SUM('Conv &amp; Tourist Impact'!N37)</f>
        <v>0</v>
      </c>
      <c r="E36" s="5">
        <f>SUM('Voted 1-Cent Local Option Fuel'!B37:M37)</f>
        <v>253877.26</v>
      </c>
      <c r="F36" s="5">
        <f>SUM('Non-Voted Local Option Fuel '!B37:M37)</f>
        <v>1507077.79</v>
      </c>
      <c r="G36" s="5">
        <f>SUM('Addtional Local Option Fuel'!B37:M37)</f>
        <v>332193.93999999994</v>
      </c>
    </row>
    <row r="37" spans="1:7">
      <c r="A37" s="4" t="s">
        <v>26</v>
      </c>
      <c r="B37" s="5">
        <f>SUM('Local Option Sales Tax Coll'!B38:M38)</f>
        <v>6298818.3799999999</v>
      </c>
      <c r="C37" s="5">
        <f>SUM('Tourist Development Tax'!N38)</f>
        <v>317277.7</v>
      </c>
      <c r="D37" s="5">
        <f>SUM('Conv &amp; Tourist Impact'!N38)</f>
        <v>0</v>
      </c>
      <c r="E37" s="5">
        <f>SUM('Voted 1-Cent Local Option Fuel'!B38:M38)</f>
        <v>857162.78999999992</v>
      </c>
      <c r="F37" s="5">
        <f>SUM('Non-Voted Local Option Fuel '!B38:M38)</f>
        <v>5125880.17</v>
      </c>
      <c r="G37" s="5">
        <f>SUM('Addtional Local Option Fuel'!B38:M38)</f>
        <v>1480168.5599999996</v>
      </c>
    </row>
    <row r="38" spans="1:7">
      <c r="A38" s="4" t="s">
        <v>27</v>
      </c>
      <c r="B38" s="5">
        <f>SUM('Local Option Sales Tax Coll'!B39:M39)</f>
        <v>7449003.2700000014</v>
      </c>
      <c r="C38" s="5">
        <f>SUM('Tourist Development Tax'!N39)</f>
        <v>310915.24000000005</v>
      </c>
      <c r="D38" s="5">
        <f>SUM('Conv &amp; Tourist Impact'!N39)</f>
        <v>0</v>
      </c>
      <c r="E38" s="5">
        <f>SUM('Voted 1-Cent Local Option Fuel'!B39:M39)</f>
        <v>519243.04000000004</v>
      </c>
      <c r="F38" s="5">
        <f>SUM('Non-Voted Local Option Fuel '!B39:M39)</f>
        <v>3092173.83</v>
      </c>
      <c r="G38" s="5">
        <f>SUM('Addtional Local Option Fuel'!B39:M39)</f>
        <v>2022137.3499999999</v>
      </c>
    </row>
    <row r="39" spans="1:7">
      <c r="A39" s="4" t="s">
        <v>28</v>
      </c>
      <c r="B39" s="5">
        <f>SUM('Local Option Sales Tax Coll'!B40:M40)</f>
        <v>155191149.90000001</v>
      </c>
      <c r="C39" s="5">
        <f>SUM('Tourist Development Tax'!N40)</f>
        <v>17130275.460000001</v>
      </c>
      <c r="D39" s="5">
        <f>SUM('Conv &amp; Tourist Impact'!N40)</f>
        <v>0</v>
      </c>
      <c r="E39" s="5">
        <f>SUM('Voted 1-Cent Local Option Fuel'!B40:M40)</f>
        <v>6736997.9900000002</v>
      </c>
      <c r="F39" s="5">
        <f>SUM('Non-Voted Local Option Fuel '!B40:M40)</f>
        <v>40273752.060000002</v>
      </c>
      <c r="G39" s="5">
        <f>SUM('Addtional Local Option Fuel'!B40:M40)</f>
        <v>0</v>
      </c>
    </row>
    <row r="40" spans="1:7">
      <c r="A40" s="4" t="s">
        <v>29</v>
      </c>
      <c r="B40" s="5">
        <f>SUM('Local Option Sales Tax Coll'!B41:M41)</f>
        <v>634366.30999999994</v>
      </c>
      <c r="C40" s="5">
        <f>SUM('Tourist Development Tax'!N41)</f>
        <v>11446.449999999999</v>
      </c>
      <c r="D40" s="5">
        <f>SUM('Conv &amp; Tourist Impact'!N41)</f>
        <v>0</v>
      </c>
      <c r="E40" s="5">
        <f>SUM('Voted 1-Cent Local Option Fuel'!B41:M41)</f>
        <v>123156.37000000001</v>
      </c>
      <c r="F40" s="5">
        <f>SUM('Non-Voted Local Option Fuel '!B41:M41)</f>
        <v>734247.35</v>
      </c>
      <c r="G40" s="5">
        <f>SUM('Addtional Local Option Fuel'!B41:M41)</f>
        <v>0</v>
      </c>
    </row>
    <row r="41" spans="1:7">
      <c r="A41" s="4" t="s">
        <v>30</v>
      </c>
      <c r="B41" s="5">
        <f>SUM('Local Option Sales Tax Coll'!B42:M42)</f>
        <v>15537465.189999999</v>
      </c>
      <c r="C41" s="5">
        <f>SUM('Tourist Development Tax'!N42)</f>
        <v>1345189.06</v>
      </c>
      <c r="D41" s="5">
        <f>SUM('Conv &amp; Tourist Impact'!N42)</f>
        <v>0</v>
      </c>
      <c r="E41" s="5">
        <f>SUM('Voted 1-Cent Local Option Fuel'!B42:M42)</f>
        <v>165892.25000000003</v>
      </c>
      <c r="F41" s="5">
        <f>SUM('Non-Voted Local Option Fuel '!B42:M42)</f>
        <v>4965135.82</v>
      </c>
      <c r="G41" s="5">
        <f>SUM('Addtional Local Option Fuel'!B42:M42)</f>
        <v>0</v>
      </c>
    </row>
    <row r="42" spans="1:7">
      <c r="A42" s="4" t="s">
        <v>31</v>
      </c>
      <c r="B42" s="5">
        <f>SUM('Local Option Sales Tax Coll'!B43:M43)</f>
        <v>5136022.82</v>
      </c>
      <c r="C42" s="5">
        <f>SUM('Tourist Development Tax'!N43)</f>
        <v>240393.93</v>
      </c>
      <c r="D42" s="5">
        <f>SUM('Conv &amp; Tourist Impact'!N43)</f>
        <v>0</v>
      </c>
      <c r="E42" s="5">
        <f>SUM('Voted 1-Cent Local Option Fuel'!B43:M43)</f>
        <v>543843.57000000007</v>
      </c>
      <c r="F42" s="5">
        <f>SUM('Non-Voted Local Option Fuel '!B43:M43)</f>
        <v>3232070.8400000008</v>
      </c>
      <c r="G42" s="5">
        <f>SUM('Addtional Local Option Fuel'!B43:M43)</f>
        <v>0</v>
      </c>
    </row>
    <row r="43" spans="1:7">
      <c r="A43" s="4" t="s">
        <v>32</v>
      </c>
      <c r="B43" s="5">
        <f>SUM('Local Option Sales Tax Coll'!B44:M44)</f>
        <v>605527.53</v>
      </c>
      <c r="C43" s="5">
        <f>SUM('Tourist Development Tax'!N44)</f>
        <v>25720.85</v>
      </c>
      <c r="D43" s="5">
        <f>SUM('Conv &amp; Tourist Impact'!N44)</f>
        <v>0</v>
      </c>
      <c r="E43" s="5">
        <f>SUM('Voted 1-Cent Local Option Fuel'!B44:M44)</f>
        <v>134551.63</v>
      </c>
      <c r="F43" s="5">
        <f>SUM('Non-Voted Local Option Fuel '!B44:M44)</f>
        <v>798369.39</v>
      </c>
      <c r="G43" s="5">
        <f>SUM('Addtional Local Option Fuel'!B44:M44)</f>
        <v>0</v>
      </c>
    </row>
    <row r="44" spans="1:7">
      <c r="A44" s="4" t="s">
        <v>33</v>
      </c>
      <c r="B44" s="5">
        <f>SUM('Local Option Sales Tax Coll'!B45:M45)</f>
        <v>201268.68000000002</v>
      </c>
      <c r="C44" s="5">
        <f>SUM('Tourist Development Tax'!N45)</f>
        <v>0</v>
      </c>
      <c r="D44" s="5">
        <f>SUM('Conv &amp; Tourist Impact'!N45)</f>
        <v>0</v>
      </c>
      <c r="E44" s="5">
        <f>SUM('Voted 1-Cent Local Option Fuel'!B45:M45)</f>
        <v>10588.859999999999</v>
      </c>
      <c r="F44" s="5">
        <f>SUM('Non-Voted Local Option Fuel '!B45:M45)</f>
        <v>185998.66999999998</v>
      </c>
      <c r="G44" s="5">
        <f>SUM('Addtional Local Option Fuel'!B45:M45)</f>
        <v>0</v>
      </c>
    </row>
    <row r="45" spans="1:7">
      <c r="A45" s="4" t="s">
        <v>34</v>
      </c>
      <c r="B45" s="5">
        <f>SUM('Local Option Sales Tax Coll'!B46:M46)</f>
        <v>25833931.530000001</v>
      </c>
      <c r="C45" s="5">
        <f>SUM('Tourist Development Tax'!N46)</f>
        <v>1901891.1900000002</v>
      </c>
      <c r="D45" s="5">
        <f>SUM('Conv &amp; Tourist Impact'!N46)</f>
        <v>0</v>
      </c>
      <c r="E45" s="5">
        <f>SUM('Voted 1-Cent Local Option Fuel'!B46:M46)</f>
        <v>1490315.6500000001</v>
      </c>
      <c r="F45" s="5">
        <f>SUM('Non-Voted Local Option Fuel '!B46:M46)</f>
        <v>8920285.7000000011</v>
      </c>
      <c r="G45" s="5">
        <f>SUM('Addtional Local Option Fuel'!B46:M46)</f>
        <v>0</v>
      </c>
    </row>
    <row r="46" spans="1:7">
      <c r="A46" s="4" t="s">
        <v>35</v>
      </c>
      <c r="B46" s="5">
        <f>SUM('Local Option Sales Tax Coll'!B47:M47)</f>
        <v>1476334.9600000002</v>
      </c>
      <c r="C46" s="5">
        <f>SUM('Tourist Development Tax'!N47)</f>
        <v>22680565.949999999</v>
      </c>
      <c r="D46" s="5">
        <f>SUM('Conv &amp; Tourist Impact'!N47)</f>
        <v>0</v>
      </c>
      <c r="E46" s="5">
        <f>SUM('Voted 1-Cent Local Option Fuel'!B47:M47)</f>
        <v>3032851.1399999997</v>
      </c>
      <c r="F46" s="5">
        <f>SUM('Non-Voted Local Option Fuel '!B47:M47)</f>
        <v>18146331.460000001</v>
      </c>
      <c r="G46" s="5">
        <f>SUM('Addtional Local Option Fuel'!B47:M47)</f>
        <v>13463160.01</v>
      </c>
    </row>
    <row r="47" spans="1:7">
      <c r="A47" s="4" t="s">
        <v>36</v>
      </c>
      <c r="B47" s="5">
        <f>SUM('Local Option Sales Tax Coll'!B48:M48)</f>
        <v>44729849.329999998</v>
      </c>
      <c r="C47" s="5">
        <f>SUM('Tourist Development Tax'!N48)</f>
        <v>3585501.9600000004</v>
      </c>
      <c r="D47" s="5">
        <f>SUM('Conv &amp; Tourist Impact'!N48)</f>
        <v>0</v>
      </c>
      <c r="E47" s="5">
        <f>SUM('Voted 1-Cent Local Option Fuel'!B48:M48)</f>
        <v>1346304.38</v>
      </c>
      <c r="F47" s="5">
        <f>SUM('Non-Voted Local Option Fuel '!B48:M48)</f>
        <v>8052487.3800000008</v>
      </c>
      <c r="G47" s="5">
        <f>SUM('Addtional Local Option Fuel'!B48:M48)</f>
        <v>0</v>
      </c>
    </row>
    <row r="48" spans="1:7">
      <c r="A48" s="4" t="s">
        <v>37</v>
      </c>
      <c r="B48" s="5">
        <f>SUM('Local Option Sales Tax Coll'!B49:M49)</f>
        <v>2494331.65</v>
      </c>
      <c r="C48" s="5">
        <f>SUM('Tourist Development Tax'!N49)</f>
        <v>154512.62</v>
      </c>
      <c r="D48" s="5">
        <f>SUM('Conv &amp; Tourist Impact'!N49)</f>
        <v>0</v>
      </c>
      <c r="E48" s="5">
        <f>SUM('Voted 1-Cent Local Option Fuel'!B49:M49)</f>
        <v>47364.51</v>
      </c>
      <c r="F48" s="5">
        <f>SUM('Non-Voted Local Option Fuel '!B49:M49)</f>
        <v>1406979.5999999996</v>
      </c>
      <c r="G48" s="5">
        <f>SUM('Addtional Local Option Fuel'!B49:M49)</f>
        <v>0</v>
      </c>
    </row>
    <row r="49" spans="1:7">
      <c r="A49" s="4" t="s">
        <v>38</v>
      </c>
      <c r="B49" s="5">
        <f>SUM('Local Option Sales Tax Coll'!B50:M50)</f>
        <v>191354.56999999998</v>
      </c>
      <c r="C49" s="5">
        <f>SUM('Tourist Development Tax'!N50)</f>
        <v>0</v>
      </c>
      <c r="D49" s="5">
        <f>SUM('Conv &amp; Tourist Impact'!N50)</f>
        <v>0</v>
      </c>
      <c r="E49" s="5">
        <f>SUM('Voted 1-Cent Local Option Fuel'!B50:M50)</f>
        <v>46999.93</v>
      </c>
      <c r="F49" s="5">
        <f>SUM('Non-Voted Local Option Fuel '!B50:M50)</f>
        <v>279194.87</v>
      </c>
      <c r="G49" s="5">
        <f>SUM('Addtional Local Option Fuel'!B50:M50)</f>
        <v>0</v>
      </c>
    </row>
    <row r="50" spans="1:7">
      <c r="A50" s="4" t="s">
        <v>39</v>
      </c>
      <c r="B50" s="5">
        <f>SUM('Local Option Sales Tax Coll'!B51:M51)</f>
        <v>1114015.1399999999</v>
      </c>
      <c r="C50" s="5">
        <f>SUM('Tourist Development Tax'!N51)</f>
        <v>70344.41</v>
      </c>
      <c r="D50" s="5">
        <f>SUM('Conv &amp; Tourist Impact'!N51)</f>
        <v>0</v>
      </c>
      <c r="E50" s="5">
        <f>SUM('Voted 1-Cent Local Option Fuel'!B51:M51)</f>
        <v>182732.85999999996</v>
      </c>
      <c r="F50" s="5">
        <f>SUM('Non-Voted Local Option Fuel '!B51:M51)</f>
        <v>1792205.9699999997</v>
      </c>
      <c r="G50" s="5">
        <f>SUM('Addtional Local Option Fuel'!B51:M51)</f>
        <v>0</v>
      </c>
    </row>
    <row r="51" spans="1:7">
      <c r="A51" s="4" t="s">
        <v>40</v>
      </c>
      <c r="B51" s="5">
        <f>SUM('Local Option Sales Tax Coll'!B52:M52)</f>
        <v>17968206.73</v>
      </c>
      <c r="C51" s="5">
        <f>SUM('Tourist Development Tax'!N52)</f>
        <v>6348265.7299999995</v>
      </c>
      <c r="D51" s="5">
        <f>SUM('Conv &amp; Tourist Impact'!N52)</f>
        <v>0</v>
      </c>
      <c r="E51" s="5">
        <f>SUM('Voted 1-Cent Local Option Fuel'!B52:M52)</f>
        <v>1579667.21</v>
      </c>
      <c r="F51" s="5">
        <f>SUM('Non-Voted Local Option Fuel '!B52:M52)</f>
        <v>9448199.0800000019</v>
      </c>
      <c r="G51" s="5">
        <f>SUM('Addtional Local Option Fuel'!B52:M52)</f>
        <v>6968223.7199999988</v>
      </c>
    </row>
    <row r="52" spans="1:7">
      <c r="A52" s="4" t="s">
        <v>41</v>
      </c>
      <c r="B52" s="5">
        <f>SUM('Local Option Sales Tax Coll'!B53:M53)</f>
        <v>10146743.930000002</v>
      </c>
      <c r="C52" s="5">
        <f>SUM('Tourist Development Tax'!N53)</f>
        <v>793462.78</v>
      </c>
      <c r="D52" s="5">
        <f>SUM('Conv &amp; Tourist Impact'!N53)</f>
        <v>0</v>
      </c>
      <c r="E52" s="5">
        <f>SUM('Voted 1-Cent Local Option Fuel'!B53:M53)</f>
        <v>2202697.33</v>
      </c>
      <c r="F52" s="5">
        <f>SUM('Non-Voted Local Option Fuel '!B53:M53)</f>
        <v>13147485.909999998</v>
      </c>
      <c r="G52" s="5">
        <f>SUM('Addtional Local Option Fuel'!B53:M53)</f>
        <v>3714188.4899999998</v>
      </c>
    </row>
    <row r="53" spans="1:7">
      <c r="A53" s="4" t="s">
        <v>42</v>
      </c>
      <c r="B53" s="5">
        <f>SUM('Local Option Sales Tax Coll'!B54:M54)</f>
        <v>10138607.27</v>
      </c>
      <c r="C53" s="5">
        <f>SUM('Tourist Development Tax'!N54)</f>
        <v>1042172.56</v>
      </c>
      <c r="D53" s="5">
        <f>SUM('Conv &amp; Tourist Impact'!N54)</f>
        <v>0</v>
      </c>
      <c r="E53" s="5">
        <f>SUM('Voted 1-Cent Local Option Fuel'!B54:M54)</f>
        <v>803444.64000000013</v>
      </c>
      <c r="F53" s="5">
        <f>SUM('Non-Voted Local Option Fuel '!B54:M54)</f>
        <v>4809220.8500000006</v>
      </c>
      <c r="G53" s="5">
        <f>SUM('Addtional Local Option Fuel'!B54:M54)</f>
        <v>3620977.91</v>
      </c>
    </row>
    <row r="54" spans="1:7">
      <c r="A54" s="4" t="s">
        <v>43</v>
      </c>
      <c r="B54" s="5">
        <f>SUM('Local Option Sales Tax Coll'!B55:M55)</f>
        <v>33272239.390000001</v>
      </c>
      <c r="C54" s="5">
        <f>SUM('Tourist Development Tax'!N55)</f>
        <v>19271589.57</v>
      </c>
      <c r="D54" s="5">
        <f>SUM('Conv &amp; Tourist Impact'!N55)</f>
        <v>4829924.879999999</v>
      </c>
      <c r="E54" s="5">
        <f>SUM('Voted 1-Cent Local Option Fuel'!B55:M55)</f>
        <v>238328.36000000002</v>
      </c>
      <c r="F54" s="5">
        <f>SUM('Non-Voted Local Option Fuel '!B55:M55)</f>
        <v>3216989.13</v>
      </c>
      <c r="G54" s="5">
        <f>SUM('Addtional Local Option Fuel'!B55:M55)</f>
        <v>598471.57000000007</v>
      </c>
    </row>
    <row r="55" spans="1:7">
      <c r="A55" s="4" t="s">
        <v>44</v>
      </c>
      <c r="B55" s="5">
        <f>SUM('Local Option Sales Tax Coll'!B56:M56)</f>
        <v>6485103.4399999995</v>
      </c>
      <c r="C55" s="5">
        <f>SUM('Tourist Development Tax'!N56)</f>
        <v>2173971.0700000003</v>
      </c>
      <c r="D55" s="5">
        <f>SUM('Conv &amp; Tourist Impact'!N56)</f>
        <v>0</v>
      </c>
      <c r="E55" s="5">
        <f>SUM('Voted 1-Cent Local Option Fuel'!B56:M56)</f>
        <v>399864.07000000007</v>
      </c>
      <c r="F55" s="5">
        <f>SUM('Non-Voted Local Option Fuel '!B56:M56)</f>
        <v>2386210.8499999996</v>
      </c>
      <c r="G55" s="5">
        <f>SUM('Addtional Local Option Fuel'!B56:M56)</f>
        <v>0.01</v>
      </c>
    </row>
    <row r="56" spans="1:7">
      <c r="A56" s="4" t="s">
        <v>45</v>
      </c>
      <c r="B56" s="5">
        <f>SUM('Local Option Sales Tax Coll'!B57:M57)</f>
        <v>854648.83</v>
      </c>
      <c r="C56" s="5">
        <f>SUM('Tourist Development Tax'!N57)</f>
        <v>10038809.200000001</v>
      </c>
      <c r="D56" s="5">
        <f>SUM('Conv &amp; Tourist Impact'!N57)</f>
        <v>0</v>
      </c>
      <c r="E56" s="5">
        <f>SUM('Voted 1-Cent Local Option Fuel'!B57:M57)</f>
        <v>981895.20999999985</v>
      </c>
      <c r="F56" s="5">
        <f>SUM('Non-Voted Local Option Fuel '!B57:M57)</f>
        <v>5879827.1300000008</v>
      </c>
      <c r="G56" s="5">
        <f>SUM('Addtional Local Option Fuel'!B57:M57)</f>
        <v>0</v>
      </c>
    </row>
    <row r="57" spans="1:7">
      <c r="A57" s="4" t="s">
        <v>46</v>
      </c>
      <c r="B57" s="5">
        <f>SUM('Local Option Sales Tax Coll'!B58:M58)</f>
        <v>3326113.1700000004</v>
      </c>
      <c r="C57" s="5">
        <f>SUM('Tourist Development Tax'!N58)</f>
        <v>171027.74000000005</v>
      </c>
      <c r="D57" s="5">
        <f>SUM('Conv &amp; Tourist Impact'!N58)</f>
        <v>0</v>
      </c>
      <c r="E57" s="5">
        <f>SUM('Voted 1-Cent Local Option Fuel'!B58:M58)</f>
        <v>337287.05</v>
      </c>
      <c r="F57" s="5">
        <f>SUM('Non-Voted Local Option Fuel '!B58:M58)</f>
        <v>2012390.41</v>
      </c>
      <c r="G57" s="5">
        <f>SUM('Addtional Local Option Fuel'!B58:M58)</f>
        <v>1307687.3999999999</v>
      </c>
    </row>
    <row r="58" spans="1:7">
      <c r="A58" s="4" t="s">
        <v>47</v>
      </c>
      <c r="B58" s="5">
        <f>SUM('Local Option Sales Tax Coll'!B59:M59)</f>
        <v>141437819.00999999</v>
      </c>
      <c r="C58" s="5">
        <f>SUM('Tourist Development Tax'!N59)</f>
        <v>142284500</v>
      </c>
      <c r="D58" s="5">
        <f>SUM('Conv &amp; Tourist Impact'!N59)</f>
        <v>0</v>
      </c>
      <c r="E58" s="5">
        <f>SUM('Voted 1-Cent Local Option Fuel'!B59:M59)</f>
        <v>1086270.2</v>
      </c>
      <c r="F58" s="5">
        <f>SUM('Non-Voted Local Option Fuel '!B59:M59)</f>
        <v>40159039.700000003</v>
      </c>
      <c r="G58" s="5">
        <f>SUM('Addtional Local Option Fuel'!B59:M59)</f>
        <v>0</v>
      </c>
    </row>
    <row r="59" spans="1:7">
      <c r="A59" s="4" t="s">
        <v>48</v>
      </c>
      <c r="B59" s="5">
        <f>SUM('Local Option Sales Tax Coll'!B60:M60)</f>
        <v>32150340.789999999</v>
      </c>
      <c r="C59" s="5">
        <f>SUM('Tourist Development Tax'!N60)</f>
        <v>29774757.239999995</v>
      </c>
      <c r="D59" s="5">
        <f>SUM('Conv &amp; Tourist Impact'!N60)</f>
        <v>0</v>
      </c>
      <c r="E59" s="5">
        <f>SUM('Voted 1-Cent Local Option Fuel'!B60:M60)</f>
        <v>1726853.37</v>
      </c>
      <c r="F59" s="5">
        <f>SUM('Non-Voted Local Option Fuel '!B60:M60)</f>
        <v>10340629.74</v>
      </c>
      <c r="G59" s="5">
        <f>SUM('Addtional Local Option Fuel'!B60:M60)</f>
        <v>0</v>
      </c>
    </row>
    <row r="60" spans="1:7">
      <c r="A60" s="4" t="s">
        <v>49</v>
      </c>
      <c r="B60" s="5">
        <f>SUM('Local Option Sales Tax Coll'!B61:M61)</f>
        <v>87929314.49000001</v>
      </c>
      <c r="C60" s="5">
        <f>SUM('Tourist Development Tax'!N61)</f>
        <v>22953592.420000002</v>
      </c>
      <c r="D60" s="5">
        <f>SUM('Conv &amp; Tourist Impact'!N61)</f>
        <v>0</v>
      </c>
      <c r="E60" s="5">
        <f>SUM('Voted 1-Cent Local Option Fuel'!B61:M61)</f>
        <v>5707002.0599999996</v>
      </c>
      <c r="F60" s="5">
        <f>SUM('Non-Voted Local Option Fuel '!B61:M61)</f>
        <v>34124379.350000001</v>
      </c>
      <c r="G60" s="5">
        <f>SUM('Addtional Local Option Fuel'!B61:M61)</f>
        <v>25445288.75</v>
      </c>
    </row>
    <row r="61" spans="1:7">
      <c r="A61" s="4" t="s">
        <v>50</v>
      </c>
      <c r="B61" s="5">
        <f>SUM('Local Option Sales Tax Coll'!B62:M62)</f>
        <v>34520242.859999992</v>
      </c>
      <c r="C61" s="5">
        <f>SUM('Tourist Development Tax'!N62)</f>
        <v>631793.42000000004</v>
      </c>
      <c r="D61" s="5">
        <f>SUM('Conv &amp; Tourist Impact'!N62)</f>
        <v>0</v>
      </c>
      <c r="E61" s="5">
        <f>SUM('Voted 1-Cent Local Option Fuel'!B62:M62)</f>
        <v>2132850.58</v>
      </c>
      <c r="F61" s="5">
        <f>SUM('Non-Voted Local Option Fuel '!B62:M62)</f>
        <v>12763181.959999999</v>
      </c>
      <c r="G61" s="5">
        <f>SUM('Addtional Local Option Fuel'!B62:M62)</f>
        <v>0</v>
      </c>
    </row>
    <row r="62" spans="1:7">
      <c r="A62" s="4" t="s">
        <v>51</v>
      </c>
      <c r="B62" s="5">
        <f>SUM('Local Option Sales Tax Coll'!B63:M63)</f>
        <v>103452391.20999999</v>
      </c>
      <c r="C62" s="5">
        <f>SUM('Tourist Development Tax'!N63)</f>
        <v>22754919.09</v>
      </c>
      <c r="D62" s="5">
        <f>SUM('Conv &amp; Tourist Impact'!N63)</f>
        <v>0</v>
      </c>
      <c r="E62" s="5">
        <f>SUM('Voted 1-Cent Local Option Fuel'!B63:M63)</f>
        <v>3868037.14</v>
      </c>
      <c r="F62" s="5">
        <f>SUM('Non-Voted Local Option Fuel '!B63:M63)</f>
        <v>23074795.059999995</v>
      </c>
      <c r="G62" s="5">
        <f>SUM('Addtional Local Option Fuel'!B63:M63)</f>
        <v>0</v>
      </c>
    </row>
    <row r="63" spans="1:7">
      <c r="A63" s="4" t="s">
        <v>52</v>
      </c>
      <c r="B63" s="5">
        <f>SUM('Local Option Sales Tax Coll'!B64:M64)</f>
        <v>50970256.390000001</v>
      </c>
      <c r="C63" s="5">
        <f>SUM('Tourist Development Tax'!N64)</f>
        <v>6040642.0899999999</v>
      </c>
      <c r="D63" s="5">
        <f>SUM('Conv &amp; Tourist Impact'!N64)</f>
        <v>0</v>
      </c>
      <c r="E63" s="5">
        <f>SUM('Voted 1-Cent Local Option Fuel'!B64:M64)</f>
        <v>3086954.88</v>
      </c>
      <c r="F63" s="5">
        <f>SUM('Non-Voted Local Option Fuel '!B64:M64)</f>
        <v>18414455.649999999</v>
      </c>
      <c r="G63" s="5">
        <f>SUM('Addtional Local Option Fuel'!B64:M64)</f>
        <v>11644188.520000001</v>
      </c>
    </row>
    <row r="64" spans="1:7">
      <c r="A64" s="4" t="s">
        <v>53</v>
      </c>
      <c r="B64" s="5">
        <f>SUM('Local Option Sales Tax Coll'!B65:M65)</f>
        <v>4368858.21</v>
      </c>
      <c r="C64" s="5">
        <f>SUM('Tourist Development Tax'!N65)</f>
        <v>188477.49</v>
      </c>
      <c r="D64" s="5">
        <f>SUM('Conv &amp; Tourist Impact'!N65)</f>
        <v>0</v>
      </c>
      <c r="E64" s="5">
        <f>SUM('Voted 1-Cent Local Option Fuel'!B65:M65)</f>
        <v>199457.18</v>
      </c>
      <c r="F64" s="5">
        <f>SUM('Non-Voted Local Option Fuel '!B65:M65)</f>
        <v>2310419.86</v>
      </c>
      <c r="G64" s="5">
        <f>SUM('Addtional Local Option Fuel'!B65:M65)</f>
        <v>655870.15</v>
      </c>
    </row>
    <row r="65" spans="1:7">
      <c r="A65" s="4" t="s">
        <v>54</v>
      </c>
      <c r="B65" s="5">
        <f>SUM('Local Option Sales Tax Coll'!B66:M66)</f>
        <v>980298.27</v>
      </c>
      <c r="C65" s="5">
        <f>SUM('Tourist Development Tax'!N66)</f>
        <v>4795619.4400000013</v>
      </c>
      <c r="D65" s="5">
        <f>SUM('Conv &amp; Tourist Impact'!N66)</f>
        <v>0</v>
      </c>
      <c r="E65" s="5">
        <f>SUM('Voted 1-Cent Local Option Fuel'!B66:M66)</f>
        <v>199952.66</v>
      </c>
      <c r="F65" s="5">
        <f>SUM('Non-Voted Local Option Fuel '!B66:M66)</f>
        <v>7234642.8100000005</v>
      </c>
      <c r="G65" s="5">
        <f>SUM('Addtional Local Option Fuel'!B66:M66)</f>
        <v>0</v>
      </c>
    </row>
    <row r="66" spans="1:7">
      <c r="A66" s="4" t="s">
        <v>55</v>
      </c>
      <c r="B66" s="5">
        <f>SUM('Local Option Sales Tax Coll'!B67:M67)</f>
        <v>10140917.08</v>
      </c>
      <c r="C66" s="5">
        <f>SUM('Tourist Development Tax'!N67)</f>
        <v>1947905.4800000002</v>
      </c>
      <c r="D66" s="5">
        <f>SUM('Conv &amp; Tourist Impact'!N67)</f>
        <v>0</v>
      </c>
      <c r="E66" s="5">
        <f>SUM('Voted 1-Cent Local Option Fuel'!B67:M67)</f>
        <v>1381356.41</v>
      </c>
      <c r="F66" s="5">
        <f>SUM('Non-Voted Local Option Fuel '!B67:M67)</f>
        <v>8257304.1800000006</v>
      </c>
      <c r="G66" s="5">
        <f>SUM('Addtional Local Option Fuel'!B67:M67)</f>
        <v>5855781.8399999999</v>
      </c>
    </row>
    <row r="67" spans="1:7">
      <c r="A67" s="4" t="s">
        <v>56</v>
      </c>
      <c r="B67" s="5">
        <f>SUM('Local Option Sales Tax Coll'!B68:M68)</f>
        <v>4975420.7699999996</v>
      </c>
      <c r="C67" s="5">
        <f>SUM('Tourist Development Tax'!N68)</f>
        <v>878391.98</v>
      </c>
      <c r="D67" s="5">
        <f>SUM('Conv &amp; Tourist Impact'!N68)</f>
        <v>0</v>
      </c>
      <c r="E67" s="5">
        <f>SUM('Voted 1-Cent Local Option Fuel'!B68:M68)</f>
        <v>96626.51</v>
      </c>
      <c r="F67" s="5">
        <f>SUM('Non-Voted Local Option Fuel '!B68:M68)</f>
        <v>4419300.87</v>
      </c>
      <c r="G67" s="5">
        <f>SUM('Addtional Local Option Fuel'!B68:M68)</f>
        <v>0</v>
      </c>
    </row>
    <row r="68" spans="1:7">
      <c r="A68" s="4" t="s">
        <v>57</v>
      </c>
      <c r="B68" s="5">
        <f>SUM('Local Option Sales Tax Coll'!B69:M69)</f>
        <v>45626943.480000004</v>
      </c>
      <c r="C68" s="5">
        <f>SUM('Tourist Development Tax'!N69)</f>
        <v>9729364.3499999996</v>
      </c>
      <c r="D68" s="5">
        <f>SUM('Conv &amp; Tourist Impact'!N69)</f>
        <v>0</v>
      </c>
      <c r="E68" s="5">
        <f>SUM('Voted 1-Cent Local Option Fuel'!B69:M69)</f>
        <v>1628908.6</v>
      </c>
      <c r="F68" s="5">
        <f>SUM('Non-Voted Local Option Fuel '!B69:M69)</f>
        <v>9749631.4099999983</v>
      </c>
      <c r="G68" s="5">
        <f>SUM('Addtional Local Option Fuel'!B69:M69)</f>
        <v>7383782.2899999991</v>
      </c>
    </row>
    <row r="69" spans="1:7">
      <c r="A69" s="4" t="s">
        <v>58</v>
      </c>
      <c r="B69" s="5">
        <f>SUM('Local Option Sales Tax Coll'!B70:M70)</f>
        <v>46820274.600000009</v>
      </c>
      <c r="C69" s="5">
        <f>SUM('Tourist Development Tax'!N70)</f>
        <v>2921291.42</v>
      </c>
      <c r="D69" s="5">
        <f>SUM('Conv &amp; Tourist Impact'!N70)</f>
        <v>0</v>
      </c>
      <c r="E69" s="5">
        <f>SUM('Voted 1-Cent Local Option Fuel'!B70:M70)</f>
        <v>2086490.7199999997</v>
      </c>
      <c r="F69" s="5">
        <f>SUM('Non-Voted Local Option Fuel '!B70:M70)</f>
        <v>12492957.530000001</v>
      </c>
      <c r="G69" s="5">
        <f>SUM('Addtional Local Option Fuel'!B70:M70)</f>
        <v>0</v>
      </c>
    </row>
    <row r="70" spans="1:7">
      <c r="A70" s="4" t="s">
        <v>59</v>
      </c>
      <c r="B70" s="5">
        <f>SUM('Local Option Sales Tax Coll'!B71:M71)</f>
        <v>6934032.9900000002</v>
      </c>
      <c r="C70" s="5">
        <f>SUM('Tourist Development Tax'!N71)</f>
        <v>342644.18999999994</v>
      </c>
      <c r="D70" s="5">
        <f>SUM('Conv &amp; Tourist Impact'!N71)</f>
        <v>0</v>
      </c>
      <c r="E70" s="5">
        <f>SUM('Voted 1-Cent Local Option Fuel'!B71:M71)</f>
        <v>753977.96</v>
      </c>
      <c r="F70" s="5">
        <f>SUM('Non-Voted Local Option Fuel '!B71:M71)</f>
        <v>4481690.5200000005</v>
      </c>
      <c r="G70" s="5">
        <f>SUM('Addtional Local Option Fuel'!B71:M71)</f>
        <v>0</v>
      </c>
    </row>
    <row r="71" spans="1:7">
      <c r="A71" s="4" t="s">
        <v>60</v>
      </c>
      <c r="B71" s="5">
        <f>SUM('Local Option Sales Tax Coll'!B72:M72)</f>
        <v>2435024.7600000002</v>
      </c>
      <c r="C71" s="5">
        <f>SUM('Tourist Development Tax'!N72)</f>
        <v>100981.43999999999</v>
      </c>
      <c r="D71" s="5">
        <f>SUM('Conv &amp; Tourist Impact'!N72)</f>
        <v>0</v>
      </c>
      <c r="E71" s="5">
        <f>SUM('Voted 1-Cent Local Option Fuel'!B72:M72)</f>
        <v>268895.84000000003</v>
      </c>
      <c r="F71" s="5">
        <f>SUM('Non-Voted Local Option Fuel '!B72:M72)</f>
        <v>1601778.4400000002</v>
      </c>
      <c r="G71" s="5">
        <f>SUM('Addtional Local Option Fuel'!B72:M72)</f>
        <v>901906.25999999989</v>
      </c>
    </row>
    <row r="72" spans="1:7">
      <c r="A72" s="4" t="s">
        <v>130</v>
      </c>
      <c r="B72" s="5">
        <f>SUM('Local Option Sales Tax Coll'!B73:M73)</f>
        <v>1662164.03</v>
      </c>
      <c r="C72" s="5">
        <f>SUM('Tourist Development Tax'!N73)</f>
        <v>176468</v>
      </c>
      <c r="D72" s="5">
        <f>SUM('Conv &amp; Tourist Impact'!N73)</f>
        <v>0</v>
      </c>
      <c r="E72" s="5">
        <f>SUM('Voted 1-Cent Local Option Fuel'!B73:M73)</f>
        <v>66676.34</v>
      </c>
      <c r="F72" s="5">
        <f>SUM('Non-Voted Local Option Fuel '!B73:M73)</f>
        <v>1075520.72</v>
      </c>
      <c r="G72" s="5">
        <f>SUM('Addtional Local Option Fuel'!B73:M73)</f>
        <v>0</v>
      </c>
    </row>
    <row r="73" spans="1:7">
      <c r="A73" s="4" t="s">
        <v>62</v>
      </c>
      <c r="B73" s="5">
        <f>SUM('Local Option Sales Tax Coll'!B74:M74)</f>
        <v>384792.99</v>
      </c>
      <c r="C73" s="5">
        <f>SUM('Tourist Development Tax'!N74)</f>
        <v>0</v>
      </c>
      <c r="D73" s="5">
        <f>SUM('Conv &amp; Tourist Impact'!N74)</f>
        <v>0</v>
      </c>
      <c r="E73" s="5">
        <f>SUM('Voted 1-Cent Local Option Fuel'!B74:M74)</f>
        <v>71972.17</v>
      </c>
      <c r="F73" s="5">
        <f>SUM('Non-Voted Local Option Fuel '!B74:M74)</f>
        <v>385098.52</v>
      </c>
      <c r="G73" s="5">
        <f>SUM('Addtional Local Option Fuel'!B74:M74)</f>
        <v>0</v>
      </c>
    </row>
    <row r="74" spans="1:7">
      <c r="A74" s="4" t="s">
        <v>63</v>
      </c>
      <c r="B74" s="5">
        <f>SUM('Local Option Sales Tax Coll'!B75:M75)</f>
        <v>25798427.43</v>
      </c>
      <c r="C74" s="5">
        <f>SUM('Tourist Development Tax'!N75)</f>
        <v>6686048.3000000007</v>
      </c>
      <c r="D74" s="5">
        <f>SUM('Conv &amp; Tourist Impact'!N75)</f>
        <v>6686050.6900000004</v>
      </c>
      <c r="E74" s="5">
        <f>SUM('Voted 1-Cent Local Option Fuel'!B75:M75)</f>
        <v>2343390.0800000005</v>
      </c>
      <c r="F74" s="5">
        <f>SUM('Non-Voted Local Option Fuel '!B75:M75)</f>
        <v>14025271.25</v>
      </c>
      <c r="G74" s="5">
        <f>SUM('Addtional Local Option Fuel'!B75:M75)</f>
        <v>10561734.41</v>
      </c>
    </row>
    <row r="75" spans="1:7">
      <c r="A75" s="4" t="s">
        <v>64</v>
      </c>
      <c r="B75" s="5">
        <f>SUM('Local Option Sales Tax Coll'!B76:M76)</f>
        <v>1385268.9999999998</v>
      </c>
      <c r="C75" s="5">
        <f>SUM('Tourist Development Tax'!N76)</f>
        <v>43542.329999999994</v>
      </c>
      <c r="D75" s="5">
        <f>SUM('Conv &amp; Tourist Impact'!N76)</f>
        <v>0</v>
      </c>
      <c r="E75" s="5">
        <f>SUM('Voted 1-Cent Local Option Fuel'!B76:M76)</f>
        <v>120665.26999999999</v>
      </c>
      <c r="F75" s="5">
        <f>SUM('Non-Voted Local Option Fuel '!B76:M76)</f>
        <v>720481.60999999987</v>
      </c>
      <c r="G75" s="5">
        <f>SUM('Addtional Local Option Fuel'!B76:M76)</f>
        <v>0</v>
      </c>
    </row>
    <row r="76" spans="1:7">
      <c r="A76" s="4" t="s">
        <v>65</v>
      </c>
      <c r="B76" s="5">
        <f>SUM('Local Option Sales Tax Coll'!B77:M77)</f>
        <v>11101879.48</v>
      </c>
      <c r="C76" s="5">
        <f>SUM('Tourist Development Tax'!N77)</f>
        <v>11165289.699999999</v>
      </c>
      <c r="D76" s="5">
        <f>SUM('Conv &amp; Tourist Impact'!N77)</f>
        <v>0</v>
      </c>
      <c r="E76" s="5">
        <f>SUM('Voted 1-Cent Local Option Fuel'!B77:M77)</f>
        <v>433838.27</v>
      </c>
      <c r="F76" s="5">
        <f>SUM('Non-Voted Local Option Fuel '!B77:M77)</f>
        <v>2595602.6</v>
      </c>
      <c r="G76" s="5">
        <f>SUM('Addtional Local Option Fuel'!B77:M77)</f>
        <v>0</v>
      </c>
    </row>
    <row r="77" spans="1:7">
      <c r="A77" s="4" t="s">
        <v>66</v>
      </c>
      <c r="B77" s="5">
        <f>SUM('Local Option Sales Tax Coll'!B78:M78)</f>
        <v>1245277.5500000003</v>
      </c>
      <c r="C77" s="5">
        <f>SUM('Tourist Development Tax'!N78)</f>
        <v>78080.149999999994</v>
      </c>
      <c r="D77" s="5">
        <f>SUM('Conv &amp; Tourist Impact'!N78)</f>
        <v>0</v>
      </c>
      <c r="E77" s="5">
        <f>SUM('Voted 1-Cent Local Option Fuel'!B78:M78)</f>
        <v>127423.79999999999</v>
      </c>
      <c r="F77" s="5">
        <f>SUM('Non-Voted Local Option Fuel '!B78:M78)</f>
        <v>761975.58000000007</v>
      </c>
      <c r="G77" s="5">
        <f>SUM('Addtional Local Option Fuel'!B78:M78)</f>
        <v>0</v>
      </c>
    </row>
    <row r="78" spans="1:7">
      <c r="A78" s="4" t="s">
        <v>67</v>
      </c>
      <c r="B78" s="5">
        <f>SUM('Local Option Sales Tax Coll'!B79:M79)</f>
        <v>104928247.22999999</v>
      </c>
      <c r="C78" s="5">
        <f>SUM('Tourist Development Tax'!N79)</f>
        <v>0</v>
      </c>
      <c r="D78" s="5">
        <f>SUM('Conv &amp; Tourist Impact'!N79)</f>
        <v>0</v>
      </c>
      <c r="E78" s="5">
        <f>SUM('Voted 1-Cent Local Option Fuel'!B79:M79)</f>
        <v>0</v>
      </c>
      <c r="F78" s="5">
        <f>SUM('Non-Voted Local Option Fuel '!B79:M79)</f>
        <v>0</v>
      </c>
      <c r="G78" s="5">
        <f>SUM('Addtional Local Option Fuel'!B79:M79)</f>
        <v>0</v>
      </c>
    </row>
    <row r="79" spans="1:7">
      <c r="A79" s="4" t="s">
        <v>1</v>
      </c>
      <c r="B79" s="5" t="s">
        <v>83</v>
      </c>
      <c r="C79" s="5" t="s">
        <v>84</v>
      </c>
      <c r="D79" s="5" t="s">
        <v>84</v>
      </c>
      <c r="E79" s="5" t="s">
        <v>84</v>
      </c>
      <c r="F79" s="5" t="s">
        <v>84</v>
      </c>
      <c r="G79" s="5" t="s">
        <v>85</v>
      </c>
    </row>
    <row r="80" spans="1:7">
      <c r="A80" s="4" t="s">
        <v>68</v>
      </c>
      <c r="B80" s="5">
        <f t="shared" ref="B80:G80" si="0">SUM(B11:B78)</f>
        <v>1634848826.22</v>
      </c>
      <c r="C80" s="5">
        <f t="shared" si="0"/>
        <v>466220612.51041669</v>
      </c>
      <c r="D80" s="5">
        <f t="shared" si="0"/>
        <v>57513104.212916657</v>
      </c>
      <c r="E80" s="5">
        <f t="shared" si="0"/>
        <v>79452229.779999971</v>
      </c>
      <c r="F80" s="5">
        <f t="shared" si="0"/>
        <v>572695195.35000014</v>
      </c>
      <c r="G80" s="5">
        <f t="shared" si="0"/>
        <v>181213055.62999997</v>
      </c>
    </row>
    <row r="82" spans="1:1">
      <c r="A82" s="4" t="s">
        <v>86</v>
      </c>
    </row>
    <row r="83" spans="1:1">
      <c r="A83" s="4" t="s">
        <v>87</v>
      </c>
    </row>
    <row r="84" spans="1:1">
      <c r="A84" s="4" t="s">
        <v>88</v>
      </c>
    </row>
    <row r="85" spans="1:1">
      <c r="A85" s="4"/>
    </row>
  </sheetData>
  <mergeCells count="4">
    <mergeCell ref="A3:G3"/>
    <mergeCell ref="A5:G5"/>
    <mergeCell ref="A6:G6"/>
    <mergeCell ref="A4:G4"/>
  </mergeCells>
  <phoneticPr fontId="3"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4"/>
    <pageSetUpPr fitToPage="1"/>
  </sheetPr>
  <dimension ref="A1:N81"/>
  <sheetViews>
    <sheetView workbookViewId="0">
      <pane xSplit="1" ySplit="11" topLeftCell="B72" activePane="bottomRight" state="frozen"/>
      <selection pane="topRight" activeCell="B1" sqref="B1"/>
      <selection pane="bottomLeft" activeCell="A10" sqref="A10"/>
      <selection pane="bottomRight" activeCell="M79" sqref="M79"/>
    </sheetView>
  </sheetViews>
  <sheetFormatPr defaultRowHeight="12.75"/>
  <cols>
    <col min="1" max="1" width="16.1640625" bestFit="1" customWidth="1"/>
    <col min="2" max="13" width="11.1640625" bestFit="1" customWidth="1"/>
    <col min="14" max="14" width="12.6640625" bestFit="1" customWidth="1"/>
  </cols>
  <sheetData>
    <row r="1" spans="1:14">
      <c r="A1" t="str">
        <f>'SFY0910'!A1</f>
        <v>VALIDATED TAX RECEIPTS DATA FOR:  JULY, 2009 thru June, 2010</v>
      </c>
      <c r="N1" t="s">
        <v>89</v>
      </c>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133</v>
      </c>
      <c r="B7" s="30"/>
      <c r="C7" s="30"/>
      <c r="D7" s="30"/>
      <c r="E7" s="30"/>
      <c r="F7" s="30"/>
      <c r="G7" s="30"/>
      <c r="H7" s="30"/>
      <c r="I7" s="30"/>
      <c r="J7" s="30"/>
      <c r="K7" s="30"/>
      <c r="L7" s="30"/>
      <c r="M7" s="30"/>
      <c r="N7" s="30"/>
    </row>
    <row r="8" spans="1:14">
      <c r="N8" s="6"/>
    </row>
    <row r="9" spans="1:14">
      <c r="B9" s="2">
        <v>39995</v>
      </c>
      <c r="C9" s="2">
        <v>40026</v>
      </c>
      <c r="D9" s="2">
        <v>40057</v>
      </c>
      <c r="E9" s="2">
        <v>40087</v>
      </c>
      <c r="F9" s="2">
        <v>40118</v>
      </c>
      <c r="G9" s="2">
        <v>40148</v>
      </c>
      <c r="H9" s="2">
        <v>40179</v>
      </c>
      <c r="I9" s="2">
        <v>40210</v>
      </c>
      <c r="J9" s="2">
        <v>40238</v>
      </c>
      <c r="K9" s="2">
        <v>40269</v>
      </c>
      <c r="L9" s="2">
        <v>40299</v>
      </c>
      <c r="M9" s="2">
        <v>40330</v>
      </c>
      <c r="N9" s="3" t="s">
        <v>137</v>
      </c>
    </row>
    <row r="10" spans="1:14">
      <c r="A10" t="s">
        <v>0</v>
      </c>
      <c r="B10" s="3"/>
      <c r="C10" s="3"/>
      <c r="D10" s="3"/>
      <c r="E10" s="3"/>
      <c r="F10" s="3"/>
      <c r="G10" s="3"/>
      <c r="H10" s="3"/>
      <c r="I10" s="3"/>
      <c r="J10" s="3"/>
      <c r="K10" s="3"/>
      <c r="L10" s="3"/>
      <c r="M10" s="3"/>
      <c r="N10" s="6"/>
    </row>
    <row r="11" spans="1:14">
      <c r="A11" t="s">
        <v>1</v>
      </c>
    </row>
    <row r="12" spans="1:14">
      <c r="A12" t="s">
        <v>90</v>
      </c>
      <c r="B12" s="1">
        <v>1690755.39</v>
      </c>
      <c r="C12" s="1">
        <v>1684905.77</v>
      </c>
      <c r="D12" s="1">
        <v>1698562.3</v>
      </c>
      <c r="E12" s="1">
        <v>1711537.88</v>
      </c>
      <c r="F12" s="1">
        <v>1674232.1</v>
      </c>
      <c r="G12" s="1">
        <v>1730870.66</v>
      </c>
      <c r="H12" s="1">
        <v>1918984.68</v>
      </c>
      <c r="I12" s="1">
        <v>1576671.46</v>
      </c>
      <c r="J12" s="1">
        <v>1659114.34</v>
      </c>
      <c r="K12" s="1">
        <v>1776613.89</v>
      </c>
      <c r="L12" s="1">
        <v>1732494.65</v>
      </c>
      <c r="M12" s="1">
        <v>1642250.46</v>
      </c>
      <c r="N12" s="6">
        <f>SUM(B12:M12)</f>
        <v>20496993.579999998</v>
      </c>
    </row>
    <row r="13" spans="1:14">
      <c r="A13" t="s">
        <v>91</v>
      </c>
      <c r="B13" s="1">
        <v>122766.98</v>
      </c>
      <c r="C13" s="1">
        <v>111935.42</v>
      </c>
      <c r="D13" s="1">
        <v>101916.07</v>
      </c>
      <c r="E13" s="1">
        <v>103452.84</v>
      </c>
      <c r="F13" s="1">
        <v>109396.8</v>
      </c>
      <c r="G13" s="1">
        <v>114110.33</v>
      </c>
      <c r="H13" s="1">
        <v>118541.01</v>
      </c>
      <c r="I13" s="1">
        <v>98247</v>
      </c>
      <c r="J13" s="1">
        <v>114327.69</v>
      </c>
      <c r="K13" s="1">
        <v>121654.29</v>
      </c>
      <c r="L13" s="1">
        <v>113944.93</v>
      </c>
      <c r="M13" s="1">
        <v>119186.27</v>
      </c>
      <c r="N13" s="6">
        <f t="shared" ref="N13:N76" si="0">SUM(B13:M13)</f>
        <v>1349479.63</v>
      </c>
    </row>
    <row r="14" spans="1:14">
      <c r="A14" t="s">
        <v>92</v>
      </c>
      <c r="B14" s="1">
        <v>89358.81</v>
      </c>
      <c r="C14" s="1">
        <v>94328.48</v>
      </c>
      <c r="D14" s="1">
        <v>73908.05</v>
      </c>
      <c r="E14" s="1">
        <v>62025.74</v>
      </c>
      <c r="F14" s="1">
        <v>72184.710000000006</v>
      </c>
      <c r="G14" s="1">
        <v>60354.73</v>
      </c>
      <c r="H14" s="1">
        <v>61001.96</v>
      </c>
      <c r="I14" s="1">
        <v>72568.81</v>
      </c>
      <c r="J14" s="1">
        <v>74469.820000000007</v>
      </c>
      <c r="K14" s="1">
        <v>89756.61</v>
      </c>
      <c r="L14" s="1">
        <v>82360.100000000006</v>
      </c>
      <c r="M14" s="1">
        <v>83252.679999999993</v>
      </c>
      <c r="N14" s="6">
        <f t="shared" si="0"/>
        <v>915570.5</v>
      </c>
    </row>
    <row r="15" spans="1:14">
      <c r="A15" t="s">
        <v>5</v>
      </c>
      <c r="B15" s="1">
        <v>147226.5</v>
      </c>
      <c r="C15" s="1">
        <v>147058.20000000001</v>
      </c>
      <c r="D15" s="1">
        <v>128568.54</v>
      </c>
      <c r="E15" s="1">
        <v>130448.48</v>
      </c>
      <c r="F15" s="1">
        <v>140087.60999999999</v>
      </c>
      <c r="G15" s="1">
        <v>140211.63</v>
      </c>
      <c r="H15" s="1">
        <v>151206.51999999999</v>
      </c>
      <c r="I15" s="1">
        <v>128685</v>
      </c>
      <c r="J15" s="1">
        <v>145717.16</v>
      </c>
      <c r="K15" s="1">
        <v>147616.07</v>
      </c>
      <c r="L15" s="1">
        <v>149027.47</v>
      </c>
      <c r="M15" s="1">
        <v>153600.89000000001</v>
      </c>
      <c r="N15" s="6">
        <f t="shared" si="0"/>
        <v>1709454.0699999998</v>
      </c>
    </row>
    <row r="16" spans="1:14">
      <c r="A16" t="s">
        <v>93</v>
      </c>
      <c r="B16" s="1">
        <v>94636.01</v>
      </c>
      <c r="C16" s="1">
        <v>111245.78</v>
      </c>
      <c r="D16" s="1">
        <v>97096.67</v>
      </c>
      <c r="E16" s="1">
        <v>119351.25</v>
      </c>
      <c r="F16" s="1">
        <v>138444.24</v>
      </c>
      <c r="G16" s="1">
        <v>119102.3</v>
      </c>
      <c r="H16" s="1">
        <v>90620.94</v>
      </c>
      <c r="I16" s="1">
        <v>87804.55</v>
      </c>
      <c r="J16" s="1">
        <v>106095.78</v>
      </c>
      <c r="K16" s="1">
        <v>104773.11</v>
      </c>
      <c r="L16" s="1">
        <v>97370.1</v>
      </c>
      <c r="M16" s="1">
        <v>104332.87</v>
      </c>
      <c r="N16" s="6">
        <f t="shared" si="0"/>
        <v>1270873.6000000001</v>
      </c>
    </row>
    <row r="17" spans="1:14">
      <c r="A17" t="s">
        <v>94</v>
      </c>
      <c r="B17" s="1">
        <v>1211627.81</v>
      </c>
      <c r="C17" s="1">
        <v>1047628.5</v>
      </c>
      <c r="D17" s="1">
        <v>1013250.06</v>
      </c>
      <c r="E17" s="1">
        <v>1138505.27</v>
      </c>
      <c r="F17" s="1">
        <v>1053958.71</v>
      </c>
      <c r="G17" s="1">
        <v>1046444.52</v>
      </c>
      <c r="H17" s="1">
        <v>1282619.3</v>
      </c>
      <c r="I17" s="1">
        <v>1050966.97</v>
      </c>
      <c r="J17" s="1">
        <v>1110997</v>
      </c>
      <c r="K17" s="1">
        <v>1286248.74</v>
      </c>
      <c r="L17" s="1">
        <v>1257669.8899999999</v>
      </c>
      <c r="M17" s="1">
        <v>1005399.41</v>
      </c>
      <c r="N17" s="6">
        <f t="shared" si="0"/>
        <v>13505316.180000002</v>
      </c>
    </row>
    <row r="18" spans="1:14">
      <c r="A18" t="s">
        <v>8</v>
      </c>
      <c r="B18" s="1">
        <v>80447.199999999997</v>
      </c>
      <c r="C18" s="1">
        <v>72533.75</v>
      </c>
      <c r="D18" s="1">
        <v>70375.83</v>
      </c>
      <c r="E18" s="1">
        <v>69948.69</v>
      </c>
      <c r="F18" s="1">
        <v>73577.820000000007</v>
      </c>
      <c r="G18" s="1">
        <v>65657.87</v>
      </c>
      <c r="H18" s="1">
        <v>74505.42</v>
      </c>
      <c r="I18" s="1">
        <v>65584.240000000005</v>
      </c>
      <c r="J18" s="1">
        <v>73056.98</v>
      </c>
      <c r="K18" s="1">
        <v>75850.33</v>
      </c>
      <c r="L18" s="1">
        <v>77275.990000000005</v>
      </c>
      <c r="M18" s="1">
        <v>74191.61</v>
      </c>
      <c r="N18" s="6">
        <f t="shared" si="0"/>
        <v>873005.73</v>
      </c>
    </row>
    <row r="19" spans="1:14">
      <c r="A19" t="s">
        <v>95</v>
      </c>
      <c r="B19" s="1">
        <v>1233354.1399999999</v>
      </c>
      <c r="C19" s="1">
        <v>1178855.8500000001</v>
      </c>
      <c r="D19" s="1">
        <v>1121412.02</v>
      </c>
      <c r="E19" s="1">
        <v>1140685.68</v>
      </c>
      <c r="F19" s="1">
        <v>1246565.3600000001</v>
      </c>
      <c r="G19" s="1">
        <v>1485413.71</v>
      </c>
      <c r="H19" s="1">
        <v>1595393.26</v>
      </c>
      <c r="I19" s="1">
        <v>1429362.97</v>
      </c>
      <c r="J19" s="1">
        <v>1564409.62</v>
      </c>
      <c r="K19" s="1">
        <v>1752964.98</v>
      </c>
      <c r="L19" s="1">
        <v>1480417.88</v>
      </c>
      <c r="M19" s="1">
        <v>1288705.98</v>
      </c>
      <c r="N19" s="6">
        <f t="shared" si="0"/>
        <v>16517541.450000003</v>
      </c>
    </row>
    <row r="20" spans="1:14">
      <c r="A20" t="s">
        <v>96</v>
      </c>
      <c r="B20" s="1">
        <v>22708.68</v>
      </c>
      <c r="C20" s="1">
        <v>23507.51</v>
      </c>
      <c r="D20" s="1">
        <v>23446.26</v>
      </c>
      <c r="E20" s="1">
        <v>19611.41</v>
      </c>
      <c r="F20" s="1">
        <v>19123.43</v>
      </c>
      <c r="G20" s="1">
        <v>17947.240000000002</v>
      </c>
      <c r="H20" s="1">
        <v>20030.88</v>
      </c>
      <c r="I20" s="1">
        <v>19216.05</v>
      </c>
      <c r="J20" s="1">
        <v>20252.91</v>
      </c>
      <c r="K20" s="1">
        <v>24028.43</v>
      </c>
      <c r="L20" s="1">
        <v>21293.26</v>
      </c>
      <c r="M20" s="1">
        <v>20685.580000000002</v>
      </c>
      <c r="N20" s="6">
        <f t="shared" si="0"/>
        <v>251851.64</v>
      </c>
    </row>
    <row r="21" spans="1:14">
      <c r="A21" t="s">
        <v>97</v>
      </c>
      <c r="B21" s="1">
        <v>1213766.3600000001</v>
      </c>
      <c r="C21" s="1">
        <v>1282054.0900000001</v>
      </c>
      <c r="D21" s="1">
        <v>1140741.47</v>
      </c>
      <c r="E21" s="1">
        <v>1125326.6000000001</v>
      </c>
      <c r="F21" s="1">
        <v>1122590.33</v>
      </c>
      <c r="G21" s="1">
        <v>1245803.04</v>
      </c>
      <c r="H21" s="1">
        <v>1424159.65</v>
      </c>
      <c r="I21" s="1">
        <v>1096760.77</v>
      </c>
      <c r="J21" s="1">
        <v>1180185.1100000001</v>
      </c>
      <c r="K21" s="1">
        <v>1242313.22</v>
      </c>
      <c r="L21" s="1">
        <v>1204790.94</v>
      </c>
      <c r="M21" s="1">
        <v>1191400.3500000001</v>
      </c>
      <c r="N21" s="6">
        <f t="shared" si="0"/>
        <v>14469891.929999998</v>
      </c>
    </row>
    <row r="22" spans="1:14">
      <c r="A22" t="s">
        <v>98</v>
      </c>
      <c r="B22" s="1">
        <v>27198.48</v>
      </c>
      <c r="C22" s="1">
        <v>27248.68</v>
      </c>
      <c r="D22" s="1">
        <v>28398.46</v>
      </c>
      <c r="E22" s="1">
        <v>27863.39</v>
      </c>
      <c r="F22" s="1">
        <v>29537.9</v>
      </c>
      <c r="G22" s="1">
        <v>27782.93</v>
      </c>
      <c r="H22" s="1">
        <v>32220.75</v>
      </c>
      <c r="I22" s="1">
        <v>30632.93</v>
      </c>
      <c r="J22" s="1">
        <v>30859.4</v>
      </c>
      <c r="K22" s="1">
        <v>37866.720000000001</v>
      </c>
      <c r="L22" s="1">
        <v>33805.910000000003</v>
      </c>
      <c r="M22" s="1">
        <v>28923.05</v>
      </c>
      <c r="N22" s="6">
        <f t="shared" si="0"/>
        <v>362338.60000000003</v>
      </c>
    </row>
    <row r="23" spans="1:14">
      <c r="A23" t="s">
        <v>12</v>
      </c>
      <c r="B23" s="1">
        <v>491820.43</v>
      </c>
      <c r="C23" s="1">
        <v>459039.61</v>
      </c>
      <c r="D23" s="1">
        <v>432113.99</v>
      </c>
      <c r="E23" s="1">
        <v>431181.65</v>
      </c>
      <c r="F23" s="1">
        <v>441589.98</v>
      </c>
      <c r="G23" s="1">
        <v>457656.49</v>
      </c>
      <c r="H23" s="1">
        <v>481664.63</v>
      </c>
      <c r="I23" s="1">
        <v>410563.09</v>
      </c>
      <c r="J23" s="1">
        <v>460141.86</v>
      </c>
      <c r="K23" s="1">
        <v>488281.92</v>
      </c>
      <c r="L23" s="1">
        <v>478942.45</v>
      </c>
      <c r="M23" s="1">
        <v>461926.21</v>
      </c>
      <c r="N23" s="6">
        <f t="shared" si="0"/>
        <v>5494922.3100000005</v>
      </c>
    </row>
    <row r="24" spans="1:14">
      <c r="A24" t="s">
        <v>129</v>
      </c>
      <c r="B24" s="1">
        <v>24150560.609999999</v>
      </c>
      <c r="C24" s="1">
        <v>24288630.329999998</v>
      </c>
      <c r="D24" s="1">
        <v>24178880.5</v>
      </c>
      <c r="E24" s="1">
        <v>23567409.350000001</v>
      </c>
      <c r="F24" s="1">
        <v>24453514.940000001</v>
      </c>
      <c r="G24" s="1">
        <v>26765338.620000001</v>
      </c>
      <c r="H24" s="1">
        <v>29998907.379999999</v>
      </c>
      <c r="I24" s="1">
        <v>25306278.920000002</v>
      </c>
      <c r="J24" s="1">
        <v>26770174.34</v>
      </c>
      <c r="K24" s="1">
        <v>29306966.199999999</v>
      </c>
      <c r="L24" s="1">
        <v>26156540.5</v>
      </c>
      <c r="M24" s="1">
        <v>25224103</v>
      </c>
      <c r="N24" s="6">
        <f t="shared" si="0"/>
        <v>310167304.68999994</v>
      </c>
    </row>
    <row r="25" spans="1:14">
      <c r="A25" t="s">
        <v>13</v>
      </c>
      <c r="B25" s="1">
        <v>125728.74</v>
      </c>
      <c r="C25" s="1">
        <v>111828.6</v>
      </c>
      <c r="D25" s="1">
        <v>105899.03</v>
      </c>
      <c r="E25" s="1">
        <v>108090.28</v>
      </c>
      <c r="F25" s="1">
        <v>123349.93</v>
      </c>
      <c r="G25" s="1">
        <v>132124.26999999999</v>
      </c>
      <c r="H25" s="1">
        <v>140831.15</v>
      </c>
      <c r="I25" s="1">
        <v>125071.49</v>
      </c>
      <c r="J25" s="1">
        <v>149545.81</v>
      </c>
      <c r="K25" s="1">
        <v>147093.9</v>
      </c>
      <c r="L25" s="1">
        <v>132569.9</v>
      </c>
      <c r="M25" s="1">
        <v>130943.02</v>
      </c>
      <c r="N25" s="6">
        <f t="shared" si="0"/>
        <v>1533076.1199999999</v>
      </c>
    </row>
    <row r="26" spans="1:14">
      <c r="A26" t="s">
        <v>14</v>
      </c>
      <c r="B26" s="1">
        <v>53244.29</v>
      </c>
      <c r="C26" s="1">
        <v>47934.52</v>
      </c>
      <c r="D26" s="1">
        <v>48420.26</v>
      </c>
      <c r="E26" s="1">
        <v>46200.19</v>
      </c>
      <c r="F26" s="1">
        <v>44640.160000000003</v>
      </c>
      <c r="G26" s="1">
        <v>46059.18</v>
      </c>
      <c r="H26" s="1">
        <v>49129.9</v>
      </c>
      <c r="I26" s="1">
        <v>43316.41</v>
      </c>
      <c r="J26" s="1">
        <v>46746.28</v>
      </c>
      <c r="K26" s="1">
        <v>53586.94</v>
      </c>
      <c r="L26" s="1">
        <v>51314.46</v>
      </c>
      <c r="M26" s="1">
        <v>48415.01</v>
      </c>
      <c r="N26" s="6">
        <f t="shared" si="0"/>
        <v>579007.60000000009</v>
      </c>
    </row>
    <row r="27" spans="1:14">
      <c r="A27" t="s">
        <v>99</v>
      </c>
      <c r="B27" s="1">
        <v>9609553.4199999999</v>
      </c>
      <c r="C27" s="1">
        <v>9271599.7400000002</v>
      </c>
      <c r="D27" s="1">
        <v>9076577.9499999993</v>
      </c>
      <c r="E27" s="1">
        <v>8968904.2699999996</v>
      </c>
      <c r="F27" s="1">
        <v>9002380.8499999996</v>
      </c>
      <c r="G27" s="1">
        <v>9393979.7799999993</v>
      </c>
      <c r="H27" s="1">
        <v>10456958.869999999</v>
      </c>
      <c r="I27" s="1">
        <v>8433734.9700000007</v>
      </c>
      <c r="J27" s="1">
        <v>9110204.2799999993</v>
      </c>
      <c r="K27" s="1">
        <v>9974688.8499999996</v>
      </c>
      <c r="L27" s="1">
        <v>9286162.4499999993</v>
      </c>
      <c r="M27" s="1">
        <v>9355728.8900000006</v>
      </c>
      <c r="N27" s="6">
        <f t="shared" si="0"/>
        <v>111940474.31999999</v>
      </c>
    </row>
    <row r="28" spans="1:14">
      <c r="A28" t="s">
        <v>100</v>
      </c>
      <c r="B28" s="1">
        <v>4465203.13</v>
      </c>
      <c r="C28" s="1">
        <v>4469438.91</v>
      </c>
      <c r="D28" s="1">
        <v>4085074.47</v>
      </c>
      <c r="E28" s="1">
        <v>3943230.57</v>
      </c>
      <c r="F28" s="1">
        <v>3869998.25</v>
      </c>
      <c r="G28" s="1">
        <v>3942601.71</v>
      </c>
      <c r="H28" s="1">
        <v>4392594.4400000004</v>
      </c>
      <c r="I28" s="1">
        <v>3481347.78</v>
      </c>
      <c r="J28" s="1">
        <v>3836625.66</v>
      </c>
      <c r="K28" s="1">
        <v>4343760.28</v>
      </c>
      <c r="L28" s="1">
        <v>4179259.28</v>
      </c>
      <c r="M28" s="1">
        <v>4231310.47</v>
      </c>
      <c r="N28" s="6">
        <f t="shared" si="0"/>
        <v>49240444.950000003</v>
      </c>
    </row>
    <row r="29" spans="1:14">
      <c r="A29" t="s">
        <v>17</v>
      </c>
      <c r="B29" s="1">
        <v>518858.15</v>
      </c>
      <c r="C29" s="1">
        <v>521055.43</v>
      </c>
      <c r="D29" s="1">
        <v>485282.42</v>
      </c>
      <c r="E29" s="1">
        <v>478433.46</v>
      </c>
      <c r="F29" s="1">
        <v>511043.01</v>
      </c>
      <c r="G29" s="1">
        <v>544035.73</v>
      </c>
      <c r="H29" s="1">
        <v>561224.43999999994</v>
      </c>
      <c r="I29" s="1">
        <v>467110.22</v>
      </c>
      <c r="J29" s="1">
        <v>508690.08</v>
      </c>
      <c r="K29" s="1">
        <v>589469</v>
      </c>
      <c r="L29" s="1">
        <v>550447.43999999994</v>
      </c>
      <c r="M29" s="1">
        <v>515801.43</v>
      </c>
      <c r="N29" s="6">
        <f t="shared" si="0"/>
        <v>6251450.8099999987</v>
      </c>
    </row>
    <row r="30" spans="1:14">
      <c r="A30" t="s">
        <v>18</v>
      </c>
      <c r="B30" s="1">
        <v>171651.03</v>
      </c>
      <c r="C30" s="1">
        <v>162169.5</v>
      </c>
      <c r="D30" s="1">
        <v>95732.160000000003</v>
      </c>
      <c r="E30" s="1">
        <v>94125.39</v>
      </c>
      <c r="F30" s="1">
        <v>81178.679999999993</v>
      </c>
      <c r="G30" s="1">
        <v>73153.87</v>
      </c>
      <c r="H30" s="1">
        <v>63093.69</v>
      </c>
      <c r="I30" s="1">
        <v>65292.38</v>
      </c>
      <c r="J30" s="1">
        <v>72153.38</v>
      </c>
      <c r="K30" s="1">
        <v>101690.16</v>
      </c>
      <c r="L30" s="1">
        <v>102975.44</v>
      </c>
      <c r="M30" s="1">
        <v>141700.64000000001</v>
      </c>
      <c r="N30" s="6">
        <f t="shared" si="0"/>
        <v>1224916.3200000003</v>
      </c>
    </row>
    <row r="31" spans="1:14">
      <c r="A31" t="s">
        <v>19</v>
      </c>
      <c r="B31" s="1">
        <v>293515.74</v>
      </c>
      <c r="C31" s="1">
        <v>284200.8</v>
      </c>
      <c r="D31" s="1">
        <v>261725.8</v>
      </c>
      <c r="E31" s="1">
        <v>251731.20000000001</v>
      </c>
      <c r="F31" s="1">
        <v>238376.9</v>
      </c>
      <c r="G31" s="1">
        <v>249369.37</v>
      </c>
      <c r="H31" s="1">
        <v>248368.01</v>
      </c>
      <c r="I31" s="1">
        <v>227503.33</v>
      </c>
      <c r="J31" s="1">
        <v>261585.29</v>
      </c>
      <c r="K31" s="1">
        <v>275436.65999999997</v>
      </c>
      <c r="L31" s="1">
        <v>259410.66</v>
      </c>
      <c r="M31" s="1">
        <v>255307.07</v>
      </c>
      <c r="N31" s="6">
        <f t="shared" si="0"/>
        <v>3106530.83</v>
      </c>
    </row>
    <row r="32" spans="1:14">
      <c r="A32" t="s">
        <v>20</v>
      </c>
      <c r="B32" s="1">
        <v>42551.5</v>
      </c>
      <c r="C32" s="1">
        <v>41899.440000000002</v>
      </c>
      <c r="D32" s="1">
        <v>37353</v>
      </c>
      <c r="E32" s="1">
        <v>39453.83</v>
      </c>
      <c r="F32" s="1">
        <v>33134.33</v>
      </c>
      <c r="G32" s="1">
        <v>31282.93</v>
      </c>
      <c r="H32" s="1">
        <v>34009.18</v>
      </c>
      <c r="I32" s="1">
        <v>30938.41</v>
      </c>
      <c r="J32" s="1">
        <v>36080.83</v>
      </c>
      <c r="K32" s="1">
        <v>38738.15</v>
      </c>
      <c r="L32" s="1">
        <v>37790.89</v>
      </c>
      <c r="M32" s="1">
        <v>37972.03</v>
      </c>
      <c r="N32" s="6">
        <f t="shared" si="0"/>
        <v>441204.52</v>
      </c>
    </row>
    <row r="33" spans="1:14">
      <c r="A33" t="s">
        <v>21</v>
      </c>
      <c r="B33" s="1">
        <v>17002.96</v>
      </c>
      <c r="C33" s="1">
        <v>20125.07</v>
      </c>
      <c r="D33" s="1">
        <v>17459.04</v>
      </c>
      <c r="E33" s="1">
        <v>15884.93</v>
      </c>
      <c r="F33" s="1">
        <v>18874.21</v>
      </c>
      <c r="G33" s="1">
        <v>15144.97</v>
      </c>
      <c r="H33" s="1">
        <v>21834.12</v>
      </c>
      <c r="I33" s="1">
        <v>19443.18</v>
      </c>
      <c r="J33" s="1">
        <v>20565.099999999999</v>
      </c>
      <c r="K33" s="1">
        <v>21522.95</v>
      </c>
      <c r="L33" s="1">
        <v>19593.28</v>
      </c>
      <c r="M33" s="1">
        <v>17258.05</v>
      </c>
      <c r="N33" s="6">
        <f t="shared" si="0"/>
        <v>224707.86</v>
      </c>
    </row>
    <row r="34" spans="1:14">
      <c r="A34" t="s">
        <v>101</v>
      </c>
      <c r="B34" s="1">
        <v>111892.63</v>
      </c>
      <c r="C34" s="1">
        <v>104035.69</v>
      </c>
      <c r="D34" s="1">
        <v>79621.73</v>
      </c>
      <c r="E34" s="1">
        <v>84170.01</v>
      </c>
      <c r="F34" s="1">
        <v>54071.51</v>
      </c>
      <c r="G34" s="1">
        <v>51582.559999999998</v>
      </c>
      <c r="H34" s="1">
        <v>56618.92</v>
      </c>
      <c r="I34" s="1">
        <v>46951.3</v>
      </c>
      <c r="J34" s="1">
        <v>53499.360000000001</v>
      </c>
      <c r="K34" s="1">
        <v>73228.289999999994</v>
      </c>
      <c r="L34" s="1">
        <v>77699.100000000006</v>
      </c>
      <c r="M34" s="1">
        <v>78876.69</v>
      </c>
      <c r="N34" s="6">
        <f t="shared" si="0"/>
        <v>872247.79</v>
      </c>
    </row>
    <row r="35" spans="1:14">
      <c r="A35" t="s">
        <v>23</v>
      </c>
      <c r="B35" s="1">
        <v>38980.32</v>
      </c>
      <c r="C35" s="1">
        <v>42071.38</v>
      </c>
      <c r="D35" s="1">
        <v>35116.53</v>
      </c>
      <c r="E35" s="1">
        <v>34752.86</v>
      </c>
      <c r="F35" s="1">
        <v>30431.84</v>
      </c>
      <c r="G35" s="1">
        <v>31117.66</v>
      </c>
      <c r="H35" s="1">
        <v>33078.120000000003</v>
      </c>
      <c r="I35" s="1">
        <v>29782.37</v>
      </c>
      <c r="J35" s="1">
        <v>30349.16</v>
      </c>
      <c r="K35" s="1">
        <v>42271.53</v>
      </c>
      <c r="L35" s="1">
        <v>34541.279999999999</v>
      </c>
      <c r="M35" s="1">
        <v>30618.42</v>
      </c>
      <c r="N35" s="6">
        <f t="shared" si="0"/>
        <v>413111.47000000003</v>
      </c>
    </row>
    <row r="36" spans="1:14">
      <c r="A36" t="s">
        <v>24</v>
      </c>
      <c r="B36" s="1">
        <v>105130.09</v>
      </c>
      <c r="C36" s="1">
        <v>95303.09</v>
      </c>
      <c r="D36" s="1">
        <v>89786.28</v>
      </c>
      <c r="E36" s="1">
        <v>90540.67</v>
      </c>
      <c r="F36" s="1">
        <v>99629.42</v>
      </c>
      <c r="G36" s="1">
        <v>104253.54</v>
      </c>
      <c r="H36" s="1">
        <v>111537.45</v>
      </c>
      <c r="I36" s="1">
        <v>105305.44</v>
      </c>
      <c r="J36" s="1">
        <v>105582.98</v>
      </c>
      <c r="K36" s="1">
        <v>113497.15</v>
      </c>
      <c r="L36" s="1">
        <v>105379.64</v>
      </c>
      <c r="M36" s="1">
        <v>102864</v>
      </c>
      <c r="N36" s="6">
        <f t="shared" si="0"/>
        <v>1228809.75</v>
      </c>
    </row>
    <row r="37" spans="1:14">
      <c r="A37" t="s">
        <v>25</v>
      </c>
      <c r="B37" s="1">
        <v>157600.26999999999</v>
      </c>
      <c r="C37" s="1">
        <v>150887.67000000001</v>
      </c>
      <c r="D37" s="1">
        <v>152137.28</v>
      </c>
      <c r="E37" s="1">
        <v>153956.32</v>
      </c>
      <c r="F37" s="1">
        <v>160355.20000000001</v>
      </c>
      <c r="G37" s="1">
        <v>172732.3</v>
      </c>
      <c r="H37" s="1">
        <v>188615.24</v>
      </c>
      <c r="I37" s="1">
        <v>182389.63</v>
      </c>
      <c r="J37" s="1">
        <v>192452.9</v>
      </c>
      <c r="K37" s="1">
        <v>184498.83</v>
      </c>
      <c r="L37" s="1">
        <v>195839.1</v>
      </c>
      <c r="M37" s="1">
        <v>183540.59</v>
      </c>
      <c r="N37" s="6">
        <f t="shared" si="0"/>
        <v>2075005.3300000003</v>
      </c>
    </row>
    <row r="38" spans="1:14">
      <c r="A38" t="s">
        <v>102</v>
      </c>
      <c r="B38" s="1">
        <v>508101.73</v>
      </c>
      <c r="C38" s="1">
        <v>512073.86</v>
      </c>
      <c r="D38" s="1">
        <v>460761.15</v>
      </c>
      <c r="E38" s="1">
        <v>482305.83</v>
      </c>
      <c r="F38" s="1">
        <v>496934.42</v>
      </c>
      <c r="G38" s="1">
        <v>553532.09</v>
      </c>
      <c r="H38" s="1">
        <v>602891.1</v>
      </c>
      <c r="I38" s="1">
        <v>503479.13</v>
      </c>
      <c r="J38" s="1">
        <v>520944.97</v>
      </c>
      <c r="K38" s="1">
        <v>588610.84</v>
      </c>
      <c r="L38" s="1">
        <v>546187.25</v>
      </c>
      <c r="M38" s="1">
        <v>522996.01</v>
      </c>
      <c r="N38" s="6">
        <f t="shared" si="0"/>
        <v>6298818.3799999999</v>
      </c>
    </row>
    <row r="39" spans="1:14">
      <c r="A39" t="s">
        <v>27</v>
      </c>
      <c r="B39" s="1">
        <v>590121.19999999995</v>
      </c>
      <c r="C39" s="1">
        <v>552668.19999999995</v>
      </c>
      <c r="D39" s="1">
        <v>536499.1</v>
      </c>
      <c r="E39" s="1">
        <v>541210.38</v>
      </c>
      <c r="F39" s="1">
        <v>582723.44999999995</v>
      </c>
      <c r="G39" s="1">
        <v>641117.9</v>
      </c>
      <c r="H39" s="1">
        <v>720790.88</v>
      </c>
      <c r="I39" s="1">
        <v>654650.30000000005</v>
      </c>
      <c r="J39" s="1">
        <v>697746.71</v>
      </c>
      <c r="K39" s="1">
        <v>738792.02</v>
      </c>
      <c r="L39" s="1">
        <v>621953.73</v>
      </c>
      <c r="M39" s="1">
        <v>570729.4</v>
      </c>
      <c r="N39" s="6">
        <f t="shared" si="0"/>
        <v>7449003.2700000014</v>
      </c>
    </row>
    <row r="40" spans="1:14">
      <c r="A40" t="s">
        <v>103</v>
      </c>
      <c r="B40" s="1">
        <v>12862353.359999999</v>
      </c>
      <c r="C40" s="1">
        <v>12349681.720000001</v>
      </c>
      <c r="D40" s="1">
        <v>12240155.880000001</v>
      </c>
      <c r="E40" s="1">
        <v>12810849.689999999</v>
      </c>
      <c r="F40" s="1">
        <v>12351636.050000001</v>
      </c>
      <c r="G40" s="1">
        <v>12889491.880000001</v>
      </c>
      <c r="H40" s="1">
        <v>14673547.67</v>
      </c>
      <c r="I40" s="1">
        <v>12175375.08</v>
      </c>
      <c r="J40" s="1">
        <v>12738624.460000001</v>
      </c>
      <c r="K40" s="1">
        <v>14279830.810000001</v>
      </c>
      <c r="L40" s="1">
        <v>13144817.18</v>
      </c>
      <c r="M40" s="1">
        <v>12674786.119999999</v>
      </c>
      <c r="N40" s="6">
        <f t="shared" si="0"/>
        <v>155191149.90000001</v>
      </c>
    </row>
    <row r="41" spans="1:14">
      <c r="A41" t="s">
        <v>29</v>
      </c>
      <c r="B41" s="1">
        <v>58444.4</v>
      </c>
      <c r="C41" s="1">
        <v>56919.23</v>
      </c>
      <c r="D41" s="1">
        <v>57596.72</v>
      </c>
      <c r="E41" s="1">
        <v>51769.65</v>
      </c>
      <c r="F41" s="1">
        <v>46720.92</v>
      </c>
      <c r="G41" s="1">
        <v>45516.7</v>
      </c>
      <c r="H41" s="1">
        <v>51189.94</v>
      </c>
      <c r="I41" s="1">
        <v>45838.33</v>
      </c>
      <c r="J41" s="1">
        <v>53123.67</v>
      </c>
      <c r="K41" s="1">
        <v>56434.25</v>
      </c>
      <c r="L41" s="1">
        <v>56188.14</v>
      </c>
      <c r="M41" s="1">
        <v>54624.36</v>
      </c>
      <c r="N41" s="6">
        <f t="shared" si="0"/>
        <v>634366.30999999994</v>
      </c>
    </row>
    <row r="42" spans="1:14">
      <c r="A42" t="s">
        <v>104</v>
      </c>
      <c r="B42" s="1">
        <v>1145484.1299999999</v>
      </c>
      <c r="C42" s="1">
        <v>1152930.3700000001</v>
      </c>
      <c r="D42" s="1">
        <v>1082714.69</v>
      </c>
      <c r="E42" s="1">
        <v>1225109.17</v>
      </c>
      <c r="F42" s="1">
        <v>1141681.73</v>
      </c>
      <c r="G42" s="1">
        <v>1410061.73</v>
      </c>
      <c r="H42" s="1">
        <v>1676122.01</v>
      </c>
      <c r="I42" s="1">
        <v>1294992.02</v>
      </c>
      <c r="J42" s="1">
        <v>1375863.8</v>
      </c>
      <c r="K42" s="1">
        <v>1505820.49</v>
      </c>
      <c r="L42" s="1">
        <v>1345434.61</v>
      </c>
      <c r="M42" s="1">
        <v>1181250.44</v>
      </c>
      <c r="N42" s="6">
        <f t="shared" si="0"/>
        <v>15537465.189999999</v>
      </c>
    </row>
    <row r="43" spans="1:14">
      <c r="A43" t="s">
        <v>31</v>
      </c>
      <c r="B43" s="1">
        <v>466719.22</v>
      </c>
      <c r="C43" s="1">
        <v>432259.98</v>
      </c>
      <c r="D43" s="1">
        <v>400342.67</v>
      </c>
      <c r="E43" s="1">
        <v>390610.05</v>
      </c>
      <c r="F43" s="1">
        <v>485505.56</v>
      </c>
      <c r="G43" s="1">
        <v>404749.35</v>
      </c>
      <c r="H43" s="1">
        <v>508242.66</v>
      </c>
      <c r="I43" s="1">
        <v>370926.17</v>
      </c>
      <c r="J43" s="1">
        <v>410731.04</v>
      </c>
      <c r="K43" s="1">
        <v>431783</v>
      </c>
      <c r="L43" s="1">
        <v>425076.27</v>
      </c>
      <c r="M43" s="1">
        <v>409076.85</v>
      </c>
      <c r="N43" s="6">
        <f t="shared" si="0"/>
        <v>5136022.82</v>
      </c>
    </row>
    <row r="44" spans="1:14">
      <c r="A44" t="s">
        <v>32</v>
      </c>
      <c r="B44" s="1">
        <v>55578.400000000001</v>
      </c>
      <c r="C44" s="1">
        <v>51021.58</v>
      </c>
      <c r="D44" s="1">
        <v>54560.99</v>
      </c>
      <c r="E44" s="1">
        <v>49724.33</v>
      </c>
      <c r="F44" s="1">
        <v>51610.7</v>
      </c>
      <c r="G44" s="1">
        <v>47454.39</v>
      </c>
      <c r="H44" s="1">
        <v>49969.9</v>
      </c>
      <c r="I44" s="1">
        <v>51530.12</v>
      </c>
      <c r="J44" s="1">
        <v>45187.18</v>
      </c>
      <c r="K44" s="1">
        <v>54941.36</v>
      </c>
      <c r="L44" s="1">
        <v>44163.18</v>
      </c>
      <c r="M44" s="1">
        <v>49785.4</v>
      </c>
      <c r="N44" s="6">
        <f t="shared" si="0"/>
        <v>605527.53</v>
      </c>
    </row>
    <row r="45" spans="1:14">
      <c r="A45" t="s">
        <v>33</v>
      </c>
      <c r="B45" s="1">
        <v>18282.23</v>
      </c>
      <c r="C45" s="1">
        <v>18281.759999999998</v>
      </c>
      <c r="D45" s="1">
        <v>16596.560000000001</v>
      </c>
      <c r="E45" s="1">
        <v>17654.259999999998</v>
      </c>
      <c r="F45" s="1">
        <v>17343.59</v>
      </c>
      <c r="G45" s="1">
        <v>13669.24</v>
      </c>
      <c r="H45" s="1">
        <v>14684.28</v>
      </c>
      <c r="I45" s="1">
        <v>14336.95</v>
      </c>
      <c r="J45" s="1">
        <v>16799.48</v>
      </c>
      <c r="K45" s="1">
        <v>17102.63</v>
      </c>
      <c r="L45" s="1">
        <v>18580.63</v>
      </c>
      <c r="M45" s="1">
        <v>17937.07</v>
      </c>
      <c r="N45" s="6">
        <f t="shared" si="0"/>
        <v>201268.68000000002</v>
      </c>
    </row>
    <row r="46" spans="1:14">
      <c r="A46" t="s">
        <v>105</v>
      </c>
      <c r="B46" s="1">
        <v>2016602.16</v>
      </c>
      <c r="C46" s="1">
        <v>2040072.93</v>
      </c>
      <c r="D46" s="1">
        <v>1956264.59</v>
      </c>
      <c r="E46" s="1">
        <v>1990012.96</v>
      </c>
      <c r="F46" s="1">
        <v>2043858.6</v>
      </c>
      <c r="G46" s="1">
        <v>2197300.9700000002</v>
      </c>
      <c r="H46" s="1">
        <v>2472705.6</v>
      </c>
      <c r="I46" s="1">
        <v>2102687.1800000002</v>
      </c>
      <c r="J46" s="1">
        <v>2216276.0299999998</v>
      </c>
      <c r="K46" s="1">
        <v>2446373.4300000002</v>
      </c>
      <c r="L46" s="1">
        <v>2253686.33</v>
      </c>
      <c r="M46" s="1">
        <v>2098090.75</v>
      </c>
      <c r="N46" s="6">
        <f t="shared" si="0"/>
        <v>25833931.530000001</v>
      </c>
    </row>
    <row r="47" spans="1:14">
      <c r="A47" t="s">
        <v>106</v>
      </c>
      <c r="B47" s="1">
        <v>132232.20000000001</v>
      </c>
      <c r="C47" s="1">
        <v>125368.39</v>
      </c>
      <c r="D47" s="1">
        <v>121836.69</v>
      </c>
      <c r="E47" s="1">
        <v>130585.45</v>
      </c>
      <c r="F47" s="1">
        <v>128720.08</v>
      </c>
      <c r="G47" s="1">
        <v>123096.54</v>
      </c>
      <c r="H47" s="1">
        <v>122119.05</v>
      </c>
      <c r="I47" s="1">
        <v>104306.71</v>
      </c>
      <c r="J47" s="1">
        <v>113819.59</v>
      </c>
      <c r="K47" s="1">
        <v>130223.5</v>
      </c>
      <c r="L47" s="1">
        <v>130106.33</v>
      </c>
      <c r="M47" s="1">
        <v>113920.43</v>
      </c>
      <c r="N47" s="6">
        <f t="shared" si="0"/>
        <v>1476334.9600000002</v>
      </c>
    </row>
    <row r="48" spans="1:14">
      <c r="A48" t="s">
        <v>107</v>
      </c>
      <c r="B48" s="1">
        <v>3673026.22</v>
      </c>
      <c r="C48" s="1">
        <v>3675096.59</v>
      </c>
      <c r="D48" s="1">
        <v>3716287.03</v>
      </c>
      <c r="E48" s="1">
        <v>3750615.91</v>
      </c>
      <c r="F48" s="1">
        <v>3710979.55</v>
      </c>
      <c r="G48" s="1">
        <v>3721047.1</v>
      </c>
      <c r="H48" s="1">
        <v>4197119.3</v>
      </c>
      <c r="I48" s="1">
        <v>3459499.41</v>
      </c>
      <c r="J48" s="1">
        <v>3635444.96</v>
      </c>
      <c r="K48" s="1">
        <v>3882305.39</v>
      </c>
      <c r="L48" s="1">
        <v>3739074.43</v>
      </c>
      <c r="M48" s="1">
        <v>3569353.44</v>
      </c>
      <c r="N48" s="6">
        <f t="shared" si="0"/>
        <v>44729849.329999998</v>
      </c>
    </row>
    <row r="49" spans="1:14">
      <c r="A49" t="s">
        <v>37</v>
      </c>
      <c r="B49" s="1">
        <v>216914.08</v>
      </c>
      <c r="C49" s="1">
        <v>214738.06</v>
      </c>
      <c r="D49" s="1">
        <v>195862.09</v>
      </c>
      <c r="E49" s="1">
        <v>212268.79999999999</v>
      </c>
      <c r="F49" s="1">
        <v>200310.39999999999</v>
      </c>
      <c r="G49" s="1">
        <v>210553.06</v>
      </c>
      <c r="H49" s="1">
        <v>217541.96</v>
      </c>
      <c r="I49" s="1">
        <v>189714.34</v>
      </c>
      <c r="J49" s="1">
        <v>201162.71</v>
      </c>
      <c r="K49" s="1">
        <v>216601.28</v>
      </c>
      <c r="L49" s="1">
        <v>218295.09</v>
      </c>
      <c r="M49" s="1">
        <v>200369.78</v>
      </c>
      <c r="N49" s="6">
        <f t="shared" si="0"/>
        <v>2494331.65</v>
      </c>
    </row>
    <row r="50" spans="1:14">
      <c r="A50" t="s">
        <v>38</v>
      </c>
      <c r="B50" s="1">
        <v>14512.1</v>
      </c>
      <c r="C50" s="1">
        <v>13770.41</v>
      </c>
      <c r="D50" s="1">
        <v>16207.97</v>
      </c>
      <c r="E50" s="1">
        <v>14757.49</v>
      </c>
      <c r="F50" s="1">
        <v>15520.59</v>
      </c>
      <c r="G50" s="1">
        <v>15740.91</v>
      </c>
      <c r="H50" s="1">
        <v>16715.150000000001</v>
      </c>
      <c r="I50" s="1">
        <v>15390.42</v>
      </c>
      <c r="J50" s="1">
        <v>16112.22</v>
      </c>
      <c r="K50" s="1">
        <v>18681.32</v>
      </c>
      <c r="L50" s="1">
        <v>17318.34</v>
      </c>
      <c r="M50" s="1">
        <v>16627.650000000001</v>
      </c>
      <c r="N50" s="6">
        <f t="shared" si="0"/>
        <v>191354.56999999998</v>
      </c>
    </row>
    <row r="51" spans="1:14">
      <c r="A51" t="s">
        <v>39</v>
      </c>
      <c r="B51" s="1">
        <v>100330.65</v>
      </c>
      <c r="C51" s="1">
        <v>102321.49</v>
      </c>
      <c r="D51" s="1">
        <v>85485.14</v>
      </c>
      <c r="E51" s="1">
        <v>90865.05</v>
      </c>
      <c r="F51" s="1">
        <v>85776.73</v>
      </c>
      <c r="G51" s="1">
        <v>87368.11</v>
      </c>
      <c r="H51" s="1">
        <v>97578.47</v>
      </c>
      <c r="I51" s="1">
        <v>79687.960000000006</v>
      </c>
      <c r="J51" s="1">
        <v>88915.13</v>
      </c>
      <c r="K51" s="1">
        <v>101862.2</v>
      </c>
      <c r="L51" s="1">
        <v>97170.66</v>
      </c>
      <c r="M51" s="1">
        <v>96653.55</v>
      </c>
      <c r="N51" s="6">
        <f t="shared" si="0"/>
        <v>1114015.1399999999</v>
      </c>
    </row>
    <row r="52" spans="1:14">
      <c r="A52" t="s">
        <v>108</v>
      </c>
      <c r="B52" s="1">
        <v>1406693.99</v>
      </c>
      <c r="C52" s="1">
        <v>1355009.14</v>
      </c>
      <c r="D52" s="1">
        <v>1322653.58</v>
      </c>
      <c r="E52" s="1">
        <v>1302990.8899999999</v>
      </c>
      <c r="F52" s="1">
        <v>1398087.94</v>
      </c>
      <c r="G52" s="1">
        <v>1541253.51</v>
      </c>
      <c r="H52" s="1">
        <v>1707118.59</v>
      </c>
      <c r="I52" s="1">
        <v>1483259.84</v>
      </c>
      <c r="J52" s="1">
        <v>1560141.98</v>
      </c>
      <c r="K52" s="1">
        <v>1826159.9</v>
      </c>
      <c r="L52" s="1">
        <v>1579942.67</v>
      </c>
      <c r="M52" s="1">
        <v>1484894.7</v>
      </c>
      <c r="N52" s="6">
        <f t="shared" si="0"/>
        <v>17968206.73</v>
      </c>
    </row>
    <row r="53" spans="1:14">
      <c r="A53" t="s">
        <v>41</v>
      </c>
      <c r="B53" s="1">
        <v>1331247.73</v>
      </c>
      <c r="C53" s="1">
        <v>1274384.06</v>
      </c>
      <c r="D53" s="1">
        <v>1253856.24</v>
      </c>
      <c r="E53" s="1">
        <v>1245773.93</v>
      </c>
      <c r="F53" s="1">
        <v>1272976.94</v>
      </c>
      <c r="G53" s="1">
        <v>1343048.48</v>
      </c>
      <c r="H53" s="1">
        <v>1454656.02</v>
      </c>
      <c r="I53" s="1">
        <v>219970.31</v>
      </c>
      <c r="J53" s="1">
        <v>206534.83</v>
      </c>
      <c r="K53" s="1">
        <v>194043.98</v>
      </c>
      <c r="L53" s="1">
        <v>178950.05</v>
      </c>
      <c r="M53" s="1">
        <v>171301.36</v>
      </c>
      <c r="N53" s="6">
        <f t="shared" si="0"/>
        <v>10146743.930000002</v>
      </c>
    </row>
    <row r="54" spans="1:14">
      <c r="A54" t="s">
        <v>42</v>
      </c>
      <c r="B54" s="1">
        <v>814109.48</v>
      </c>
      <c r="C54" s="1">
        <v>779684.48</v>
      </c>
      <c r="D54" s="1">
        <v>754235.79</v>
      </c>
      <c r="E54" s="1">
        <v>743677.29</v>
      </c>
      <c r="F54" s="1">
        <v>772905.86</v>
      </c>
      <c r="G54" s="1">
        <v>881627.1</v>
      </c>
      <c r="H54" s="1">
        <v>1019523.78</v>
      </c>
      <c r="I54" s="1">
        <v>829634.63</v>
      </c>
      <c r="J54" s="1">
        <v>888947.35</v>
      </c>
      <c r="K54" s="1">
        <v>983904.67</v>
      </c>
      <c r="L54" s="1">
        <v>858527.88</v>
      </c>
      <c r="M54" s="1">
        <v>811828.96</v>
      </c>
      <c r="N54" s="6">
        <f t="shared" si="0"/>
        <v>10138607.27</v>
      </c>
    </row>
    <row r="55" spans="1:14">
      <c r="A55" t="s">
        <v>109</v>
      </c>
      <c r="B55" s="1">
        <v>2701425.36</v>
      </c>
      <c r="C55" s="1">
        <v>2832610.08</v>
      </c>
      <c r="D55" s="1">
        <v>2335234.94</v>
      </c>
      <c r="E55" s="1">
        <v>1929626.02</v>
      </c>
      <c r="F55" s="1">
        <v>2479792.2599999998</v>
      </c>
      <c r="G55" s="1">
        <v>2477327.61</v>
      </c>
      <c r="H55" s="1">
        <v>2862809.59</v>
      </c>
      <c r="I55" s="1">
        <v>2809192.25</v>
      </c>
      <c r="J55" s="1">
        <v>3201020.52</v>
      </c>
      <c r="K55" s="1">
        <v>3587508.02</v>
      </c>
      <c r="L55" s="1">
        <v>3176415.64</v>
      </c>
      <c r="M55" s="1">
        <v>2879277.1</v>
      </c>
      <c r="N55" s="6">
        <f t="shared" si="0"/>
        <v>33272239.390000001</v>
      </c>
    </row>
    <row r="56" spans="1:14">
      <c r="A56" t="s">
        <v>110</v>
      </c>
      <c r="B56" s="1">
        <v>620093.76</v>
      </c>
      <c r="C56" s="1">
        <v>610655.96</v>
      </c>
      <c r="D56" s="1">
        <v>507927.84</v>
      </c>
      <c r="E56" s="1">
        <v>480194.71</v>
      </c>
      <c r="F56" s="1">
        <v>491395.73</v>
      </c>
      <c r="G56" s="1">
        <v>507537.73</v>
      </c>
      <c r="H56" s="1">
        <v>509361.27</v>
      </c>
      <c r="I56" s="1">
        <v>430489.34</v>
      </c>
      <c r="J56" s="1">
        <v>481801.77</v>
      </c>
      <c r="K56" s="1">
        <v>614388.34</v>
      </c>
      <c r="L56" s="1">
        <v>609062.84</v>
      </c>
      <c r="M56" s="1">
        <v>622194.15</v>
      </c>
      <c r="N56" s="6">
        <f t="shared" si="0"/>
        <v>6485103.4399999995</v>
      </c>
    </row>
    <row r="57" spans="1:14">
      <c r="A57" t="s">
        <v>111</v>
      </c>
      <c r="B57" s="1">
        <v>87762.25</v>
      </c>
      <c r="C57" s="1">
        <v>88955.94</v>
      </c>
      <c r="D57" s="1">
        <v>79100.98</v>
      </c>
      <c r="E57" s="1">
        <v>66110.34</v>
      </c>
      <c r="F57" s="1">
        <v>62106.05</v>
      </c>
      <c r="G57" s="1">
        <v>62391.77</v>
      </c>
      <c r="H57" s="1">
        <v>64686.6</v>
      </c>
      <c r="I57" s="1">
        <v>57206.83</v>
      </c>
      <c r="J57" s="1">
        <v>60120.61</v>
      </c>
      <c r="K57" s="1">
        <v>76074.990000000005</v>
      </c>
      <c r="L57" s="1">
        <v>78304.83</v>
      </c>
      <c r="M57" s="1">
        <v>71827.64</v>
      </c>
      <c r="N57" s="6">
        <f t="shared" si="0"/>
        <v>854648.83</v>
      </c>
    </row>
    <row r="58" spans="1:14">
      <c r="A58" t="s">
        <v>46</v>
      </c>
      <c r="B58" s="1">
        <v>264094.25</v>
      </c>
      <c r="C58" s="1">
        <v>248752.19</v>
      </c>
      <c r="D58" s="1">
        <v>244694.89</v>
      </c>
      <c r="E58" s="1">
        <v>247113.65</v>
      </c>
      <c r="F58" s="1">
        <v>260772.37</v>
      </c>
      <c r="G58" s="1">
        <v>277411.21000000002</v>
      </c>
      <c r="H58" s="1">
        <v>335153.51</v>
      </c>
      <c r="I58" s="1">
        <v>283844.3</v>
      </c>
      <c r="J58" s="1">
        <v>309365.45</v>
      </c>
      <c r="K58" s="1">
        <v>309922.18</v>
      </c>
      <c r="L58" s="1">
        <v>282798.58</v>
      </c>
      <c r="M58" s="1">
        <v>262190.59000000003</v>
      </c>
      <c r="N58" s="6">
        <f t="shared" si="0"/>
        <v>3326113.1700000004</v>
      </c>
    </row>
    <row r="59" spans="1:14">
      <c r="A59" t="s">
        <v>112</v>
      </c>
      <c r="B59" s="1">
        <v>12167325.93</v>
      </c>
      <c r="C59" s="1">
        <v>11659391.140000001</v>
      </c>
      <c r="D59" s="1">
        <v>11080097.48</v>
      </c>
      <c r="E59" s="1">
        <v>10984200.199999999</v>
      </c>
      <c r="F59" s="1">
        <v>10894418.76</v>
      </c>
      <c r="G59" s="1">
        <v>11415365.25</v>
      </c>
      <c r="H59" s="1">
        <v>12729910.460000001</v>
      </c>
      <c r="I59" s="1">
        <v>11177183.15</v>
      </c>
      <c r="J59" s="1">
        <v>11436861.119999999</v>
      </c>
      <c r="K59" s="1">
        <v>14102943.74</v>
      </c>
      <c r="L59" s="1">
        <v>12360109.279999999</v>
      </c>
      <c r="M59" s="1">
        <v>11430012.5</v>
      </c>
      <c r="N59" s="6">
        <f t="shared" si="0"/>
        <v>141437819.00999999</v>
      </c>
    </row>
    <row r="60" spans="1:14">
      <c r="A60" t="s">
        <v>113</v>
      </c>
      <c r="B60" s="1">
        <v>2719451.33</v>
      </c>
      <c r="C60" s="1">
        <v>2859158.65</v>
      </c>
      <c r="D60" s="1">
        <v>2535803.61</v>
      </c>
      <c r="E60" s="1">
        <v>2304465.67</v>
      </c>
      <c r="F60" s="1">
        <v>2412249.91</v>
      </c>
      <c r="G60" s="1">
        <v>2503689.89</v>
      </c>
      <c r="H60" s="1">
        <v>2890636.03</v>
      </c>
      <c r="I60" s="1">
        <v>2532106.62</v>
      </c>
      <c r="J60" s="1">
        <v>2722928.31</v>
      </c>
      <c r="K60" s="1">
        <v>3311720.6</v>
      </c>
      <c r="L60" s="1">
        <v>2819634.04</v>
      </c>
      <c r="M60" s="1">
        <v>2538496.13</v>
      </c>
      <c r="N60" s="6">
        <f t="shared" si="0"/>
        <v>32150340.789999999</v>
      </c>
    </row>
    <row r="61" spans="1:14">
      <c r="A61" t="s">
        <v>114</v>
      </c>
      <c r="B61" s="1">
        <v>6608081.0199999996</v>
      </c>
      <c r="C61" s="1">
        <v>6481155.3499999996</v>
      </c>
      <c r="D61" s="1">
        <v>6708229.3799999999</v>
      </c>
      <c r="E61" s="1">
        <v>6695440.7000000002</v>
      </c>
      <c r="F61" s="1">
        <v>6952826.5300000003</v>
      </c>
      <c r="G61" s="1">
        <v>7634535</v>
      </c>
      <c r="H61" s="1">
        <v>8845326</v>
      </c>
      <c r="I61" s="1">
        <v>7390885.4500000002</v>
      </c>
      <c r="J61" s="1">
        <v>7636650.0300000003</v>
      </c>
      <c r="K61" s="1">
        <v>8522587.9800000004</v>
      </c>
      <c r="L61" s="1">
        <v>7463926.4199999999</v>
      </c>
      <c r="M61" s="1">
        <v>6989670.6299999999</v>
      </c>
      <c r="N61" s="6">
        <f t="shared" si="0"/>
        <v>87929314.49000001</v>
      </c>
    </row>
    <row r="62" spans="1:14">
      <c r="A62" t="s">
        <v>50</v>
      </c>
      <c r="B62" s="1">
        <v>2752630.88</v>
      </c>
      <c r="C62" s="1">
        <v>2724706.71</v>
      </c>
      <c r="D62" s="1">
        <v>2631684.25</v>
      </c>
      <c r="E62" s="1">
        <v>2650956.66</v>
      </c>
      <c r="F62" s="1">
        <v>2664077.42</v>
      </c>
      <c r="G62" s="1">
        <v>2996924.21</v>
      </c>
      <c r="H62" s="1">
        <v>3422933.22</v>
      </c>
      <c r="I62" s="1">
        <v>2814866.84</v>
      </c>
      <c r="J62" s="1">
        <v>2930142.06</v>
      </c>
      <c r="K62" s="1">
        <v>3216618.15</v>
      </c>
      <c r="L62" s="1">
        <v>2893461.56</v>
      </c>
      <c r="M62" s="1">
        <v>2821240.9</v>
      </c>
      <c r="N62" s="6">
        <f t="shared" si="0"/>
        <v>34520242.859999992</v>
      </c>
    </row>
    <row r="63" spans="1:14">
      <c r="A63" t="s">
        <v>115</v>
      </c>
      <c r="B63" s="1">
        <v>8648572.3300000001</v>
      </c>
      <c r="C63" s="1">
        <v>8480102.9499999993</v>
      </c>
      <c r="D63" s="1">
        <v>7981712.9199999999</v>
      </c>
      <c r="E63" s="1">
        <v>7997431.3099999996</v>
      </c>
      <c r="F63" s="1">
        <v>8040023.1299999999</v>
      </c>
      <c r="G63" s="1">
        <v>8484642.0399999991</v>
      </c>
      <c r="H63" s="1">
        <v>9560315.2100000009</v>
      </c>
      <c r="I63" s="1">
        <v>8007842.6100000003</v>
      </c>
      <c r="J63" s="1">
        <v>8560473.3200000003</v>
      </c>
      <c r="K63" s="1">
        <v>9901419.3699999992</v>
      </c>
      <c r="L63" s="1">
        <v>9196808.3000000007</v>
      </c>
      <c r="M63" s="1">
        <v>8593047.7200000007</v>
      </c>
      <c r="N63" s="6">
        <f t="shared" si="0"/>
        <v>103452391.20999999</v>
      </c>
    </row>
    <row r="64" spans="1:14">
      <c r="A64" t="s">
        <v>116</v>
      </c>
      <c r="B64" s="1">
        <v>4137575.79</v>
      </c>
      <c r="C64" s="1">
        <v>4117994.46</v>
      </c>
      <c r="D64" s="1">
        <v>3981431.01</v>
      </c>
      <c r="E64" s="1">
        <v>3967888.35</v>
      </c>
      <c r="F64" s="1">
        <v>4012286.19</v>
      </c>
      <c r="G64" s="1">
        <v>4275719.3600000003</v>
      </c>
      <c r="H64" s="1">
        <v>4762103.09</v>
      </c>
      <c r="I64" s="1">
        <v>4100803.09</v>
      </c>
      <c r="J64" s="1">
        <v>4378094.8099999996</v>
      </c>
      <c r="K64" s="1">
        <v>4784826.38</v>
      </c>
      <c r="L64" s="1">
        <v>4350947.83</v>
      </c>
      <c r="M64" s="1">
        <v>4100586.03</v>
      </c>
      <c r="N64" s="6">
        <f t="shared" si="0"/>
        <v>50970256.390000001</v>
      </c>
    </row>
    <row r="65" spans="1:14">
      <c r="A65" t="s">
        <v>117</v>
      </c>
      <c r="B65" s="1">
        <v>371456.15</v>
      </c>
      <c r="C65" s="1">
        <v>354864.6</v>
      </c>
      <c r="D65" s="1">
        <v>346231.94</v>
      </c>
      <c r="E65" s="1">
        <v>335940.1</v>
      </c>
      <c r="F65" s="1">
        <v>355470.08000000002</v>
      </c>
      <c r="G65" s="1">
        <v>354264.45</v>
      </c>
      <c r="H65" s="1">
        <v>384630.56</v>
      </c>
      <c r="I65" s="1">
        <v>332564.96000000002</v>
      </c>
      <c r="J65" s="1">
        <v>379446.53</v>
      </c>
      <c r="K65" s="1">
        <v>398038.83</v>
      </c>
      <c r="L65" s="1">
        <v>376127.5</v>
      </c>
      <c r="M65" s="1">
        <v>379822.51</v>
      </c>
      <c r="N65" s="6">
        <f t="shared" si="0"/>
        <v>4368858.21</v>
      </c>
    </row>
    <row r="66" spans="1:14">
      <c r="A66" t="s">
        <v>118</v>
      </c>
      <c r="B66" s="1">
        <v>85196.66</v>
      </c>
      <c r="C66" s="1">
        <v>79822.66</v>
      </c>
      <c r="D66" s="1">
        <v>88560.04</v>
      </c>
      <c r="E66" s="1">
        <v>78323.47</v>
      </c>
      <c r="F66" s="1">
        <v>80544.52</v>
      </c>
      <c r="G66" s="1">
        <v>72701.66</v>
      </c>
      <c r="H66" s="1">
        <v>80529.119999999995</v>
      </c>
      <c r="I66" s="1">
        <v>68528.87</v>
      </c>
      <c r="J66" s="1">
        <v>78368.05</v>
      </c>
      <c r="K66" s="1">
        <v>89789.119999999995</v>
      </c>
      <c r="L66" s="1">
        <v>92198.21</v>
      </c>
      <c r="M66" s="1">
        <v>85735.89</v>
      </c>
      <c r="N66" s="6">
        <f t="shared" si="0"/>
        <v>980298.27</v>
      </c>
    </row>
    <row r="67" spans="1:14">
      <c r="A67" t="s">
        <v>119</v>
      </c>
      <c r="B67" s="1">
        <v>828426.89</v>
      </c>
      <c r="C67" s="1">
        <v>811362.03</v>
      </c>
      <c r="D67" s="1">
        <v>774776.54</v>
      </c>
      <c r="E67" s="1">
        <v>791373.23</v>
      </c>
      <c r="F67" s="1">
        <v>860396.76</v>
      </c>
      <c r="G67" s="1">
        <v>822100.5</v>
      </c>
      <c r="H67" s="1">
        <v>889846.95</v>
      </c>
      <c r="I67" s="1">
        <v>830841.6</v>
      </c>
      <c r="J67" s="1">
        <v>865620.85</v>
      </c>
      <c r="K67" s="1">
        <v>965178.57</v>
      </c>
      <c r="L67" s="1">
        <v>879353.33</v>
      </c>
      <c r="M67" s="1">
        <v>821639.83</v>
      </c>
      <c r="N67" s="6">
        <f t="shared" si="0"/>
        <v>10140917.08</v>
      </c>
    </row>
    <row r="68" spans="1:14">
      <c r="A68" t="s">
        <v>120</v>
      </c>
      <c r="B68" s="1">
        <v>458489.08</v>
      </c>
      <c r="C68" s="1">
        <v>456626.73</v>
      </c>
      <c r="D68" s="1">
        <v>396261.78</v>
      </c>
      <c r="E68" s="1">
        <v>406229.41</v>
      </c>
      <c r="F68" s="1">
        <v>393900.41</v>
      </c>
      <c r="G68" s="1">
        <v>400064.33</v>
      </c>
      <c r="H68" s="1">
        <v>430772.25</v>
      </c>
      <c r="I68" s="1">
        <v>356160.9</v>
      </c>
      <c r="J68" s="1">
        <v>376879.21</v>
      </c>
      <c r="K68" s="1">
        <v>446655.19</v>
      </c>
      <c r="L68" s="1">
        <v>428573.13</v>
      </c>
      <c r="M68" s="1">
        <v>424808.35</v>
      </c>
      <c r="N68" s="6">
        <f t="shared" si="0"/>
        <v>4975420.7699999996</v>
      </c>
    </row>
    <row r="69" spans="1:14">
      <c r="A69" t="s">
        <v>121</v>
      </c>
      <c r="B69" s="1">
        <v>3489286.74</v>
      </c>
      <c r="C69" s="1">
        <v>3382132.71</v>
      </c>
      <c r="D69" s="1">
        <v>3295357.21</v>
      </c>
      <c r="E69" s="1">
        <v>3214566.56</v>
      </c>
      <c r="F69" s="1">
        <v>3486446.56</v>
      </c>
      <c r="G69" s="1">
        <v>3856072.94</v>
      </c>
      <c r="H69" s="1">
        <v>4344211.71</v>
      </c>
      <c r="I69" s="1">
        <v>3919466.41</v>
      </c>
      <c r="J69" s="1">
        <v>4145490.38</v>
      </c>
      <c r="K69" s="1">
        <v>4801314.05</v>
      </c>
      <c r="L69" s="1">
        <v>4084203.57</v>
      </c>
      <c r="M69" s="1">
        <v>3608394.64</v>
      </c>
      <c r="N69" s="6">
        <f t="shared" si="0"/>
        <v>45626943.480000004</v>
      </c>
    </row>
    <row r="70" spans="1:14">
      <c r="A70" t="s">
        <v>122</v>
      </c>
      <c r="B70" s="1">
        <v>3911215.67</v>
      </c>
      <c r="C70" s="1">
        <v>3822741.09</v>
      </c>
      <c r="D70" s="1">
        <v>3734323.24</v>
      </c>
      <c r="E70" s="1">
        <v>3747191.44</v>
      </c>
      <c r="F70" s="1">
        <v>3714926.52</v>
      </c>
      <c r="G70" s="1">
        <v>4028058.62</v>
      </c>
      <c r="H70" s="1">
        <v>4633343.18</v>
      </c>
      <c r="I70" s="1">
        <v>3559676.88</v>
      </c>
      <c r="J70" s="1">
        <v>3796840.2</v>
      </c>
      <c r="K70" s="1">
        <v>4161365.7</v>
      </c>
      <c r="L70" s="1">
        <v>3857058.4</v>
      </c>
      <c r="M70" s="1">
        <v>3853533.66</v>
      </c>
      <c r="N70" s="6">
        <f t="shared" si="0"/>
        <v>46820274.600000009</v>
      </c>
    </row>
    <row r="71" spans="1:14">
      <c r="A71" t="s">
        <v>59</v>
      </c>
      <c r="B71" s="1">
        <v>525205.71</v>
      </c>
      <c r="C71" s="1">
        <v>509972.64</v>
      </c>
      <c r="D71" s="1">
        <v>469959.33</v>
      </c>
      <c r="E71" s="1">
        <v>510558.75</v>
      </c>
      <c r="F71" s="1">
        <v>567712.96</v>
      </c>
      <c r="G71" s="1">
        <v>591334.67000000004</v>
      </c>
      <c r="H71" s="1">
        <v>602214.29</v>
      </c>
      <c r="I71" s="1">
        <v>596105.99</v>
      </c>
      <c r="J71" s="1">
        <v>634149.98</v>
      </c>
      <c r="K71" s="1">
        <v>713663.8</v>
      </c>
      <c r="L71" s="1">
        <v>649935.94999999995</v>
      </c>
      <c r="M71" s="1">
        <v>563218.92000000004</v>
      </c>
      <c r="N71" s="6">
        <f t="shared" si="0"/>
        <v>6934032.9900000002</v>
      </c>
    </row>
    <row r="72" spans="1:14">
      <c r="A72" t="s">
        <v>123</v>
      </c>
      <c r="B72" s="1">
        <v>226388.81</v>
      </c>
      <c r="C72" s="1">
        <v>198617.88</v>
      </c>
      <c r="D72" s="1">
        <v>187342.47</v>
      </c>
      <c r="E72" s="1">
        <v>188264.55</v>
      </c>
      <c r="F72" s="1">
        <v>193591.95</v>
      </c>
      <c r="G72" s="1">
        <v>197663.21</v>
      </c>
      <c r="H72" s="1">
        <v>202806.82</v>
      </c>
      <c r="I72" s="1">
        <v>181461.02</v>
      </c>
      <c r="J72" s="1">
        <v>207778.7</v>
      </c>
      <c r="K72" s="1">
        <v>220259.04</v>
      </c>
      <c r="L72" s="1">
        <v>218238.84</v>
      </c>
      <c r="M72" s="1">
        <v>212611.47</v>
      </c>
      <c r="N72" s="6">
        <f t="shared" si="0"/>
        <v>2435024.7600000002</v>
      </c>
    </row>
    <row r="73" spans="1:14">
      <c r="A73" t="s">
        <v>61</v>
      </c>
      <c r="B73" s="1">
        <v>146222.65</v>
      </c>
      <c r="C73" s="1">
        <v>148640.03</v>
      </c>
      <c r="D73" s="1">
        <v>141082.9</v>
      </c>
      <c r="E73" s="1">
        <v>124319.32</v>
      </c>
      <c r="F73" s="1">
        <v>127338.38</v>
      </c>
      <c r="G73" s="1">
        <v>142307.82999999999</v>
      </c>
      <c r="H73" s="1">
        <v>141834.13</v>
      </c>
      <c r="I73" s="1">
        <v>124709.21</v>
      </c>
      <c r="J73" s="1">
        <v>134165.54999999999</v>
      </c>
      <c r="K73" s="1">
        <v>153138.72</v>
      </c>
      <c r="L73" s="1">
        <v>140396.32</v>
      </c>
      <c r="M73" s="1">
        <v>138008.99</v>
      </c>
      <c r="N73" s="6">
        <f t="shared" si="0"/>
        <v>1662164.03</v>
      </c>
    </row>
    <row r="74" spans="1:14">
      <c r="A74" t="s">
        <v>62</v>
      </c>
      <c r="B74" s="1">
        <v>34853.910000000003</v>
      </c>
      <c r="C74" s="1">
        <v>30434.7</v>
      </c>
      <c r="D74" s="1">
        <v>36415.85</v>
      </c>
      <c r="E74" s="1">
        <v>31530.35</v>
      </c>
      <c r="F74" s="1">
        <v>29959.360000000001</v>
      </c>
      <c r="G74" s="1">
        <v>27933.06</v>
      </c>
      <c r="H74" s="1">
        <v>33589.660000000003</v>
      </c>
      <c r="I74" s="1">
        <v>26700.31</v>
      </c>
      <c r="J74" s="1">
        <v>30634.560000000001</v>
      </c>
      <c r="K74" s="1">
        <v>34953.97</v>
      </c>
      <c r="L74" s="1">
        <v>33029.83</v>
      </c>
      <c r="M74" s="1">
        <v>34757.43</v>
      </c>
      <c r="N74" s="6">
        <f t="shared" si="0"/>
        <v>384792.99</v>
      </c>
    </row>
    <row r="75" spans="1:14">
      <c r="A75" t="s">
        <v>124</v>
      </c>
      <c r="B75" s="1">
        <v>2199844.79</v>
      </c>
      <c r="C75" s="1">
        <v>2298054.5099999998</v>
      </c>
      <c r="D75" s="1">
        <v>2059776.71</v>
      </c>
      <c r="E75" s="1">
        <v>1895455.86</v>
      </c>
      <c r="F75" s="1">
        <v>2058274.84</v>
      </c>
      <c r="G75" s="1">
        <v>2102578.13</v>
      </c>
      <c r="H75" s="1">
        <v>2177525.66</v>
      </c>
      <c r="I75" s="1">
        <v>2070736.39</v>
      </c>
      <c r="J75" s="1">
        <v>2293002.2799999998</v>
      </c>
      <c r="K75" s="1">
        <v>2426580.3199999998</v>
      </c>
      <c r="L75" s="1">
        <v>2162415.79</v>
      </c>
      <c r="M75" s="1">
        <v>2054182.15</v>
      </c>
      <c r="N75" s="6">
        <f t="shared" si="0"/>
        <v>25798427.43</v>
      </c>
    </row>
    <row r="76" spans="1:14">
      <c r="A76" t="s">
        <v>125</v>
      </c>
      <c r="B76" s="1">
        <v>123553.95</v>
      </c>
      <c r="C76" s="1">
        <v>122107.09</v>
      </c>
      <c r="D76" s="1">
        <v>110218.69</v>
      </c>
      <c r="E76" s="1">
        <v>112026.79</v>
      </c>
      <c r="F76" s="1">
        <v>108761.56</v>
      </c>
      <c r="G76" s="1">
        <v>120018.68</v>
      </c>
      <c r="H76" s="1">
        <v>115543.87</v>
      </c>
      <c r="I76" s="1">
        <v>98214.83</v>
      </c>
      <c r="J76" s="1">
        <v>106340.5</v>
      </c>
      <c r="K76" s="1">
        <v>119612.45</v>
      </c>
      <c r="L76" s="1">
        <v>123515.12</v>
      </c>
      <c r="M76" s="1">
        <v>125355.47</v>
      </c>
      <c r="N76" s="6">
        <f t="shared" si="0"/>
        <v>1385268.9999999998</v>
      </c>
    </row>
    <row r="77" spans="1:14">
      <c r="A77" t="s">
        <v>126</v>
      </c>
      <c r="B77" s="1">
        <v>1535718.29</v>
      </c>
      <c r="C77" s="1">
        <v>1554305.3</v>
      </c>
      <c r="D77" s="1">
        <v>1015658.7</v>
      </c>
      <c r="E77" s="1">
        <v>805320.55</v>
      </c>
      <c r="F77" s="1">
        <v>711002.61</v>
      </c>
      <c r="G77" s="1">
        <v>620296.29</v>
      </c>
      <c r="H77" s="1">
        <v>627345.81000000006</v>
      </c>
      <c r="I77" s="1">
        <v>542627.75</v>
      </c>
      <c r="J77" s="1">
        <v>611531.35</v>
      </c>
      <c r="K77" s="1">
        <v>995382.77</v>
      </c>
      <c r="L77" s="1">
        <v>996725.17</v>
      </c>
      <c r="M77" s="1">
        <v>1085964.8899999999</v>
      </c>
      <c r="N77" s="6">
        <f>SUM(B77:M77)</f>
        <v>11101879.48</v>
      </c>
    </row>
    <row r="78" spans="1:14">
      <c r="A78" t="s">
        <v>66</v>
      </c>
      <c r="B78" s="1">
        <v>110798.07</v>
      </c>
      <c r="C78" s="1">
        <v>107639.89</v>
      </c>
      <c r="D78" s="1">
        <v>107635.19</v>
      </c>
      <c r="E78" s="1">
        <v>97708.47</v>
      </c>
      <c r="F78" s="1">
        <v>95279.26</v>
      </c>
      <c r="G78" s="1">
        <v>99704.19</v>
      </c>
      <c r="H78" s="1">
        <v>109305.05</v>
      </c>
      <c r="I78" s="1">
        <v>95645.56</v>
      </c>
      <c r="J78" s="1">
        <v>109205.98</v>
      </c>
      <c r="K78" s="1">
        <v>105031.65</v>
      </c>
      <c r="L78" s="1">
        <v>102761.4</v>
      </c>
      <c r="M78" s="1">
        <v>104562.84</v>
      </c>
      <c r="N78" s="6">
        <f>SUM(B78:M78)</f>
        <v>1245277.5500000003</v>
      </c>
    </row>
    <row r="79" spans="1:14">
      <c r="A79" t="s">
        <v>127</v>
      </c>
      <c r="B79" s="1">
        <v>9092309.0499999989</v>
      </c>
      <c r="C79" s="1">
        <v>8579488.5299999993</v>
      </c>
      <c r="D79" s="1">
        <v>8068882.8499999996</v>
      </c>
      <c r="E79" s="1">
        <v>8847569.6499999985</v>
      </c>
      <c r="F79" s="1">
        <v>8435072.6500000004</v>
      </c>
      <c r="G79" s="1">
        <v>8421475.9700000007</v>
      </c>
      <c r="H79" s="1">
        <v>9882787.8300000001</v>
      </c>
      <c r="I79" s="1">
        <v>8510109.6799999997</v>
      </c>
      <c r="J79" s="1">
        <v>8178510.4299999997</v>
      </c>
      <c r="K79" s="1">
        <v>9415375.3900000006</v>
      </c>
      <c r="L79" s="1">
        <v>8778424.3599999994</v>
      </c>
      <c r="M79" s="1">
        <v>8718240.8400000017</v>
      </c>
      <c r="N79" s="6">
        <f>SUM(B79:M79)</f>
        <v>104928247.22999999</v>
      </c>
    </row>
    <row r="80" spans="1:14">
      <c r="A80" t="s">
        <v>1</v>
      </c>
    </row>
    <row r="81" spans="1:14">
      <c r="A81" t="s">
        <v>68</v>
      </c>
      <c r="B81" s="6">
        <f>SUM(B12:B79)</f>
        <v>135543872.27000001</v>
      </c>
      <c r="C81" s="6">
        <f t="shared" ref="C81:M81" si="1">SUM(C12:C79)</f>
        <v>133118097.87999997</v>
      </c>
      <c r="D81" s="6">
        <f t="shared" si="1"/>
        <v>127869173.79000001</v>
      </c>
      <c r="E81" s="6">
        <f t="shared" si="1"/>
        <v>127517409.44999999</v>
      </c>
      <c r="F81" s="6">
        <f t="shared" si="1"/>
        <v>129134188.10000001</v>
      </c>
      <c r="G81" s="6">
        <f t="shared" si="1"/>
        <v>136682879.59999999</v>
      </c>
      <c r="H81" s="6">
        <f t="shared" si="1"/>
        <v>153849788.14000002</v>
      </c>
      <c r="I81" s="6">
        <f t="shared" si="1"/>
        <v>129144779.41</v>
      </c>
      <c r="J81" s="6">
        <f t="shared" si="1"/>
        <v>136185681.77999997</v>
      </c>
      <c r="K81" s="6">
        <f t="shared" si="1"/>
        <v>153362237.58999997</v>
      </c>
      <c r="L81" s="6">
        <f t="shared" si="1"/>
        <v>139348816</v>
      </c>
      <c r="M81" s="6">
        <f t="shared" si="1"/>
        <v>133091902.21000001</v>
      </c>
      <c r="N81" s="6">
        <f>SUM(B81:M81)</f>
        <v>1634848826.22</v>
      </c>
    </row>
  </sheetData>
  <mergeCells count="5">
    <mergeCell ref="A7:N7"/>
    <mergeCell ref="A3:N3"/>
    <mergeCell ref="A5:N5"/>
    <mergeCell ref="A6:N6"/>
    <mergeCell ref="A4:N4"/>
  </mergeCells>
  <phoneticPr fontId="3" type="noConversion"/>
  <printOptions headings="1" gridLines="1"/>
  <pageMargins left="0.75" right="0.75" top="1" bottom="1" header="0.5" footer="0.5"/>
  <pageSetup scale="81"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5"/>
  </sheetPr>
  <dimension ref="A1:T181"/>
  <sheetViews>
    <sheetView topLeftCell="A8" workbookViewId="0">
      <pane xSplit="1" ySplit="2" topLeftCell="E51" activePane="bottomRight" state="frozen"/>
      <selection activeCell="A8" sqref="A8"/>
      <selection pane="topRight" activeCell="B8" sqref="B8"/>
      <selection pane="bottomLeft" activeCell="A10" sqref="A10"/>
      <selection pane="bottomRight" activeCell="H60" sqref="H60"/>
    </sheetView>
  </sheetViews>
  <sheetFormatPr defaultRowHeight="12.75"/>
  <cols>
    <col min="1" max="1" width="12.83203125" customWidth="1"/>
    <col min="2" max="13" width="10.1640625" bestFit="1" customWidth="1"/>
    <col min="14" max="14" width="11.1640625" bestFit="1" customWidth="1"/>
  </cols>
  <sheetData>
    <row r="1" spans="1:14">
      <c r="A1" t="str">
        <f>'SFY0910'!A1</f>
        <v>VALIDATED TAX RECEIPTS DATA FOR:  JULY, 2009 thru June, 2010</v>
      </c>
      <c r="N1" t="s">
        <v>89</v>
      </c>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132</v>
      </c>
      <c r="B7" s="30"/>
      <c r="C7" s="30"/>
      <c r="D7" s="30"/>
      <c r="E7" s="30"/>
      <c r="F7" s="30"/>
      <c r="G7" s="30"/>
      <c r="H7" s="30"/>
      <c r="I7" s="30"/>
      <c r="J7" s="30"/>
      <c r="K7" s="30"/>
      <c r="L7" s="30"/>
      <c r="M7" s="30"/>
      <c r="N7" s="30"/>
    </row>
    <row r="8" spans="1:14">
      <c r="N8" s="6"/>
    </row>
    <row r="9" spans="1:14">
      <c r="B9" s="2">
        <v>39995</v>
      </c>
      <c r="C9" s="2">
        <v>40026</v>
      </c>
      <c r="D9" s="2">
        <v>40057</v>
      </c>
      <c r="E9" s="2">
        <v>40087</v>
      </c>
      <c r="F9" s="2">
        <v>40118</v>
      </c>
      <c r="G9" s="2">
        <v>40148</v>
      </c>
      <c r="H9" s="2">
        <v>40179</v>
      </c>
      <c r="I9" s="2">
        <v>40210</v>
      </c>
      <c r="J9" s="2">
        <v>40238</v>
      </c>
      <c r="K9" s="2">
        <v>40269</v>
      </c>
      <c r="L9" s="2">
        <v>40299</v>
      </c>
      <c r="M9" s="2">
        <v>40330</v>
      </c>
      <c r="N9" s="3" t="s">
        <v>137</v>
      </c>
    </row>
    <row r="10" spans="1:14">
      <c r="A10" t="s">
        <v>0</v>
      </c>
      <c r="B10" s="3"/>
      <c r="C10" s="3"/>
      <c r="D10" s="3"/>
      <c r="E10" s="3"/>
      <c r="F10" s="3"/>
      <c r="G10" s="3"/>
      <c r="H10" s="3"/>
      <c r="I10" s="3"/>
      <c r="J10" s="3"/>
      <c r="K10" s="3"/>
      <c r="L10" s="3"/>
      <c r="M10" s="3"/>
      <c r="N10" s="6"/>
    </row>
    <row r="11" spans="1:14">
      <c r="A11" t="s">
        <v>1</v>
      </c>
    </row>
    <row r="12" spans="1:14">
      <c r="A12" t="s">
        <v>2</v>
      </c>
      <c r="B12" s="6">
        <v>158918.81</v>
      </c>
      <c r="C12" s="7">
        <v>141161.9</v>
      </c>
      <c r="D12" s="7">
        <v>151224.07</v>
      </c>
      <c r="E12" s="7">
        <v>175825.05</v>
      </c>
      <c r="F12" s="7">
        <v>250093.61</v>
      </c>
      <c r="G12" s="7">
        <v>192779.29</v>
      </c>
      <c r="H12" s="28">
        <v>128799.13</v>
      </c>
      <c r="I12" s="7">
        <v>113225.29</v>
      </c>
      <c r="J12" s="7">
        <v>171492.47</v>
      </c>
      <c r="K12" s="7">
        <v>192549.43</v>
      </c>
      <c r="L12" s="7">
        <v>191489.98</v>
      </c>
      <c r="M12" s="7">
        <v>265808.53999999998</v>
      </c>
      <c r="N12" s="6">
        <f>SUM(B12:M12)</f>
        <v>2133367.5699999998</v>
      </c>
    </row>
    <row r="13" spans="1:14">
      <c r="A13" t="s">
        <v>3</v>
      </c>
      <c r="B13" s="7">
        <v>1756.97</v>
      </c>
      <c r="C13" s="7">
        <v>1367.78</v>
      </c>
      <c r="D13" s="7">
        <v>2199.12</v>
      </c>
      <c r="E13" s="7">
        <v>1624.84</v>
      </c>
      <c r="F13" s="7">
        <v>1451.51</v>
      </c>
      <c r="G13" s="7">
        <v>1623.89</v>
      </c>
      <c r="H13" s="7">
        <v>1489.41</v>
      </c>
      <c r="I13" s="7">
        <v>1844.76</v>
      </c>
      <c r="J13" s="7">
        <v>1460.84</v>
      </c>
      <c r="K13" s="7">
        <v>1570.6</v>
      </c>
      <c r="L13" s="7">
        <v>1657.81</v>
      </c>
      <c r="M13" s="7">
        <v>1520.84</v>
      </c>
      <c r="N13" s="6">
        <f t="shared" ref="N13:N75" si="0">SUM(B13:M13)</f>
        <v>19568.37</v>
      </c>
    </row>
    <row r="14" spans="1:14">
      <c r="A14" t="s">
        <v>4</v>
      </c>
      <c r="B14" s="7">
        <v>2377834.13</v>
      </c>
      <c r="C14" s="7">
        <v>979446.72</v>
      </c>
      <c r="D14" s="7">
        <v>816407.12</v>
      </c>
      <c r="E14" s="7">
        <v>467458.05</v>
      </c>
      <c r="F14" s="7">
        <v>291679.64</v>
      </c>
      <c r="G14" s="7">
        <v>241001</v>
      </c>
      <c r="H14" s="7">
        <v>329797.45</v>
      </c>
      <c r="I14" s="7">
        <v>458183.8</v>
      </c>
      <c r="J14" s="7">
        <v>1564429.33</v>
      </c>
      <c r="K14" s="7">
        <v>1021057.98</v>
      </c>
      <c r="L14" s="7">
        <v>1109095.29</v>
      </c>
      <c r="M14" s="7">
        <v>1949087.02</v>
      </c>
      <c r="N14" s="6">
        <f t="shared" si="0"/>
        <v>11605477.529999997</v>
      </c>
    </row>
    <row r="15" spans="1:14">
      <c r="A15" t="s">
        <v>5</v>
      </c>
      <c r="B15" s="7">
        <v>7016.3</v>
      </c>
      <c r="C15" s="7">
        <v>6864.86</v>
      </c>
      <c r="D15" s="7">
        <v>5950.07</v>
      </c>
      <c r="E15" s="7">
        <v>5498.77</v>
      </c>
      <c r="F15" s="7">
        <v>10998.11</v>
      </c>
      <c r="G15" s="6">
        <v>6870.92</v>
      </c>
      <c r="H15" s="7">
        <v>10607.47</v>
      </c>
      <c r="I15" s="7">
        <v>6445.31</v>
      </c>
      <c r="J15" s="7">
        <v>7512.83</v>
      </c>
      <c r="K15" s="7">
        <v>9280.0499999999993</v>
      </c>
      <c r="L15" s="7">
        <v>7899.76</v>
      </c>
      <c r="M15" s="7">
        <v>5450.9</v>
      </c>
      <c r="N15" s="6">
        <f t="shared" si="0"/>
        <v>90395.349999999991</v>
      </c>
    </row>
    <row r="16" spans="1:14">
      <c r="A16" t="s">
        <v>6</v>
      </c>
      <c r="B16" s="7">
        <v>714209.85</v>
      </c>
      <c r="C16" s="7">
        <v>693540.87</v>
      </c>
      <c r="D16" s="7">
        <v>772062.92</v>
      </c>
      <c r="E16" s="7">
        <v>609269.81999999995</v>
      </c>
      <c r="F16" s="7">
        <v>454406.72</v>
      </c>
      <c r="G16" s="7">
        <v>492828.31</v>
      </c>
      <c r="H16" s="7">
        <v>461896.84</v>
      </c>
      <c r="I16" s="7">
        <v>511445.52</v>
      </c>
      <c r="J16" s="7">
        <v>568692.26</v>
      </c>
      <c r="K16" s="7">
        <v>899630.54</v>
      </c>
      <c r="L16" s="7">
        <v>1010834.94</v>
      </c>
      <c r="M16" s="7">
        <v>753088.7</v>
      </c>
      <c r="N16" s="6">
        <f t="shared" si="0"/>
        <v>7941907.29</v>
      </c>
    </row>
    <row r="17" spans="1:20">
      <c r="A17" t="s">
        <v>7</v>
      </c>
      <c r="B17" s="7">
        <v>2117555.14</v>
      </c>
      <c r="C17" s="7">
        <v>2253356.25</v>
      </c>
      <c r="D17" s="7">
        <v>2023234.32</v>
      </c>
      <c r="E17" s="7">
        <v>1611028.52</v>
      </c>
      <c r="F17" s="7">
        <v>2263748.65</v>
      </c>
      <c r="G17" s="7">
        <v>2367003.7799999998</v>
      </c>
      <c r="H17" s="7">
        <v>2819719.67</v>
      </c>
      <c r="I17" s="7">
        <v>3890876.69</v>
      </c>
      <c r="J17" s="7">
        <v>5074860.1500000004</v>
      </c>
      <c r="K17" s="7">
        <v>4505420.12</v>
      </c>
      <c r="L17" s="7">
        <v>3240868.59</v>
      </c>
      <c r="M17" s="7">
        <v>2805064.06</v>
      </c>
      <c r="N17" s="6">
        <f t="shared" si="0"/>
        <v>34972735.940000005</v>
      </c>
    </row>
    <row r="18" spans="1:20">
      <c r="A18" t="s">
        <v>8</v>
      </c>
      <c r="B18" s="7">
        <v>0</v>
      </c>
      <c r="C18" s="7">
        <v>0</v>
      </c>
      <c r="D18" s="7">
        <v>0</v>
      </c>
      <c r="E18" s="7">
        <v>0</v>
      </c>
      <c r="F18" s="7">
        <v>0</v>
      </c>
      <c r="G18" s="7">
        <v>0</v>
      </c>
      <c r="H18" s="7">
        <v>0</v>
      </c>
      <c r="I18" s="7">
        <v>0</v>
      </c>
      <c r="J18" s="7">
        <v>0</v>
      </c>
      <c r="K18" s="7">
        <v>0</v>
      </c>
      <c r="L18" s="7">
        <v>0</v>
      </c>
      <c r="M18" s="7">
        <v>0</v>
      </c>
      <c r="N18" s="6">
        <f t="shared" si="0"/>
        <v>0</v>
      </c>
    </row>
    <row r="19" spans="1:20">
      <c r="A19" t="s">
        <v>9</v>
      </c>
      <c r="B19" s="6">
        <v>144695.07999999999</v>
      </c>
      <c r="C19" s="7">
        <v>109096.33</v>
      </c>
      <c r="D19" s="7">
        <v>68338.91</v>
      </c>
      <c r="E19" s="7">
        <v>115806.89</v>
      </c>
      <c r="F19" s="7">
        <v>75926.44</v>
      </c>
      <c r="G19" s="7">
        <v>86785.1</v>
      </c>
      <c r="H19" s="7">
        <v>134438.76999999999</v>
      </c>
      <c r="I19" s="7">
        <v>251265.7</v>
      </c>
      <c r="J19" s="7">
        <v>327211.81</v>
      </c>
      <c r="K19" s="7">
        <v>511054.99</v>
      </c>
      <c r="L19" s="7">
        <v>178647.48</v>
      </c>
      <c r="M19" s="7">
        <v>105148.41</v>
      </c>
      <c r="N19" s="6">
        <f t="shared" si="0"/>
        <v>2108415.91</v>
      </c>
    </row>
    <row r="20" spans="1:20">
      <c r="A20" t="s">
        <v>96</v>
      </c>
      <c r="B20" s="7">
        <v>45111.3</v>
      </c>
      <c r="C20" s="7">
        <v>57756.44</v>
      </c>
      <c r="D20" s="7">
        <v>44767.24</v>
      </c>
      <c r="E20" s="7">
        <v>50468.93</v>
      </c>
      <c r="F20" s="7">
        <v>56430.81</v>
      </c>
      <c r="G20" s="7">
        <v>57251.26</v>
      </c>
      <c r="H20" s="7">
        <v>42873.26</v>
      </c>
      <c r="I20" s="7">
        <v>54132.94</v>
      </c>
      <c r="J20" s="7">
        <v>65396.46</v>
      </c>
      <c r="K20" s="7">
        <v>73821.63</v>
      </c>
      <c r="L20" s="7">
        <v>53797.53</v>
      </c>
      <c r="M20" s="7">
        <v>43686.14</v>
      </c>
      <c r="N20" s="6">
        <f t="shared" si="0"/>
        <v>645493.94000000006</v>
      </c>
    </row>
    <row r="21" spans="1:20">
      <c r="A21" t="s">
        <v>10</v>
      </c>
      <c r="B21" s="7">
        <v>37285.019999999997</v>
      </c>
      <c r="C21" s="7">
        <v>34885.53</v>
      </c>
      <c r="D21" s="7">
        <v>30337.599999999999</v>
      </c>
      <c r="E21" s="7">
        <v>35517.06</v>
      </c>
      <c r="F21" s="7">
        <v>35902.199999999997</v>
      </c>
      <c r="G21" s="7">
        <v>28335.19</v>
      </c>
      <c r="H21" s="7">
        <v>39381.589999999997</v>
      </c>
      <c r="I21" s="7">
        <v>36542.35</v>
      </c>
      <c r="J21" s="7">
        <v>40722.92</v>
      </c>
      <c r="K21" s="7">
        <v>37173.57</v>
      </c>
      <c r="L21" s="7">
        <v>37822.79</v>
      </c>
      <c r="M21" s="7">
        <v>40592.519999999997</v>
      </c>
      <c r="N21" s="6">
        <f t="shared" si="0"/>
        <v>434498.33999999997</v>
      </c>
    </row>
    <row r="22" spans="1:20">
      <c r="A22" t="s">
        <v>11</v>
      </c>
      <c r="B22" s="6">
        <v>748691.03</v>
      </c>
      <c r="C22" s="7">
        <v>580020.31999999995</v>
      </c>
      <c r="D22" s="7">
        <v>639461.31000000006</v>
      </c>
      <c r="E22" s="7">
        <v>569704.32999999996</v>
      </c>
      <c r="F22" s="7">
        <v>444944.5</v>
      </c>
      <c r="G22" s="7">
        <v>546987.68000000005</v>
      </c>
      <c r="H22" s="7">
        <v>745093.81</v>
      </c>
      <c r="I22" s="7">
        <v>1057663.6499999999</v>
      </c>
      <c r="J22" s="7">
        <v>1678583.82</v>
      </c>
      <c r="K22" s="7">
        <v>2032844.78</v>
      </c>
      <c r="L22" s="7">
        <v>2405977.0499999998</v>
      </c>
      <c r="M22" s="7">
        <v>1323165.03</v>
      </c>
      <c r="N22" s="6">
        <f>SUM(B22:M22)</f>
        <v>12773137.310000001</v>
      </c>
      <c r="P22" s="9"/>
      <c r="R22" s="9"/>
      <c r="T22" s="6"/>
    </row>
    <row r="23" spans="1:20">
      <c r="A23" t="s">
        <v>12</v>
      </c>
      <c r="B23" s="7">
        <v>31027.13</v>
      </c>
      <c r="C23" s="7">
        <v>27632.6</v>
      </c>
      <c r="D23" s="7">
        <v>20429.05</v>
      </c>
      <c r="E23" s="7">
        <v>21573.38</v>
      </c>
      <c r="F23" s="7">
        <v>26625.360000000001</v>
      </c>
      <c r="G23" s="7">
        <v>26279.02</v>
      </c>
      <c r="H23" s="7">
        <v>27199.94</v>
      </c>
      <c r="I23" s="7">
        <v>29905.15</v>
      </c>
      <c r="J23" s="7">
        <v>34576.82</v>
      </c>
      <c r="K23" s="7">
        <v>40818.92</v>
      </c>
      <c r="L23" s="7">
        <v>53003.74</v>
      </c>
      <c r="M23" s="7">
        <v>45666.400000000001</v>
      </c>
      <c r="N23" s="6">
        <f t="shared" si="0"/>
        <v>384737.51</v>
      </c>
      <c r="P23" s="9"/>
      <c r="R23" s="9"/>
      <c r="T23" s="6"/>
    </row>
    <row r="24" spans="1:20">
      <c r="A24" s="4" t="s">
        <v>128</v>
      </c>
      <c r="B24" s="7">
        <v>1430827.96</v>
      </c>
      <c r="C24" s="7">
        <v>1638619.77</v>
      </c>
      <c r="D24" s="7">
        <v>1500509.45</v>
      </c>
      <c r="E24" s="7">
        <v>1290291.96</v>
      </c>
      <c r="F24" s="7">
        <v>1607813.6</v>
      </c>
      <c r="G24" s="7">
        <f>5146077.53*0.375</f>
        <v>1929779.07375</v>
      </c>
      <c r="H24" s="7">
        <v>2284904.12</v>
      </c>
      <c r="I24" s="7">
        <v>2743586.06</v>
      </c>
      <c r="J24" s="7">
        <v>3341303.34</v>
      </c>
      <c r="K24" s="7">
        <v>3258130.96</v>
      </c>
      <c r="L24" s="7">
        <v>2141915.2799999998</v>
      </c>
      <c r="M24" s="7">
        <v>1684400.66</v>
      </c>
      <c r="N24" s="6">
        <f t="shared" si="0"/>
        <v>24852082.233750004</v>
      </c>
      <c r="P24" s="9"/>
      <c r="R24" s="9"/>
      <c r="T24" s="6"/>
    </row>
    <row r="25" spans="1:20">
      <c r="A25" t="s">
        <v>13</v>
      </c>
      <c r="B25" s="7">
        <v>0</v>
      </c>
      <c r="C25" s="7">
        <v>0</v>
      </c>
      <c r="D25" s="7">
        <v>0</v>
      </c>
      <c r="E25" s="7">
        <v>0</v>
      </c>
      <c r="F25" s="7">
        <v>0</v>
      </c>
      <c r="G25" s="7">
        <v>0</v>
      </c>
      <c r="H25" s="7">
        <v>0</v>
      </c>
      <c r="I25" s="7">
        <v>0</v>
      </c>
      <c r="J25" s="7">
        <v>0</v>
      </c>
      <c r="K25" s="7">
        <v>0</v>
      </c>
      <c r="L25" s="7">
        <v>0</v>
      </c>
      <c r="M25" s="7">
        <v>0</v>
      </c>
      <c r="N25" s="6">
        <f t="shared" si="0"/>
        <v>0</v>
      </c>
      <c r="P25" s="9"/>
      <c r="R25" s="9"/>
      <c r="T25" s="6"/>
    </row>
    <row r="26" spans="1:20">
      <c r="A26" t="s">
        <v>14</v>
      </c>
      <c r="B26" s="7">
        <v>0</v>
      </c>
      <c r="C26" s="7">
        <v>0</v>
      </c>
      <c r="D26" s="7">
        <v>0</v>
      </c>
      <c r="E26" s="7">
        <v>0</v>
      </c>
      <c r="F26" s="7">
        <v>0</v>
      </c>
      <c r="G26" s="7">
        <v>0</v>
      </c>
      <c r="H26" s="7">
        <v>0</v>
      </c>
      <c r="I26" s="7">
        <v>0</v>
      </c>
      <c r="J26" s="7">
        <v>0</v>
      </c>
      <c r="K26" s="7">
        <v>0</v>
      </c>
      <c r="L26" s="7">
        <v>0</v>
      </c>
      <c r="M26" s="7">
        <v>0</v>
      </c>
      <c r="N26" s="6">
        <f t="shared" si="0"/>
        <v>0</v>
      </c>
      <c r="P26" s="9"/>
      <c r="R26" s="9"/>
      <c r="T26" s="6"/>
    </row>
    <row r="27" spans="1:20">
      <c r="A27" t="s">
        <v>15</v>
      </c>
      <c r="B27" s="7">
        <v>761799.79</v>
      </c>
      <c r="C27" s="7">
        <f>1138198.22/3*2</f>
        <v>758798.81333333335</v>
      </c>
      <c r="D27" s="7">
        <f>1025432.5/3*2</f>
        <v>683621.66666666663</v>
      </c>
      <c r="E27" s="7">
        <f>1184051.39/3*2</f>
        <v>789367.59333333327</v>
      </c>
      <c r="F27" s="7">
        <f>947789.15/3*2</f>
        <v>631859.43333333335</v>
      </c>
      <c r="G27" s="7">
        <f>950616.43/3*2</f>
        <v>633744.28666666674</v>
      </c>
      <c r="H27" s="7">
        <f>1004591.21/3*2</f>
        <v>669727.47333333327</v>
      </c>
      <c r="I27" s="7">
        <f>1203880.48/3*2</f>
        <v>802586.98666666669</v>
      </c>
      <c r="J27" s="7">
        <f>1381718.58/3*2</f>
        <v>921145.72000000009</v>
      </c>
      <c r="K27" s="7">
        <f>1214033.02/3*2</f>
        <v>809355.34666666668</v>
      </c>
      <c r="L27" s="7">
        <f>1257439.38/3*2</f>
        <v>838292.91999999993</v>
      </c>
      <c r="M27" s="7">
        <f>1270524.73/3*2</f>
        <v>847016.48666666669</v>
      </c>
      <c r="N27" s="6">
        <f t="shared" si="0"/>
        <v>9147316.5166666675</v>
      </c>
      <c r="P27" s="9"/>
      <c r="R27" s="9"/>
      <c r="T27" s="6"/>
    </row>
    <row r="28" spans="1:20">
      <c r="A28" t="s">
        <v>16</v>
      </c>
      <c r="B28" s="7">
        <v>798223.03</v>
      </c>
      <c r="C28" s="7">
        <v>952159.66</v>
      </c>
      <c r="D28" s="7">
        <v>543821.06000000006</v>
      </c>
      <c r="E28" s="7">
        <v>366535.89</v>
      </c>
      <c r="F28" s="7">
        <v>317897.36</v>
      </c>
      <c r="G28" s="7">
        <v>285966.90000000002</v>
      </c>
      <c r="H28" s="7">
        <v>219667.3</v>
      </c>
      <c r="I28" s="7">
        <f>171885+57295</f>
        <v>229180</v>
      </c>
      <c r="J28" s="7">
        <v>268630.43</v>
      </c>
      <c r="K28" s="7">
        <v>440347.95</v>
      </c>
      <c r="L28" s="7">
        <v>478494.43</v>
      </c>
      <c r="M28" s="7">
        <v>556380.56999999995</v>
      </c>
      <c r="N28" s="6">
        <f t="shared" si="0"/>
        <v>5457304.5800000001</v>
      </c>
      <c r="P28" s="9"/>
      <c r="R28" s="9"/>
      <c r="T28" s="6"/>
    </row>
    <row r="29" spans="1:20">
      <c r="A29" t="s">
        <v>17</v>
      </c>
      <c r="B29" s="7">
        <v>83386.97</v>
      </c>
      <c r="C29" s="7">
        <v>106307.09</v>
      </c>
      <c r="D29" s="7">
        <v>67289.67</v>
      </c>
      <c r="E29" s="7">
        <v>40694.58</v>
      </c>
      <c r="F29" s="7">
        <v>40964.699999999997</v>
      </c>
      <c r="G29" s="7">
        <v>45574.91</v>
      </c>
      <c r="H29" s="7">
        <v>40984.81</v>
      </c>
      <c r="I29" s="7">
        <v>46959.13</v>
      </c>
      <c r="J29" s="7">
        <v>86569.47</v>
      </c>
      <c r="K29" s="7">
        <v>103434.75</v>
      </c>
      <c r="L29" s="7">
        <v>84650.57</v>
      </c>
      <c r="M29" s="7">
        <v>66993.59</v>
      </c>
      <c r="N29" s="6">
        <f t="shared" si="0"/>
        <v>813810.24000000011</v>
      </c>
      <c r="P29" s="9"/>
      <c r="R29" s="9"/>
      <c r="T29" s="6"/>
    </row>
    <row r="30" spans="1:20">
      <c r="A30" t="s">
        <v>18</v>
      </c>
      <c r="B30" s="7">
        <v>143126.47</v>
      </c>
      <c r="C30" s="7">
        <v>131205.04999999999</v>
      </c>
      <c r="D30" s="7">
        <v>51987.72</v>
      </c>
      <c r="E30" s="7">
        <v>45440.2</v>
      </c>
      <c r="F30" s="7">
        <v>39498.67</v>
      </c>
      <c r="G30" s="7">
        <v>25819.77</v>
      </c>
      <c r="H30" s="7">
        <v>16499.72</v>
      </c>
      <c r="I30" s="7">
        <v>26125.55</v>
      </c>
      <c r="J30" s="7">
        <v>33552.47</v>
      </c>
      <c r="K30" s="7">
        <v>53034.47</v>
      </c>
      <c r="L30" s="7">
        <v>55004.49</v>
      </c>
      <c r="M30" s="7">
        <v>119670.39999999999</v>
      </c>
      <c r="N30" s="6">
        <f t="shared" si="0"/>
        <v>740964.98</v>
      </c>
      <c r="P30" s="9"/>
      <c r="R30" s="9"/>
      <c r="T30" s="6"/>
    </row>
    <row r="31" spans="1:20">
      <c r="A31" t="s">
        <v>19</v>
      </c>
      <c r="B31" s="7">
        <v>7128.89</v>
      </c>
      <c r="C31" s="7">
        <v>5628.07</v>
      </c>
      <c r="D31" s="7">
        <v>4856.34</v>
      </c>
      <c r="E31" s="7">
        <v>6569.13</v>
      </c>
      <c r="F31" s="7">
        <v>7629.02</v>
      </c>
      <c r="G31" s="7">
        <v>6220.11</v>
      </c>
      <c r="H31" s="7">
        <v>4806.01</v>
      </c>
      <c r="I31" s="7">
        <v>4421.33</v>
      </c>
      <c r="J31" s="7">
        <v>4604.71</v>
      </c>
      <c r="K31" s="7">
        <v>7193.44</v>
      </c>
      <c r="L31" s="7">
        <v>7511.64</v>
      </c>
      <c r="M31" s="7">
        <v>7262.14</v>
      </c>
      <c r="N31" s="6">
        <f t="shared" si="0"/>
        <v>73830.83</v>
      </c>
      <c r="P31" s="9"/>
      <c r="R31" s="9"/>
      <c r="T31" s="6"/>
    </row>
    <row r="32" spans="1:20">
      <c r="A32" t="s">
        <v>20</v>
      </c>
      <c r="B32" s="7">
        <v>2934.77</v>
      </c>
      <c r="C32" s="7">
        <v>3930.26</v>
      </c>
      <c r="D32" s="7">
        <v>2596.71</v>
      </c>
      <c r="E32" s="7">
        <v>1599.93</v>
      </c>
      <c r="F32" s="7">
        <v>1521.2</v>
      </c>
      <c r="G32" s="7">
        <v>1502.45</v>
      </c>
      <c r="H32" s="7">
        <v>653.97</v>
      </c>
      <c r="I32" s="7">
        <v>807.46</v>
      </c>
      <c r="J32" s="7">
        <v>751.17</v>
      </c>
      <c r="K32" s="7">
        <v>1480.93</v>
      </c>
      <c r="L32" s="7">
        <v>2775.63</v>
      </c>
      <c r="M32" s="7">
        <v>4986.1400000000003</v>
      </c>
      <c r="N32" s="6">
        <f t="shared" si="0"/>
        <v>25540.620000000003</v>
      </c>
      <c r="P32" s="9"/>
      <c r="R32" s="9"/>
      <c r="T32" s="6"/>
    </row>
    <row r="33" spans="1:20">
      <c r="A33" t="s">
        <v>21</v>
      </c>
      <c r="B33" s="7">
        <v>339.51</v>
      </c>
      <c r="C33" s="7">
        <v>472.21</v>
      </c>
      <c r="D33" s="7">
        <v>228.17</v>
      </c>
      <c r="E33" s="7">
        <v>202.82</v>
      </c>
      <c r="F33" s="7">
        <v>278.94</v>
      </c>
      <c r="G33" s="7">
        <v>1186.08</v>
      </c>
      <c r="H33" s="7">
        <v>2584.87</v>
      </c>
      <c r="I33" s="7">
        <v>3847.51</v>
      </c>
      <c r="J33" s="7">
        <v>2990.55</v>
      </c>
      <c r="K33" s="7">
        <v>2314.9499999999998</v>
      </c>
      <c r="L33" s="7">
        <v>1444.47</v>
      </c>
      <c r="M33" s="7">
        <v>546.91</v>
      </c>
      <c r="N33" s="6">
        <f t="shared" si="0"/>
        <v>16436.990000000002</v>
      </c>
      <c r="P33" s="9"/>
      <c r="R33" s="9"/>
      <c r="T33" s="6"/>
    </row>
    <row r="34" spans="1:20">
      <c r="A34" t="s">
        <v>22</v>
      </c>
      <c r="B34" s="7">
        <v>167457.12</v>
      </c>
      <c r="C34" s="7">
        <v>77987.990000000005</v>
      </c>
      <c r="D34" s="7">
        <v>36028.269999999997</v>
      </c>
      <c r="E34" s="7">
        <v>28768.71</v>
      </c>
      <c r="F34" s="7">
        <v>49149.04</v>
      </c>
      <c r="G34" s="7">
        <v>25388.639999999999</v>
      </c>
      <c r="H34" s="7">
        <v>26328.46</v>
      </c>
      <c r="I34" s="7">
        <v>33014.85</v>
      </c>
      <c r="J34" s="7">
        <v>57979.71</v>
      </c>
      <c r="K34" s="7">
        <v>58808.25</v>
      </c>
      <c r="L34" s="7">
        <v>63908.4</v>
      </c>
      <c r="M34" s="7">
        <v>127514.84</v>
      </c>
      <c r="N34" s="6">
        <f t="shared" si="0"/>
        <v>752334.28</v>
      </c>
      <c r="P34" s="9"/>
      <c r="R34" s="9"/>
      <c r="T34" s="6"/>
    </row>
    <row r="35" spans="1:20">
      <c r="A35" t="s">
        <v>23</v>
      </c>
      <c r="B35" s="7">
        <v>1830.68</v>
      </c>
      <c r="C35" s="7">
        <v>1762.75</v>
      </c>
      <c r="D35" s="7">
        <v>1034.73</v>
      </c>
      <c r="E35" s="7">
        <v>1565.07</v>
      </c>
      <c r="F35" s="7">
        <v>1637.9</v>
      </c>
      <c r="G35" s="7">
        <v>2109.08</v>
      </c>
      <c r="H35" s="7">
        <v>2024.74</v>
      </c>
      <c r="I35" s="7">
        <v>2180.35</v>
      </c>
      <c r="J35" s="7">
        <v>2028.56</v>
      </c>
      <c r="K35" s="7">
        <v>3512.41</v>
      </c>
      <c r="L35" s="7">
        <v>2165.38</v>
      </c>
      <c r="M35" s="7">
        <v>1945.29</v>
      </c>
      <c r="N35" s="6">
        <f t="shared" si="0"/>
        <v>23796.94</v>
      </c>
      <c r="P35" s="9"/>
      <c r="R35" s="9"/>
      <c r="T35" s="6"/>
    </row>
    <row r="36" spans="1:20">
      <c r="A36" t="s">
        <v>24</v>
      </c>
      <c r="B36" s="7">
        <v>0</v>
      </c>
      <c r="C36" s="7">
        <v>0</v>
      </c>
      <c r="D36" s="7">
        <v>0</v>
      </c>
      <c r="E36" s="7">
        <v>0</v>
      </c>
      <c r="F36" s="7">
        <v>0</v>
      </c>
      <c r="G36" s="7">
        <v>0</v>
      </c>
      <c r="H36" s="7">
        <v>0</v>
      </c>
      <c r="I36" s="7">
        <v>0</v>
      </c>
      <c r="J36" s="7">
        <v>0</v>
      </c>
      <c r="K36" s="7">
        <v>0</v>
      </c>
      <c r="L36" s="7">
        <v>0</v>
      </c>
      <c r="M36" s="7">
        <v>0</v>
      </c>
      <c r="N36" s="6">
        <f t="shared" si="0"/>
        <v>0</v>
      </c>
      <c r="P36" s="9"/>
      <c r="R36" s="9"/>
      <c r="T36" s="6"/>
    </row>
    <row r="37" spans="1:20">
      <c r="A37" t="s">
        <v>25</v>
      </c>
      <c r="B37" s="7">
        <v>6733.38</v>
      </c>
      <c r="C37" s="7">
        <v>6552.9</v>
      </c>
      <c r="D37" s="7">
        <v>4950.38</v>
      </c>
      <c r="E37" s="7">
        <v>4571.66</v>
      </c>
      <c r="F37" s="7">
        <v>5956.05</v>
      </c>
      <c r="G37" s="7">
        <v>6424.15</v>
      </c>
      <c r="H37" s="7">
        <v>6418.85</v>
      </c>
      <c r="I37" s="7">
        <v>12803.7</v>
      </c>
      <c r="J37" s="7">
        <v>14256.75</v>
      </c>
      <c r="K37" s="7">
        <v>12358.44</v>
      </c>
      <c r="L37" s="7">
        <v>10911.05</v>
      </c>
      <c r="M37" s="7">
        <v>7879.93</v>
      </c>
      <c r="N37" s="6">
        <f t="shared" si="0"/>
        <v>99817.239999999991</v>
      </c>
      <c r="P37" s="9"/>
      <c r="R37" s="9"/>
      <c r="T37" s="6"/>
    </row>
    <row r="38" spans="1:20">
      <c r="A38" t="s">
        <v>26</v>
      </c>
      <c r="B38" s="7">
        <v>24401.53</v>
      </c>
      <c r="C38" s="7">
        <v>19626.43</v>
      </c>
      <c r="D38" s="7">
        <v>17072.740000000002</v>
      </c>
      <c r="E38" s="7">
        <v>26762.73</v>
      </c>
      <c r="F38" s="7">
        <v>23182.66</v>
      </c>
      <c r="G38" s="7">
        <v>25397.25</v>
      </c>
      <c r="H38" s="7">
        <v>33040.32</v>
      </c>
      <c r="I38" s="7">
        <v>35529.68</v>
      </c>
      <c r="J38" s="7">
        <v>37821.72</v>
      </c>
      <c r="K38" s="7">
        <v>27209.200000000001</v>
      </c>
      <c r="L38" s="7">
        <v>21864.01</v>
      </c>
      <c r="M38" s="7">
        <v>25369.43</v>
      </c>
      <c r="N38" s="6">
        <f t="shared" si="0"/>
        <v>317277.7</v>
      </c>
      <c r="P38" s="9"/>
      <c r="R38" s="9"/>
      <c r="T38" s="6"/>
    </row>
    <row r="39" spans="1:20">
      <c r="A39" t="s">
        <v>27</v>
      </c>
      <c r="B39" s="7">
        <v>16220.41</v>
      </c>
      <c r="C39" s="7">
        <v>19169.919999999998</v>
      </c>
      <c r="D39" s="7">
        <v>13785.54</v>
      </c>
      <c r="E39" s="7">
        <v>19050.509999999998</v>
      </c>
      <c r="F39" s="7">
        <v>17866.09</v>
      </c>
      <c r="G39" s="7">
        <v>17360.03</v>
      </c>
      <c r="H39" s="7">
        <v>21277.07</v>
      </c>
      <c r="I39" s="7">
        <v>38002.519999999997</v>
      </c>
      <c r="J39" s="7">
        <v>44456.5</v>
      </c>
      <c r="K39" s="7">
        <v>58465.55</v>
      </c>
      <c r="L39" s="7">
        <v>24566.78</v>
      </c>
      <c r="M39" s="7">
        <v>20694.32</v>
      </c>
      <c r="N39" s="6">
        <f t="shared" si="0"/>
        <v>310915.24000000005</v>
      </c>
      <c r="P39" s="9"/>
      <c r="R39" s="9"/>
      <c r="T39" s="6"/>
    </row>
    <row r="40" spans="1:20">
      <c r="A40" t="s">
        <v>28</v>
      </c>
      <c r="B40" s="6">
        <v>1283526.33</v>
      </c>
      <c r="C40" s="7">
        <v>1191226.92</v>
      </c>
      <c r="D40" s="7">
        <v>1052066.78</v>
      </c>
      <c r="E40" s="7">
        <v>1334472.49</v>
      </c>
      <c r="F40" s="7">
        <v>1023047.33</v>
      </c>
      <c r="G40" s="7">
        <v>1203591.69</v>
      </c>
      <c r="H40" s="7">
        <v>1471237.89</v>
      </c>
      <c r="I40" s="7">
        <v>1331170.94</v>
      </c>
      <c r="J40" s="7">
        <v>1490630.93</v>
      </c>
      <c r="K40" s="7">
        <v>1981502.77</v>
      </c>
      <c r="L40" s="7">
        <v>2146065.3199999998</v>
      </c>
      <c r="M40" s="7">
        <v>1621736.07</v>
      </c>
      <c r="N40" s="6">
        <f>SUM(B40:M40)</f>
        <v>17130275.460000001</v>
      </c>
    </row>
    <row r="41" spans="1:20">
      <c r="A41" t="s">
        <v>29</v>
      </c>
      <c r="B41" s="7">
        <v>961</v>
      </c>
      <c r="C41" s="7">
        <v>1387.23</v>
      </c>
      <c r="D41" s="7">
        <v>972.77</v>
      </c>
      <c r="E41" s="7">
        <v>761.92</v>
      </c>
      <c r="F41" s="7">
        <v>1029.75</v>
      </c>
      <c r="G41" s="7">
        <v>646.52</v>
      </c>
      <c r="H41" s="7">
        <v>750.88</v>
      </c>
      <c r="I41" s="7">
        <v>781.86</v>
      </c>
      <c r="J41" s="7">
        <v>740.62</v>
      </c>
      <c r="K41" s="7">
        <v>1010.45</v>
      </c>
      <c r="L41" s="7">
        <v>993.15</v>
      </c>
      <c r="M41" s="7">
        <v>1410.3</v>
      </c>
      <c r="N41" s="6">
        <f t="shared" si="0"/>
        <v>11446.449999999999</v>
      </c>
    </row>
    <row r="42" spans="1:20">
      <c r="A42" t="s">
        <v>30</v>
      </c>
      <c r="B42" s="7">
        <v>94209.37</v>
      </c>
      <c r="C42" s="7">
        <v>91627.22</v>
      </c>
      <c r="D42" s="7">
        <v>81292.800000000003</v>
      </c>
      <c r="E42" s="7">
        <v>68939.14</v>
      </c>
      <c r="F42" s="7">
        <v>64817.32</v>
      </c>
      <c r="G42" s="7">
        <v>75340.11</v>
      </c>
      <c r="H42" s="7">
        <v>91924.23</v>
      </c>
      <c r="I42" s="7">
        <v>166458.16</v>
      </c>
      <c r="J42" s="7">
        <v>168104.19</v>
      </c>
      <c r="K42" s="7">
        <v>214555.16</v>
      </c>
      <c r="L42" s="7">
        <v>130716.09</v>
      </c>
      <c r="M42" s="7">
        <v>97205.27</v>
      </c>
      <c r="N42" s="6">
        <f t="shared" si="0"/>
        <v>1345189.06</v>
      </c>
    </row>
    <row r="43" spans="1:20">
      <c r="A43" t="s">
        <v>31</v>
      </c>
      <c r="B43" s="7">
        <v>26461.69</v>
      </c>
      <c r="C43" s="7">
        <v>26684.19</v>
      </c>
      <c r="D43" s="7">
        <v>16994.09</v>
      </c>
      <c r="E43" s="7">
        <v>18258.53</v>
      </c>
      <c r="F43" s="7">
        <v>19605.810000000001</v>
      </c>
      <c r="G43" s="7">
        <v>17029.41</v>
      </c>
      <c r="H43" s="7">
        <v>17399.34</v>
      </c>
      <c r="I43" s="7">
        <v>15854.72</v>
      </c>
      <c r="J43" s="7">
        <v>17305.48</v>
      </c>
      <c r="K43" s="7">
        <v>22525.74</v>
      </c>
      <c r="L43" s="7">
        <v>19998.900000000001</v>
      </c>
      <c r="M43" s="7">
        <v>22276.03</v>
      </c>
      <c r="N43" s="6">
        <f t="shared" si="0"/>
        <v>240393.93</v>
      </c>
    </row>
    <row r="44" spans="1:20">
      <c r="A44" t="s">
        <v>32</v>
      </c>
      <c r="B44" s="7">
        <v>2109.3000000000002</v>
      </c>
      <c r="C44" s="7">
        <v>2391.58</v>
      </c>
      <c r="D44" s="7">
        <v>1634.6</v>
      </c>
      <c r="E44" s="7">
        <v>2321.0100000000002</v>
      </c>
      <c r="F44" s="7">
        <v>2467.1999999999998</v>
      </c>
      <c r="G44" s="7">
        <v>2278.39</v>
      </c>
      <c r="H44" s="7">
        <v>2228.06</v>
      </c>
      <c r="I44" s="7">
        <v>2109.3200000000002</v>
      </c>
      <c r="J44" s="7">
        <v>1968.38</v>
      </c>
      <c r="K44" s="7">
        <v>2132.46</v>
      </c>
      <c r="L44" s="7">
        <v>1998.32</v>
      </c>
      <c r="M44" s="7">
        <v>2082.23</v>
      </c>
      <c r="N44" s="6">
        <f t="shared" si="0"/>
        <v>25720.85</v>
      </c>
    </row>
    <row r="45" spans="1:20">
      <c r="A45" t="s">
        <v>33</v>
      </c>
      <c r="B45" s="7">
        <v>0</v>
      </c>
      <c r="C45" s="7">
        <v>0</v>
      </c>
      <c r="D45" s="7">
        <v>0</v>
      </c>
      <c r="E45" s="7">
        <v>0</v>
      </c>
      <c r="F45" s="7">
        <v>0</v>
      </c>
      <c r="G45" s="7">
        <v>0</v>
      </c>
      <c r="H45" s="7">
        <v>0</v>
      </c>
      <c r="I45" s="7">
        <v>0</v>
      </c>
      <c r="J45" s="7">
        <v>0</v>
      </c>
      <c r="K45" s="7">
        <v>0</v>
      </c>
      <c r="L45" s="7">
        <v>0</v>
      </c>
      <c r="M45" s="7">
        <v>0</v>
      </c>
      <c r="N45" s="6">
        <f t="shared" si="0"/>
        <v>0</v>
      </c>
    </row>
    <row r="46" spans="1:20">
      <c r="A46" t="s">
        <v>34</v>
      </c>
      <c r="B46" s="7">
        <v>137467.93</v>
      </c>
      <c r="C46" s="7">
        <v>145764.51999999999</v>
      </c>
      <c r="D46" s="7">
        <v>117828.33</v>
      </c>
      <c r="E46" s="7">
        <v>101359.78</v>
      </c>
      <c r="F46" s="7">
        <v>122324.64</v>
      </c>
      <c r="G46" s="7">
        <v>130585.55</v>
      </c>
      <c r="H46" s="7">
        <v>130441.16</v>
      </c>
      <c r="I46" s="7">
        <v>262899.26</v>
      </c>
      <c r="J46" s="7">
        <v>195382.81</v>
      </c>
      <c r="K46" s="7">
        <v>230576.03</v>
      </c>
      <c r="L46" s="7">
        <v>193346.1</v>
      </c>
      <c r="M46" s="7">
        <v>133915.07999999999</v>
      </c>
      <c r="N46" s="6">
        <f t="shared" si="0"/>
        <v>1901891.1900000002</v>
      </c>
    </row>
    <row r="47" spans="1:20">
      <c r="A47" t="s">
        <v>35</v>
      </c>
      <c r="B47" s="7">
        <v>1437635.98</v>
      </c>
      <c r="C47" s="7">
        <v>1448766.06</v>
      </c>
      <c r="D47" s="7">
        <v>1090895.3400000001</v>
      </c>
      <c r="E47" s="7">
        <v>880564.79</v>
      </c>
      <c r="F47" s="7">
        <v>834274.11</v>
      </c>
      <c r="G47" s="7">
        <v>1187847.92</v>
      </c>
      <c r="H47" s="7">
        <v>1922412.2</v>
      </c>
      <c r="I47" s="7">
        <v>2354789.64</v>
      </c>
      <c r="J47" s="7">
        <v>3406614.4</v>
      </c>
      <c r="K47" s="7">
        <v>4320384.42</v>
      </c>
      <c r="L47" s="7">
        <v>2344680.62</v>
      </c>
      <c r="M47" s="7">
        <v>1451700.47</v>
      </c>
      <c r="N47" s="6">
        <f t="shared" si="0"/>
        <v>22680565.949999999</v>
      </c>
    </row>
    <row r="48" spans="1:20">
      <c r="A48" t="s">
        <v>36</v>
      </c>
      <c r="B48" s="7">
        <v>292530.38</v>
      </c>
      <c r="C48" s="7">
        <v>259987.67</v>
      </c>
      <c r="D48" s="7">
        <v>305043.95</v>
      </c>
      <c r="E48" s="7">
        <v>326635.34000000003</v>
      </c>
      <c r="F48" s="7">
        <v>353634.9</v>
      </c>
      <c r="G48" s="7">
        <v>255257.37</v>
      </c>
      <c r="H48" s="7">
        <v>246402.04</v>
      </c>
      <c r="I48" s="7">
        <v>231148.04</v>
      </c>
      <c r="J48" s="7">
        <v>294527.96000000002</v>
      </c>
      <c r="K48" s="7">
        <v>364511.62</v>
      </c>
      <c r="L48" s="7">
        <v>357030.42</v>
      </c>
      <c r="M48" s="7">
        <v>298792.27</v>
      </c>
      <c r="N48" s="6">
        <f t="shared" si="0"/>
        <v>3585501.9600000004</v>
      </c>
    </row>
    <row r="49" spans="1:14">
      <c r="A49" t="s">
        <v>37</v>
      </c>
      <c r="B49" s="7">
        <v>14055.73</v>
      </c>
      <c r="C49" s="7">
        <v>13700.07</v>
      </c>
      <c r="D49" s="7">
        <v>9248.9500000000007</v>
      </c>
      <c r="E49" s="7">
        <v>10716.42</v>
      </c>
      <c r="F49" s="7">
        <v>11724.82</v>
      </c>
      <c r="G49" s="7">
        <v>10226.84</v>
      </c>
      <c r="H49" s="7">
        <v>9762.75</v>
      </c>
      <c r="I49" s="7">
        <v>11634.91</v>
      </c>
      <c r="J49" s="7">
        <v>14329.49</v>
      </c>
      <c r="K49" s="7">
        <v>19078.61</v>
      </c>
      <c r="L49" s="7">
        <v>15591.47</v>
      </c>
      <c r="M49" s="7">
        <v>14442.56</v>
      </c>
      <c r="N49" s="6">
        <f t="shared" si="0"/>
        <v>154512.62</v>
      </c>
    </row>
    <row r="50" spans="1:14">
      <c r="A50" t="s">
        <v>38</v>
      </c>
      <c r="B50" s="7">
        <v>0</v>
      </c>
      <c r="C50" s="7">
        <v>0</v>
      </c>
      <c r="D50" s="7">
        <v>0</v>
      </c>
      <c r="E50" s="7">
        <v>0</v>
      </c>
      <c r="F50" s="7">
        <v>0</v>
      </c>
      <c r="G50" s="7">
        <v>0</v>
      </c>
      <c r="H50" s="7">
        <v>0</v>
      </c>
      <c r="I50" s="7">
        <v>0</v>
      </c>
      <c r="J50" s="7">
        <v>0</v>
      </c>
      <c r="K50" s="7">
        <v>0</v>
      </c>
      <c r="L50" s="7">
        <v>0</v>
      </c>
      <c r="M50" s="7">
        <v>0</v>
      </c>
      <c r="N50" s="6">
        <f t="shared" si="0"/>
        <v>0</v>
      </c>
    </row>
    <row r="51" spans="1:14">
      <c r="A51" t="s">
        <v>39</v>
      </c>
      <c r="B51" s="7">
        <v>8242.39</v>
      </c>
      <c r="C51" s="7">
        <v>7116.1</v>
      </c>
      <c r="D51" s="7">
        <v>5362.45</v>
      </c>
      <c r="E51" s="7">
        <v>4696.16</v>
      </c>
      <c r="F51" s="7">
        <v>6234.03</v>
      </c>
      <c r="G51" s="7">
        <v>5679.75</v>
      </c>
      <c r="H51" s="7">
        <v>4556.29</v>
      </c>
      <c r="I51" s="7">
        <v>4381.29</v>
      </c>
      <c r="J51" s="7">
        <v>4787.33</v>
      </c>
      <c r="K51" s="7">
        <v>6030.5</v>
      </c>
      <c r="L51" s="7">
        <v>6728.59</v>
      </c>
      <c r="M51" s="7">
        <v>6529.53</v>
      </c>
      <c r="N51" s="6">
        <f t="shared" si="0"/>
        <v>70344.41</v>
      </c>
    </row>
    <row r="52" spans="1:14">
      <c r="A52" t="s">
        <v>40</v>
      </c>
      <c r="B52" s="7">
        <v>483264.06</v>
      </c>
      <c r="C52" s="7">
        <v>327175.90999999997</v>
      </c>
      <c r="D52" s="7">
        <v>252233.33</v>
      </c>
      <c r="E52" s="7">
        <v>307558.18</v>
      </c>
      <c r="F52" s="7">
        <v>324687.40000000002</v>
      </c>
      <c r="G52" s="7">
        <v>447931.85</v>
      </c>
      <c r="H52" s="7">
        <v>706357.18</v>
      </c>
      <c r="I52" s="7">
        <v>847630.33</v>
      </c>
      <c r="J52" s="7">
        <v>1066974.01</v>
      </c>
      <c r="K52" s="7">
        <v>655083.68000000005</v>
      </c>
      <c r="L52" s="7">
        <v>443406.63</v>
      </c>
      <c r="M52" s="7">
        <v>485963.17</v>
      </c>
      <c r="N52" s="6">
        <f t="shared" si="0"/>
        <v>6348265.7299999995</v>
      </c>
    </row>
    <row r="53" spans="1:14">
      <c r="A53" t="s">
        <v>41</v>
      </c>
      <c r="B53" s="7">
        <f>61285.3+9.33</f>
        <v>61294.630000000005</v>
      </c>
      <c r="C53" s="7">
        <v>60299.61</v>
      </c>
      <c r="D53" s="7">
        <v>48309.58</v>
      </c>
      <c r="E53" s="7">
        <v>50187.95</v>
      </c>
      <c r="F53" s="7">
        <v>60923.79</v>
      </c>
      <c r="G53" s="7">
        <v>64074.85</v>
      </c>
      <c r="H53" s="7">
        <v>62013.75</v>
      </c>
      <c r="I53" s="7">
        <v>82865.58</v>
      </c>
      <c r="J53" s="7">
        <v>101475.78</v>
      </c>
      <c r="K53" s="7">
        <v>77091.78</v>
      </c>
      <c r="L53" s="7">
        <v>60683.33</v>
      </c>
      <c r="M53" s="7">
        <v>64242.15</v>
      </c>
      <c r="N53" s="6">
        <f t="shared" si="0"/>
        <v>793462.78</v>
      </c>
    </row>
    <row r="54" spans="1:14">
      <c r="A54" t="s">
        <v>138</v>
      </c>
      <c r="B54" s="6">
        <v>67763.37</v>
      </c>
      <c r="C54" s="7">
        <v>55192.92</v>
      </c>
      <c r="D54" s="7">
        <v>49267.39</v>
      </c>
      <c r="E54" s="7">
        <v>41803.660000000003</v>
      </c>
      <c r="F54" s="7">
        <v>45030.1</v>
      </c>
      <c r="G54" s="7">
        <v>72661.119999999995</v>
      </c>
      <c r="H54" s="7">
        <v>83198.679999999993</v>
      </c>
      <c r="I54" s="7">
        <v>124768.52</v>
      </c>
      <c r="J54" s="7">
        <v>137074.73000000001</v>
      </c>
      <c r="K54" s="7">
        <v>177124.28</v>
      </c>
      <c r="L54" s="7">
        <v>119291</v>
      </c>
      <c r="M54" s="7">
        <v>68996.789999999994</v>
      </c>
      <c r="N54" s="6">
        <f t="shared" si="0"/>
        <v>1042172.56</v>
      </c>
    </row>
    <row r="55" spans="1:14">
      <c r="A55" t="s">
        <v>43</v>
      </c>
      <c r="B55" s="7">
        <v>1349594.48</v>
      </c>
      <c r="C55" s="7">
        <v>1544411.85</v>
      </c>
      <c r="D55" s="7">
        <v>1220091.0900000001</v>
      </c>
      <c r="E55" s="7">
        <v>766995.37</v>
      </c>
      <c r="F55" s="7">
        <v>1046040.59</v>
      </c>
      <c r="G55" s="7">
        <v>1308754.97</v>
      </c>
      <c r="H55" s="7">
        <v>1678830.47</v>
      </c>
      <c r="I55" s="7">
        <v>1803048.44</v>
      </c>
      <c r="J55" s="7">
        <v>2208778.31</v>
      </c>
      <c r="K55" s="7">
        <v>2683609.0699999998</v>
      </c>
      <c r="L55" s="7">
        <v>2037307.48</v>
      </c>
      <c r="M55" s="7">
        <v>1624127.45</v>
      </c>
      <c r="N55" s="6">
        <f t="shared" si="0"/>
        <v>19271589.57</v>
      </c>
    </row>
    <row r="56" spans="1:14">
      <c r="A56" t="s">
        <v>44</v>
      </c>
      <c r="B56" s="7">
        <v>192204.34</v>
      </c>
      <c r="C56" s="7">
        <v>258233.3</v>
      </c>
      <c r="D56" s="7">
        <v>270767.95</v>
      </c>
      <c r="E56" s="7">
        <v>168665.3</v>
      </c>
      <c r="F56" s="7">
        <v>101974</v>
      </c>
      <c r="G56" s="7">
        <v>114326.05</v>
      </c>
      <c r="H56" s="7">
        <v>123156.54</v>
      </c>
      <c r="I56" s="7">
        <v>79524.67</v>
      </c>
      <c r="J56" s="7">
        <v>91223.51</v>
      </c>
      <c r="K56" s="7">
        <v>214859.46</v>
      </c>
      <c r="L56" s="7">
        <v>288963.64</v>
      </c>
      <c r="M56" s="7">
        <v>270072.31</v>
      </c>
      <c r="N56" s="6">
        <f t="shared" si="0"/>
        <v>2173971.0700000003</v>
      </c>
    </row>
    <row r="57" spans="1:14">
      <c r="A57" t="s">
        <v>45</v>
      </c>
      <c r="B57" s="7">
        <v>2245536.1</v>
      </c>
      <c r="C57" s="7">
        <v>1169781.21</v>
      </c>
      <c r="D57" s="7">
        <v>800408.96</v>
      </c>
      <c r="E57" s="7">
        <v>522443.42</v>
      </c>
      <c r="F57" s="7">
        <v>210704.19</v>
      </c>
      <c r="G57" s="7">
        <v>235157.23</v>
      </c>
      <c r="H57" s="7">
        <v>285996.44</v>
      </c>
      <c r="I57" s="7">
        <v>376473.9</v>
      </c>
      <c r="J57" s="7">
        <v>727271.69</v>
      </c>
      <c r="K57" s="7">
        <v>779028.05</v>
      </c>
      <c r="L57" s="7">
        <v>955032.36</v>
      </c>
      <c r="M57" s="7">
        <v>1730975.65</v>
      </c>
      <c r="N57" s="6">
        <f t="shared" si="0"/>
        <v>10038809.200000001</v>
      </c>
    </row>
    <row r="58" spans="1:14">
      <c r="A58" t="s">
        <v>46</v>
      </c>
      <c r="B58" s="7">
        <v>9117.32</v>
      </c>
      <c r="C58" s="7">
        <v>6555.01</v>
      </c>
      <c r="D58" s="7">
        <v>6596.81</v>
      </c>
      <c r="E58" s="7">
        <v>8787.52</v>
      </c>
      <c r="F58" s="7">
        <v>14852.63</v>
      </c>
      <c r="G58" s="7">
        <v>19089.98</v>
      </c>
      <c r="H58" s="7">
        <v>22653.15</v>
      </c>
      <c r="I58" s="7">
        <v>29009.49</v>
      </c>
      <c r="J58" s="7">
        <v>18701.05</v>
      </c>
      <c r="K58" s="7">
        <v>15870.6</v>
      </c>
      <c r="L58" s="7">
        <v>11548.73</v>
      </c>
      <c r="M58" s="7">
        <v>8245.4500000000007</v>
      </c>
      <c r="N58" s="6">
        <f t="shared" si="0"/>
        <v>171027.74000000005</v>
      </c>
    </row>
    <row r="59" spans="1:14">
      <c r="A59" t="s">
        <v>47</v>
      </c>
      <c r="B59" s="7">
        <v>10849300</v>
      </c>
      <c r="C59" s="7">
        <v>9493500</v>
      </c>
      <c r="D59" s="7">
        <v>9238300</v>
      </c>
      <c r="E59" s="7">
        <v>11164800</v>
      </c>
      <c r="F59" s="7">
        <v>11199600</v>
      </c>
      <c r="G59" s="7">
        <v>12376000</v>
      </c>
      <c r="H59" s="7">
        <v>11588200</v>
      </c>
      <c r="I59" s="7">
        <v>11984800</v>
      </c>
      <c r="J59" s="7">
        <v>15880300</v>
      </c>
      <c r="K59" s="7">
        <v>13767200</v>
      </c>
      <c r="L59" s="7">
        <v>11387300</v>
      </c>
      <c r="M59" s="7">
        <v>13355200</v>
      </c>
      <c r="N59" s="6">
        <f t="shared" si="0"/>
        <v>142284500</v>
      </c>
    </row>
    <row r="60" spans="1:14">
      <c r="A60" t="s">
        <v>48</v>
      </c>
      <c r="B60" s="6">
        <v>2668527.4</v>
      </c>
      <c r="C60" s="7">
        <v>2877835.38</v>
      </c>
      <c r="D60" s="7">
        <v>2165501.58</v>
      </c>
      <c r="E60" s="7">
        <v>1974171.41</v>
      </c>
      <c r="F60" s="7">
        <v>1837773.9</v>
      </c>
      <c r="G60" s="7">
        <v>2399328.0299999998</v>
      </c>
      <c r="H60" s="7">
        <v>2506957.02</v>
      </c>
      <c r="I60" s="7">
        <v>2286976.37</v>
      </c>
      <c r="J60" s="7">
        <v>2551264.15</v>
      </c>
      <c r="K60" s="7">
        <v>3485611.34</v>
      </c>
      <c r="L60" s="7">
        <v>2802449.15</v>
      </c>
      <c r="M60" s="7">
        <v>2218361.5099999998</v>
      </c>
      <c r="N60" s="6">
        <f t="shared" si="0"/>
        <v>29774757.239999995</v>
      </c>
    </row>
    <row r="61" spans="1:14">
      <c r="A61" t="s">
        <v>49</v>
      </c>
      <c r="B61" s="7">
        <v>1247083.06</v>
      </c>
      <c r="C61" s="7">
        <v>1199767.25</v>
      </c>
      <c r="D61" s="7">
        <v>856048.07</v>
      </c>
      <c r="E61" s="7">
        <v>1303909.3600000001</v>
      </c>
      <c r="F61" s="7">
        <v>1575563.8</v>
      </c>
      <c r="G61" s="7">
        <v>2366299.66</v>
      </c>
      <c r="H61" s="7">
        <v>2618096.1800000002</v>
      </c>
      <c r="I61" s="7">
        <v>3211502.95</v>
      </c>
      <c r="J61" s="7">
        <v>3203424.9</v>
      </c>
      <c r="K61" s="7">
        <v>2316526.4900000002</v>
      </c>
      <c r="L61" s="7">
        <v>1550035.62</v>
      </c>
      <c r="M61" s="7">
        <v>1505335.08</v>
      </c>
      <c r="N61" s="6">
        <f t="shared" si="0"/>
        <v>22953592.420000002</v>
      </c>
    </row>
    <row r="62" spans="1:14">
      <c r="A62" t="s">
        <v>50</v>
      </c>
      <c r="B62" s="7">
        <v>35993.58</v>
      </c>
      <c r="C62" s="7">
        <v>41892.07</v>
      </c>
      <c r="D62" s="7">
        <v>38734.1</v>
      </c>
      <c r="E62" s="7">
        <v>32744.38</v>
      </c>
      <c r="F62" s="7">
        <v>40000.269999999997</v>
      </c>
      <c r="G62" s="7">
        <v>47519.73</v>
      </c>
      <c r="H62" s="7">
        <v>53966.37</v>
      </c>
      <c r="I62" s="7">
        <v>68169.33</v>
      </c>
      <c r="J62" s="7">
        <v>78806.710000000006</v>
      </c>
      <c r="K62" s="7">
        <v>82654.61</v>
      </c>
      <c r="L62" s="7">
        <v>58304.93</v>
      </c>
      <c r="M62" s="7">
        <v>53007.34</v>
      </c>
      <c r="N62" s="6">
        <f t="shared" si="0"/>
        <v>631793.42000000004</v>
      </c>
    </row>
    <row r="63" spans="1:14">
      <c r="A63" t="s">
        <v>51</v>
      </c>
      <c r="B63" s="7">
        <v>1930671.62</v>
      </c>
      <c r="C63" s="7">
        <v>1461947.67</v>
      </c>
      <c r="D63" s="7">
        <v>1100334.47</v>
      </c>
      <c r="E63" s="7">
        <v>1408726.96</v>
      </c>
      <c r="F63" s="7">
        <v>1320535.1399999999</v>
      </c>
      <c r="G63" s="7">
        <v>1459949.16</v>
      </c>
      <c r="H63" s="7">
        <v>1658101.51</v>
      </c>
      <c r="I63" s="7">
        <v>2311421.46</v>
      </c>
      <c r="J63" s="7">
        <v>3612941.7</v>
      </c>
      <c r="K63" s="7">
        <v>2652302.89</v>
      </c>
      <c r="L63" s="7">
        <v>1900237.62</v>
      </c>
      <c r="M63" s="7">
        <v>1937748.89</v>
      </c>
      <c r="N63" s="6">
        <f t="shared" si="0"/>
        <v>22754919.09</v>
      </c>
    </row>
    <row r="64" spans="1:14">
      <c r="A64" t="s">
        <v>52</v>
      </c>
      <c r="B64" s="7">
        <v>504808.15</v>
      </c>
      <c r="C64" s="7">
        <v>569084.57999999996</v>
      </c>
      <c r="D64" s="7">
        <v>489492.73</v>
      </c>
      <c r="E64" s="7">
        <v>354134.45</v>
      </c>
      <c r="F64" s="7">
        <v>433957.39</v>
      </c>
      <c r="G64" s="7">
        <v>354660.45</v>
      </c>
      <c r="H64" s="7">
        <v>453163.74</v>
      </c>
      <c r="I64" s="7">
        <v>451958.61</v>
      </c>
      <c r="J64" s="7">
        <v>577182.18000000005</v>
      </c>
      <c r="K64" s="7">
        <v>686646.08</v>
      </c>
      <c r="L64" s="7">
        <v>708955.17</v>
      </c>
      <c r="M64" s="7">
        <v>456598.56</v>
      </c>
      <c r="N64" s="6">
        <f t="shared" si="0"/>
        <v>6040642.0899999999</v>
      </c>
    </row>
    <row r="65" spans="1:14">
      <c r="A65" t="s">
        <v>53</v>
      </c>
      <c r="B65" s="7">
        <v>14641.51</v>
      </c>
      <c r="C65" s="7">
        <v>13239.07</v>
      </c>
      <c r="D65" s="7">
        <v>14869.69</v>
      </c>
      <c r="E65" s="7">
        <v>11032.69</v>
      </c>
      <c r="F65" s="7">
        <v>18719.990000000002</v>
      </c>
      <c r="G65" s="7">
        <v>9594.76</v>
      </c>
      <c r="H65" s="7">
        <v>10403.51</v>
      </c>
      <c r="I65" s="7">
        <v>14027.39</v>
      </c>
      <c r="J65" s="7">
        <v>29869.35</v>
      </c>
      <c r="K65" s="7">
        <v>20753.82</v>
      </c>
      <c r="L65" s="7">
        <v>17061.02</v>
      </c>
      <c r="M65" s="7">
        <v>14264.69</v>
      </c>
      <c r="N65" s="6">
        <f t="shared" si="0"/>
        <v>188477.49</v>
      </c>
    </row>
    <row r="66" spans="1:14">
      <c r="A66" t="s">
        <v>54</v>
      </c>
      <c r="B66" s="7">
        <v>483847.84</v>
      </c>
      <c r="C66" s="7">
        <v>541334.19999999995</v>
      </c>
      <c r="D66" s="7">
        <v>332989.3</v>
      </c>
      <c r="E66" s="7">
        <v>237373.86</v>
      </c>
      <c r="F66" s="7">
        <v>299130.59000000003</v>
      </c>
      <c r="G66" s="7">
        <v>260462.88</v>
      </c>
      <c r="H66" s="7">
        <v>269054.59999999998</v>
      </c>
      <c r="I66" s="29">
        <v>293614.71000000002</v>
      </c>
      <c r="J66" s="7">
        <v>374796.29</v>
      </c>
      <c r="K66" s="7">
        <v>516180.58</v>
      </c>
      <c r="L66" s="7">
        <v>603616.11</v>
      </c>
      <c r="M66" s="7">
        <v>583218.48</v>
      </c>
      <c r="N66" s="6">
        <f>SUM(B66:M66)</f>
        <v>4795619.4400000013</v>
      </c>
    </row>
    <row r="67" spans="1:14">
      <c r="A67" t="s">
        <v>55</v>
      </c>
      <c r="B67" s="7">
        <v>148300.47</v>
      </c>
      <c r="C67" s="7">
        <v>138881.79</v>
      </c>
      <c r="D67" s="7">
        <v>111987.89</v>
      </c>
      <c r="E67" s="7">
        <v>78895.87</v>
      </c>
      <c r="F67" s="7">
        <v>102494.67</v>
      </c>
      <c r="G67" s="7">
        <v>114709.38</v>
      </c>
      <c r="H67" s="7">
        <v>140253.70000000001</v>
      </c>
      <c r="I67" s="7">
        <v>199474.92</v>
      </c>
      <c r="J67" s="7">
        <v>242867.46</v>
      </c>
      <c r="K67" s="7">
        <v>315183.31</v>
      </c>
      <c r="L67" s="7">
        <v>204343.73</v>
      </c>
      <c r="M67" s="7">
        <v>150512.29</v>
      </c>
      <c r="N67" s="6">
        <f t="shared" si="0"/>
        <v>1947905.4800000002</v>
      </c>
    </row>
    <row r="68" spans="1:14">
      <c r="A68" t="s">
        <v>56</v>
      </c>
      <c r="B68" s="7">
        <v>183074.59</v>
      </c>
      <c r="C68" s="7">
        <v>92708.76</v>
      </c>
      <c r="D68" s="7">
        <v>59977.43</v>
      </c>
      <c r="E68" s="7">
        <v>45377.67</v>
      </c>
      <c r="F68" s="7">
        <v>31426.93</v>
      </c>
      <c r="G68" s="7">
        <v>33823.07</v>
      </c>
      <c r="H68" s="7">
        <v>28805.23</v>
      </c>
      <c r="I68" s="7">
        <v>43933.09</v>
      </c>
      <c r="J68" s="7">
        <v>64277.2</v>
      </c>
      <c r="K68" s="7">
        <v>84703.03</v>
      </c>
      <c r="L68" s="7">
        <v>78138.66</v>
      </c>
      <c r="M68" s="7">
        <v>132146.32</v>
      </c>
      <c r="N68" s="6">
        <f t="shared" si="0"/>
        <v>878391.98</v>
      </c>
    </row>
    <row r="69" spans="1:14">
      <c r="A69" t="s">
        <v>57</v>
      </c>
      <c r="B69" s="7">
        <v>631357.76</v>
      </c>
      <c r="C69" s="7">
        <v>721557.28</v>
      </c>
      <c r="D69" s="7">
        <v>437689.17</v>
      </c>
      <c r="E69" s="7">
        <v>317430.55</v>
      </c>
      <c r="F69" s="7">
        <v>466705.86</v>
      </c>
      <c r="G69" s="7">
        <v>690479.16</v>
      </c>
      <c r="H69" s="7">
        <v>1075668.82</v>
      </c>
      <c r="I69" s="7">
        <v>1442636.59</v>
      </c>
      <c r="J69" s="7">
        <v>1600011</v>
      </c>
      <c r="K69" s="7">
        <v>988110.59</v>
      </c>
      <c r="L69" s="7">
        <v>678383.65</v>
      </c>
      <c r="M69" s="7">
        <v>679333.92</v>
      </c>
      <c r="N69" s="6">
        <f t="shared" si="0"/>
        <v>9729364.3499999996</v>
      </c>
    </row>
    <row r="70" spans="1:14">
      <c r="A70" t="s">
        <v>58</v>
      </c>
      <c r="B70" s="6">
        <v>224189.56</v>
      </c>
      <c r="C70" s="7">
        <v>235635.3</v>
      </c>
      <c r="D70" s="7">
        <v>233060.15</v>
      </c>
      <c r="E70" s="7">
        <v>203786.51</v>
      </c>
      <c r="F70" s="7">
        <v>207747.59</v>
      </c>
      <c r="G70" s="7">
        <v>232439.58</v>
      </c>
      <c r="H70" s="7">
        <v>204414.87</v>
      </c>
      <c r="I70" s="7">
        <v>228783.51</v>
      </c>
      <c r="J70" s="7">
        <v>257665.05</v>
      </c>
      <c r="K70" s="7">
        <v>321037.05</v>
      </c>
      <c r="L70" s="7">
        <v>316413.05</v>
      </c>
      <c r="M70" s="7">
        <v>256119.2</v>
      </c>
      <c r="N70" s="6">
        <f>SUM(B70:M70)</f>
        <v>2921291.42</v>
      </c>
    </row>
    <row r="71" spans="1:14">
      <c r="A71" t="s">
        <v>59</v>
      </c>
      <c r="B71" s="7">
        <v>11773.23</v>
      </c>
      <c r="C71" s="7">
        <v>10868.1</v>
      </c>
      <c r="D71" s="7">
        <v>14705.58</v>
      </c>
      <c r="E71" s="7">
        <v>15923.95</v>
      </c>
      <c r="F71" s="7">
        <v>19665.73</v>
      </c>
      <c r="G71" s="7">
        <v>22515.040000000001</v>
      </c>
      <c r="H71" s="7">
        <v>37051.980000000003</v>
      </c>
      <c r="I71" s="7">
        <v>46282.2</v>
      </c>
      <c r="J71" s="7">
        <v>57470.78</v>
      </c>
      <c r="K71" s="7">
        <v>57793.75</v>
      </c>
      <c r="L71" s="7">
        <v>30209.37</v>
      </c>
      <c r="M71" s="7">
        <v>18384.48</v>
      </c>
      <c r="N71" s="6">
        <f t="shared" si="0"/>
        <v>342644.18999999994</v>
      </c>
    </row>
    <row r="72" spans="1:14">
      <c r="A72" t="s">
        <v>60</v>
      </c>
      <c r="B72" s="7">
        <v>8603.1299999999992</v>
      </c>
      <c r="C72" s="7">
        <v>6649.78</v>
      </c>
      <c r="D72" s="7">
        <v>6225.14</v>
      </c>
      <c r="E72" s="7">
        <v>9376.19</v>
      </c>
      <c r="F72" s="7">
        <v>8841.66</v>
      </c>
      <c r="G72" s="7">
        <v>6001.94</v>
      </c>
      <c r="H72" s="7">
        <v>7535.9</v>
      </c>
      <c r="I72" s="7">
        <v>6687.67</v>
      </c>
      <c r="J72" s="7">
        <v>10679.88</v>
      </c>
      <c r="K72" s="7">
        <v>7451.89</v>
      </c>
      <c r="L72" s="7">
        <v>13740.39</v>
      </c>
      <c r="M72" s="7">
        <v>9187.8700000000008</v>
      </c>
      <c r="N72" s="6">
        <f t="shared" si="0"/>
        <v>100981.43999999999</v>
      </c>
    </row>
    <row r="73" spans="1:14">
      <c r="A73" t="s">
        <v>130</v>
      </c>
      <c r="B73" s="7">
        <v>13323</v>
      </c>
      <c r="C73" s="7">
        <v>14127</v>
      </c>
      <c r="D73" s="7">
        <v>31554</v>
      </c>
      <c r="E73" s="7">
        <v>19327</v>
      </c>
      <c r="F73" s="7">
        <v>14317</v>
      </c>
      <c r="G73" s="7">
        <v>13569</v>
      </c>
      <c r="H73" s="7">
        <v>11117</v>
      </c>
      <c r="I73" s="7">
        <v>9852</v>
      </c>
      <c r="J73" s="7">
        <v>10781</v>
      </c>
      <c r="K73" s="7">
        <v>9971</v>
      </c>
      <c r="L73" s="7">
        <v>13466</v>
      </c>
      <c r="M73" s="7">
        <v>15064</v>
      </c>
      <c r="N73" s="6">
        <f>SUM(B73:M73)</f>
        <v>176468</v>
      </c>
    </row>
    <row r="74" spans="1:14">
      <c r="A74" t="s">
        <v>62</v>
      </c>
      <c r="B74" s="7">
        <v>0</v>
      </c>
      <c r="C74" s="7">
        <v>0</v>
      </c>
      <c r="D74" s="7">
        <v>0</v>
      </c>
      <c r="E74" s="7">
        <v>0</v>
      </c>
      <c r="F74" s="7">
        <v>0</v>
      </c>
      <c r="G74" s="7">
        <v>0</v>
      </c>
      <c r="H74" s="7">
        <v>0</v>
      </c>
      <c r="I74" s="7">
        <v>0</v>
      </c>
      <c r="J74" s="7">
        <v>0</v>
      </c>
      <c r="K74" s="7">
        <v>0</v>
      </c>
      <c r="L74" s="7">
        <v>0</v>
      </c>
      <c r="M74" s="7">
        <v>0</v>
      </c>
      <c r="N74" s="6">
        <f t="shared" si="0"/>
        <v>0</v>
      </c>
    </row>
    <row r="75" spans="1:14">
      <c r="A75" t="s">
        <v>63</v>
      </c>
      <c r="B75" s="7">
        <v>858403.06</v>
      </c>
      <c r="C75" s="7">
        <v>441394.06</v>
      </c>
      <c r="D75" s="7">
        <v>303692.09999999998</v>
      </c>
      <c r="E75" s="7">
        <v>361806.25</v>
      </c>
      <c r="F75" s="7">
        <v>336099.58</v>
      </c>
      <c r="G75" s="7">
        <v>276979.18</v>
      </c>
      <c r="H75" s="7">
        <v>497351.4</v>
      </c>
      <c r="I75" s="7">
        <v>970742.98</v>
      </c>
      <c r="J75" s="7">
        <v>888346.95</v>
      </c>
      <c r="K75" s="7">
        <v>630972.66</v>
      </c>
      <c r="L75" s="7">
        <v>505211.09</v>
      </c>
      <c r="M75" s="7">
        <v>615048.99</v>
      </c>
      <c r="N75" s="6">
        <f t="shared" si="0"/>
        <v>6686048.3000000007</v>
      </c>
    </row>
    <row r="76" spans="1:14">
      <c r="A76" t="s">
        <v>125</v>
      </c>
      <c r="B76" s="6">
        <v>3720.92</v>
      </c>
      <c r="C76" s="7">
        <v>3925.21</v>
      </c>
      <c r="D76" s="7">
        <v>3166.34</v>
      </c>
      <c r="E76" s="7">
        <v>2783.65</v>
      </c>
      <c r="F76" s="7">
        <v>3914.7</v>
      </c>
      <c r="G76" s="7">
        <v>3113.38</v>
      </c>
      <c r="H76" s="7">
        <v>2820.49</v>
      </c>
      <c r="I76" s="7">
        <v>2435.71</v>
      </c>
      <c r="J76" s="7">
        <v>3107.96</v>
      </c>
      <c r="K76" s="7">
        <v>4586.9799999999996</v>
      </c>
      <c r="L76" s="7">
        <v>5034.3900000000003</v>
      </c>
      <c r="M76" s="7">
        <v>4932.6000000000004</v>
      </c>
      <c r="N76" s="6">
        <f>SUM(B76:M76)</f>
        <v>43542.329999999994</v>
      </c>
    </row>
    <row r="77" spans="1:14">
      <c r="A77" t="s">
        <v>65</v>
      </c>
      <c r="B77" s="7">
        <v>2169268.17</v>
      </c>
      <c r="C77" s="7">
        <v>1082302.51</v>
      </c>
      <c r="D77" s="7">
        <v>843418.71</v>
      </c>
      <c r="E77" s="7">
        <v>478634.31</v>
      </c>
      <c r="F77" s="7">
        <v>310556.27</v>
      </c>
      <c r="G77" s="7">
        <v>281812.34000000003</v>
      </c>
      <c r="H77" s="7">
        <v>290607.48</v>
      </c>
      <c r="I77" s="7">
        <v>393995.3</v>
      </c>
      <c r="J77" s="7">
        <v>933245.82</v>
      </c>
      <c r="K77" s="7">
        <v>940971.71</v>
      </c>
      <c r="L77" s="7">
        <v>1118312.06</v>
      </c>
      <c r="M77" s="7">
        <v>2322165.02</v>
      </c>
      <c r="N77" s="6">
        <f>SUM(B77:M77)</f>
        <v>11165289.699999999</v>
      </c>
    </row>
    <row r="78" spans="1:14">
      <c r="A78" t="s">
        <v>66</v>
      </c>
      <c r="B78" s="7">
        <v>7029.96</v>
      </c>
      <c r="C78" s="7">
        <v>8005.92</v>
      </c>
      <c r="D78" s="7">
        <v>5699.89</v>
      </c>
      <c r="E78" s="7">
        <v>4761.53</v>
      </c>
      <c r="F78" s="7">
        <v>5710</v>
      </c>
      <c r="G78" s="7">
        <v>5380.4</v>
      </c>
      <c r="H78" s="7">
        <v>4817.97</v>
      </c>
      <c r="I78" s="7">
        <v>6353.88</v>
      </c>
      <c r="J78" s="7">
        <v>5809.53</v>
      </c>
      <c r="K78" s="7">
        <v>8602.7000000000007</v>
      </c>
      <c r="L78" s="7">
        <v>7880.06</v>
      </c>
      <c r="M78" s="7">
        <v>8028.31</v>
      </c>
      <c r="N78" s="6">
        <f>SUM(B78:M78)</f>
        <v>78080.149999999994</v>
      </c>
    </row>
    <row r="79" spans="1:14">
      <c r="A79" t="s">
        <v>1</v>
      </c>
      <c r="B79" s="6"/>
      <c r="C79" s="6"/>
      <c r="D79" s="6"/>
      <c r="E79" s="6"/>
      <c r="F79" s="6"/>
      <c r="G79" s="6"/>
      <c r="H79" s="6"/>
      <c r="I79" s="6"/>
      <c r="J79" s="6"/>
      <c r="K79" s="6"/>
      <c r="L79" s="6"/>
      <c r="M79" s="6"/>
      <c r="N79" s="6"/>
    </row>
    <row r="80" spans="1:14">
      <c r="A80" t="s">
        <v>68</v>
      </c>
      <c r="B80" s="6">
        <f t="shared" ref="B80:M80" si="1">SUM(B12:B78)</f>
        <v>39528402.680000007</v>
      </c>
      <c r="C80" s="6">
        <f t="shared" si="1"/>
        <v>34172307.813333333</v>
      </c>
      <c r="D80" s="6">
        <f t="shared" si="1"/>
        <v>29118655.686666667</v>
      </c>
      <c r="E80" s="6">
        <f t="shared" si="1"/>
        <v>28925359.993333336</v>
      </c>
      <c r="F80" s="6">
        <f t="shared" si="1"/>
        <v>29133595.893333331</v>
      </c>
      <c r="G80" s="6">
        <f t="shared" si="1"/>
        <v>33159334.910416666</v>
      </c>
      <c r="H80" s="6">
        <f t="shared" si="1"/>
        <v>36387923.87333332</v>
      </c>
      <c r="I80" s="6">
        <f>SUM(I12:I78)</f>
        <v>42088774.026666678</v>
      </c>
      <c r="J80" s="6">
        <f t="shared" si="1"/>
        <v>54679769.390000015</v>
      </c>
      <c r="K80" s="6">
        <f t="shared" si="1"/>
        <v>52823104.416666672</v>
      </c>
      <c r="L80" s="6">
        <f t="shared" si="1"/>
        <v>43157074.229999997</v>
      </c>
      <c r="M80" s="6">
        <f t="shared" si="1"/>
        <v>43046309.596666671</v>
      </c>
      <c r="N80" s="6">
        <f>SUM(B80:M80)</f>
        <v>466220612.51041681</v>
      </c>
    </row>
    <row r="81" spans="2:14">
      <c r="B81" s="6"/>
      <c r="C81" s="6"/>
      <c r="D81" s="6"/>
      <c r="E81" s="6"/>
      <c r="F81" s="6"/>
      <c r="G81" s="6"/>
      <c r="H81" s="6"/>
      <c r="I81" s="6"/>
      <c r="J81" s="6"/>
      <c r="K81" s="6"/>
      <c r="L81" s="6"/>
      <c r="M81" s="6"/>
      <c r="N81" s="6"/>
    </row>
    <row r="82" spans="2:14">
      <c r="G82" s="6"/>
    </row>
    <row r="83" spans="2:14">
      <c r="G83" s="6"/>
    </row>
    <row r="84" spans="2:14">
      <c r="G84" s="6"/>
    </row>
    <row r="85" spans="2:14">
      <c r="G85" s="6"/>
    </row>
    <row r="86" spans="2:14">
      <c r="G86" s="6"/>
    </row>
    <row r="87" spans="2:14">
      <c r="G87" s="6"/>
    </row>
    <row r="88" spans="2:14">
      <c r="G88" s="6"/>
    </row>
    <row r="89" spans="2:14">
      <c r="G89" s="6"/>
    </row>
    <row r="90" spans="2:14">
      <c r="G90" s="6"/>
    </row>
    <row r="91" spans="2:14">
      <c r="G91" s="6"/>
    </row>
    <row r="92" spans="2:14">
      <c r="G92" s="6"/>
    </row>
    <row r="93" spans="2:14">
      <c r="G93" s="6"/>
    </row>
    <row r="94" spans="2:14">
      <c r="G94" s="6"/>
    </row>
    <row r="95" spans="2:14">
      <c r="G95" s="6"/>
    </row>
    <row r="96" spans="2:14">
      <c r="G96" s="6"/>
    </row>
    <row r="97" spans="7:7">
      <c r="G97" s="6"/>
    </row>
    <row r="98" spans="7:7">
      <c r="G98" s="6"/>
    </row>
    <row r="99" spans="7:7">
      <c r="G99" s="6"/>
    </row>
    <row r="100" spans="7:7">
      <c r="G100" s="6"/>
    </row>
    <row r="101" spans="7:7">
      <c r="G101" s="6"/>
    </row>
    <row r="102" spans="7:7">
      <c r="G102" s="6"/>
    </row>
    <row r="103" spans="7:7">
      <c r="G103" s="6"/>
    </row>
    <row r="104" spans="7:7">
      <c r="G104" s="6"/>
    </row>
    <row r="105" spans="7:7">
      <c r="G105" s="6"/>
    </row>
    <row r="106" spans="7:7">
      <c r="G106" s="6"/>
    </row>
    <row r="107" spans="7:7">
      <c r="G107" s="6"/>
    </row>
    <row r="108" spans="7:7">
      <c r="G108" s="6"/>
    </row>
    <row r="109" spans="7:7">
      <c r="G109" s="6"/>
    </row>
    <row r="110" spans="7:7">
      <c r="G110" s="6"/>
    </row>
    <row r="111" spans="7:7">
      <c r="G111" s="6"/>
    </row>
    <row r="112" spans="7:7">
      <c r="G112" s="6"/>
    </row>
    <row r="113" spans="7:7">
      <c r="G113" s="6"/>
    </row>
    <row r="114" spans="7:7">
      <c r="G114" s="6"/>
    </row>
    <row r="115" spans="7:7">
      <c r="G115" s="6"/>
    </row>
    <row r="116" spans="7:7">
      <c r="G116" s="6"/>
    </row>
    <row r="117" spans="7:7">
      <c r="G117" s="6"/>
    </row>
    <row r="118" spans="7:7">
      <c r="G118" s="6"/>
    </row>
    <row r="119" spans="7:7">
      <c r="G119" s="6"/>
    </row>
    <row r="120" spans="7:7">
      <c r="G120" s="6"/>
    </row>
    <row r="121" spans="7:7">
      <c r="G121" s="6"/>
    </row>
    <row r="122" spans="7:7">
      <c r="G122" s="6"/>
    </row>
    <row r="123" spans="7:7">
      <c r="G123" s="6"/>
    </row>
    <row r="124" spans="7:7">
      <c r="G124" s="6"/>
    </row>
    <row r="125" spans="7:7">
      <c r="G125" s="6"/>
    </row>
    <row r="126" spans="7:7">
      <c r="G126" s="6"/>
    </row>
    <row r="127" spans="7:7">
      <c r="G127" s="6"/>
    </row>
    <row r="128" spans="7:7">
      <c r="G128" s="6"/>
    </row>
    <row r="129" spans="7:7">
      <c r="G129" s="6"/>
    </row>
    <row r="130" spans="7:7">
      <c r="G130" s="6"/>
    </row>
    <row r="131" spans="7:7">
      <c r="G131" s="6"/>
    </row>
    <row r="132" spans="7:7">
      <c r="G132" s="6"/>
    </row>
    <row r="133" spans="7:7">
      <c r="G133" s="6"/>
    </row>
    <row r="134" spans="7:7">
      <c r="G134" s="6"/>
    </row>
    <row r="135" spans="7:7">
      <c r="G135" s="6"/>
    </row>
    <row r="136" spans="7:7">
      <c r="G136" s="6"/>
    </row>
    <row r="137" spans="7:7">
      <c r="G137" s="6"/>
    </row>
    <row r="138" spans="7:7">
      <c r="G138" s="6"/>
    </row>
    <row r="139" spans="7:7">
      <c r="G139" s="6"/>
    </row>
    <row r="140" spans="7:7">
      <c r="G140" s="6"/>
    </row>
    <row r="141" spans="7:7">
      <c r="G141" s="6"/>
    </row>
    <row r="142" spans="7:7">
      <c r="G142" s="6"/>
    </row>
    <row r="143" spans="7:7">
      <c r="G143" s="6"/>
    </row>
    <row r="144" spans="7:7">
      <c r="G144" s="6"/>
    </row>
    <row r="145" spans="7:7">
      <c r="G145" s="6"/>
    </row>
    <row r="146" spans="7:7">
      <c r="G146" s="6"/>
    </row>
    <row r="147" spans="7:7">
      <c r="G147" s="6"/>
    </row>
    <row r="148" spans="7:7">
      <c r="G148" s="6"/>
    </row>
    <row r="149" spans="7:7">
      <c r="G149" s="6"/>
    </row>
    <row r="150" spans="7:7">
      <c r="G150" s="6"/>
    </row>
    <row r="151" spans="7:7">
      <c r="G151" s="6"/>
    </row>
    <row r="152" spans="7:7">
      <c r="G152" s="6"/>
    </row>
    <row r="153" spans="7:7">
      <c r="G153" s="6"/>
    </row>
    <row r="154" spans="7:7">
      <c r="G154" s="6"/>
    </row>
    <row r="155" spans="7:7">
      <c r="G155" s="6"/>
    </row>
    <row r="156" spans="7:7">
      <c r="G156" s="6"/>
    </row>
    <row r="157" spans="7:7">
      <c r="G157" s="6"/>
    </row>
    <row r="158" spans="7:7">
      <c r="G158" s="6"/>
    </row>
    <row r="159" spans="7:7">
      <c r="G159" s="6"/>
    </row>
    <row r="160" spans="7:7">
      <c r="G160" s="6"/>
    </row>
    <row r="161" spans="7:7">
      <c r="G161" s="6"/>
    </row>
    <row r="162" spans="7:7">
      <c r="G162" s="6"/>
    </row>
    <row r="163" spans="7:7">
      <c r="G163" s="6"/>
    </row>
    <row r="164" spans="7:7">
      <c r="G164" s="6"/>
    </row>
    <row r="165" spans="7:7">
      <c r="G165" s="6"/>
    </row>
    <row r="166" spans="7:7">
      <c r="G166" s="6"/>
    </row>
    <row r="167" spans="7:7">
      <c r="G167" s="6"/>
    </row>
    <row r="168" spans="7:7">
      <c r="G168" s="6"/>
    </row>
    <row r="169" spans="7:7">
      <c r="G169" s="6"/>
    </row>
    <row r="170" spans="7:7">
      <c r="G170" s="6"/>
    </row>
    <row r="171" spans="7:7">
      <c r="G171" s="6"/>
    </row>
    <row r="172" spans="7:7">
      <c r="G172" s="6"/>
    </row>
    <row r="173" spans="7:7">
      <c r="G173" s="6"/>
    </row>
    <row r="174" spans="7:7">
      <c r="G174" s="6"/>
    </row>
    <row r="175" spans="7:7">
      <c r="G175" s="6"/>
    </row>
    <row r="176" spans="7:7">
      <c r="G176" s="6"/>
    </row>
    <row r="177" spans="7:7">
      <c r="G177" s="6"/>
    </row>
    <row r="178" spans="7:7">
      <c r="G178" s="6"/>
    </row>
    <row r="179" spans="7:7">
      <c r="G179" s="6"/>
    </row>
    <row r="180" spans="7:7">
      <c r="G180" s="6"/>
    </row>
    <row r="181" spans="7:7">
      <c r="G181" s="6"/>
    </row>
  </sheetData>
  <mergeCells count="5">
    <mergeCell ref="A3:N3"/>
    <mergeCell ref="A7:N7"/>
    <mergeCell ref="A6:N6"/>
    <mergeCell ref="A5:N5"/>
    <mergeCell ref="A4:N4"/>
  </mergeCells>
  <phoneticPr fontId="3" type="noConversion"/>
  <printOptions headings="1" gridLines="1"/>
  <pageMargins left="0" right="0" top="0.25" bottom="0.25" header="0" footer="0"/>
  <pageSetup scale="105" fitToHeight="10"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4"/>
    <pageSetUpPr fitToPage="1"/>
  </sheetPr>
  <dimension ref="A1:N82"/>
  <sheetViews>
    <sheetView workbookViewId="0">
      <pane xSplit="1" ySplit="11" topLeftCell="B45" activePane="bottomRight" state="frozen"/>
      <selection pane="topRight" activeCell="B1" sqref="B1"/>
      <selection pane="bottomLeft" activeCell="A10" sqref="A10"/>
      <selection pane="bottomRight" activeCell="B55" sqref="B55"/>
    </sheetView>
  </sheetViews>
  <sheetFormatPr defaultRowHeight="12.75"/>
  <cols>
    <col min="1" max="1" width="16.1640625" bestFit="1" customWidth="1"/>
    <col min="7" max="7" width="10.1640625" bestFit="1" customWidth="1"/>
    <col min="10" max="11" width="10.1640625" bestFit="1" customWidth="1"/>
    <col min="13" max="13" width="10.1640625" bestFit="1" customWidth="1"/>
    <col min="14" max="14" width="10.1640625" style="6" bestFit="1" customWidth="1"/>
  </cols>
  <sheetData>
    <row r="1" spans="1:14">
      <c r="A1" t="str">
        <f>'SFY0910'!A1</f>
        <v>VALIDATED TAX RECEIPTS DATA FOR:  JULY, 2009 thru June, 2010</v>
      </c>
      <c r="N1" t="s">
        <v>89</v>
      </c>
    </row>
    <row r="2" spans="1:14">
      <c r="N2"/>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132</v>
      </c>
      <c r="B7" s="30"/>
      <c r="C7" s="30"/>
      <c r="D7" s="30"/>
      <c r="E7" s="30"/>
      <c r="F7" s="30"/>
      <c r="G7" s="30"/>
      <c r="H7" s="30"/>
      <c r="I7" s="30"/>
      <c r="J7" s="30"/>
      <c r="K7" s="30"/>
      <c r="L7" s="30"/>
      <c r="M7" s="30"/>
      <c r="N7" s="30"/>
    </row>
    <row r="9" spans="1:14">
      <c r="B9" s="2">
        <v>39995</v>
      </c>
      <c r="C9" s="2">
        <v>40026</v>
      </c>
      <c r="D9" s="2">
        <v>40057</v>
      </c>
      <c r="E9" s="2">
        <v>40087</v>
      </c>
      <c r="F9" s="2">
        <v>40118</v>
      </c>
      <c r="G9" s="2">
        <v>40148</v>
      </c>
      <c r="H9" s="2">
        <v>40179</v>
      </c>
      <c r="I9" s="2">
        <v>40210</v>
      </c>
      <c r="J9" s="2">
        <v>40238</v>
      </c>
      <c r="K9" s="2">
        <v>40269</v>
      </c>
      <c r="L9" s="2">
        <v>40299</v>
      </c>
      <c r="M9" s="2">
        <v>40330</v>
      </c>
      <c r="N9" s="3" t="s">
        <v>137</v>
      </c>
    </row>
    <row r="10" spans="1:14">
      <c r="A10" t="s">
        <v>0</v>
      </c>
      <c r="B10" s="3"/>
      <c r="C10" s="3"/>
      <c r="D10" s="3"/>
      <c r="E10" s="3"/>
      <c r="F10" s="3"/>
      <c r="G10" s="3"/>
      <c r="H10" s="3"/>
      <c r="I10" s="3"/>
      <c r="J10" s="3"/>
      <c r="K10" s="3"/>
      <c r="L10" s="3"/>
      <c r="M10" s="3"/>
    </row>
    <row r="11" spans="1:14">
      <c r="A11" t="s">
        <v>1</v>
      </c>
    </row>
    <row r="12" spans="1:14">
      <c r="A12" t="s">
        <v>2</v>
      </c>
      <c r="B12" s="7">
        <v>0</v>
      </c>
      <c r="C12" s="7">
        <v>0</v>
      </c>
      <c r="D12" s="7">
        <v>0</v>
      </c>
      <c r="E12" s="7">
        <v>0</v>
      </c>
      <c r="F12" s="7">
        <v>0</v>
      </c>
      <c r="G12" s="7">
        <v>0</v>
      </c>
      <c r="H12" s="7">
        <v>0</v>
      </c>
      <c r="I12" s="7">
        <v>0</v>
      </c>
      <c r="J12" s="7">
        <v>0</v>
      </c>
      <c r="K12" s="7">
        <v>0</v>
      </c>
      <c r="L12" s="7">
        <v>0</v>
      </c>
      <c r="M12" s="7">
        <v>0</v>
      </c>
      <c r="N12" s="6">
        <f>SUM(B12:M12)</f>
        <v>0</v>
      </c>
    </row>
    <row r="13" spans="1:14">
      <c r="A13" t="s">
        <v>3</v>
      </c>
      <c r="B13" s="7">
        <v>0</v>
      </c>
      <c r="C13" s="7">
        <v>0</v>
      </c>
      <c r="D13" s="7">
        <v>0</v>
      </c>
      <c r="E13" s="7">
        <v>0</v>
      </c>
      <c r="F13" s="7">
        <v>0</v>
      </c>
      <c r="G13" s="7">
        <v>0</v>
      </c>
      <c r="H13" s="7">
        <v>0</v>
      </c>
      <c r="I13" s="7">
        <v>0</v>
      </c>
      <c r="J13" s="7">
        <v>0</v>
      </c>
      <c r="K13" s="7">
        <v>0</v>
      </c>
      <c r="L13" s="7">
        <v>0</v>
      </c>
      <c r="M13" s="7">
        <v>0</v>
      </c>
      <c r="N13" s="6">
        <f t="shared" ref="N13:N76" si="0">SUM(B13:M13)</f>
        <v>0</v>
      </c>
    </row>
    <row r="14" spans="1:14">
      <c r="A14" t="s">
        <v>4</v>
      </c>
      <c r="B14" s="7">
        <v>0</v>
      </c>
      <c r="C14" s="7">
        <v>0</v>
      </c>
      <c r="D14" s="7">
        <v>0</v>
      </c>
      <c r="E14" s="7">
        <v>0</v>
      </c>
      <c r="F14" s="7">
        <v>0</v>
      </c>
      <c r="G14" s="7">
        <v>0</v>
      </c>
      <c r="H14" s="7">
        <v>0</v>
      </c>
      <c r="I14" s="7">
        <v>0</v>
      </c>
      <c r="J14" s="7">
        <v>0</v>
      </c>
      <c r="K14" s="7">
        <v>0</v>
      </c>
      <c r="L14" s="7">
        <v>0</v>
      </c>
      <c r="M14" s="7">
        <v>0</v>
      </c>
      <c r="N14" s="6">
        <f t="shared" si="0"/>
        <v>0</v>
      </c>
    </row>
    <row r="15" spans="1:14">
      <c r="A15" t="s">
        <v>5</v>
      </c>
      <c r="B15" s="7">
        <v>0</v>
      </c>
      <c r="C15" s="7">
        <v>0</v>
      </c>
      <c r="D15" s="7">
        <v>0</v>
      </c>
      <c r="E15" s="7">
        <v>0</v>
      </c>
      <c r="F15" s="7">
        <v>0</v>
      </c>
      <c r="G15" s="7">
        <v>0</v>
      </c>
      <c r="H15" s="7">
        <v>0</v>
      </c>
      <c r="I15" s="7">
        <v>0</v>
      </c>
      <c r="J15" s="7">
        <v>0</v>
      </c>
      <c r="K15" s="7">
        <v>0</v>
      </c>
      <c r="L15" s="7">
        <v>0</v>
      </c>
      <c r="M15" s="7">
        <v>0</v>
      </c>
      <c r="N15" s="6">
        <f t="shared" si="0"/>
        <v>0</v>
      </c>
    </row>
    <row r="16" spans="1:14">
      <c r="A16" t="s">
        <v>6</v>
      </c>
      <c r="B16" s="7">
        <v>0</v>
      </c>
      <c r="C16" s="7">
        <v>0</v>
      </c>
      <c r="D16" s="7">
        <v>0</v>
      </c>
      <c r="E16" s="7">
        <v>0</v>
      </c>
      <c r="F16" s="7">
        <v>0</v>
      </c>
      <c r="G16" s="7">
        <v>0</v>
      </c>
      <c r="H16" s="7">
        <v>0</v>
      </c>
      <c r="I16" s="7">
        <v>0</v>
      </c>
      <c r="J16" s="7">
        <v>0</v>
      </c>
      <c r="K16" s="7">
        <v>0</v>
      </c>
      <c r="L16" s="7">
        <v>0</v>
      </c>
      <c r="M16" s="7">
        <v>0</v>
      </c>
      <c r="N16" s="6">
        <f t="shared" si="0"/>
        <v>0</v>
      </c>
    </row>
    <row r="17" spans="1:14">
      <c r="A17" t="s">
        <v>7</v>
      </c>
      <c r="B17" s="7">
        <v>0</v>
      </c>
      <c r="C17" s="7">
        <v>0</v>
      </c>
      <c r="D17" s="7">
        <v>0</v>
      </c>
      <c r="E17" s="7">
        <v>0</v>
      </c>
      <c r="F17" s="7">
        <v>0</v>
      </c>
      <c r="G17" s="7">
        <v>0</v>
      </c>
      <c r="H17" s="7">
        <v>0</v>
      </c>
      <c r="I17" s="7">
        <v>0</v>
      </c>
      <c r="J17" s="7">
        <v>0</v>
      </c>
      <c r="K17" s="7">
        <v>0</v>
      </c>
      <c r="L17" s="7">
        <v>0</v>
      </c>
      <c r="M17" s="7">
        <v>0</v>
      </c>
      <c r="N17" s="6">
        <f t="shared" si="0"/>
        <v>0</v>
      </c>
    </row>
    <row r="18" spans="1:14">
      <c r="A18" t="s">
        <v>8</v>
      </c>
      <c r="B18" s="7">
        <v>0</v>
      </c>
      <c r="C18" s="7">
        <v>0</v>
      </c>
      <c r="D18" s="7">
        <v>0</v>
      </c>
      <c r="E18" s="7">
        <v>0</v>
      </c>
      <c r="F18" s="7">
        <v>0</v>
      </c>
      <c r="G18" s="7">
        <v>0</v>
      </c>
      <c r="H18" s="7">
        <v>0</v>
      </c>
      <c r="I18" s="7">
        <v>0</v>
      </c>
      <c r="J18" s="7">
        <v>0</v>
      </c>
      <c r="K18" s="7">
        <v>0</v>
      </c>
      <c r="L18" s="7">
        <v>0</v>
      </c>
      <c r="M18" s="7">
        <v>0</v>
      </c>
      <c r="N18" s="6">
        <f t="shared" si="0"/>
        <v>0</v>
      </c>
    </row>
    <row r="19" spans="1:14">
      <c r="A19" t="s">
        <v>9</v>
      </c>
      <c r="B19" s="7">
        <v>0</v>
      </c>
      <c r="C19" s="7">
        <v>0</v>
      </c>
      <c r="D19" s="7">
        <v>0</v>
      </c>
      <c r="E19" s="7">
        <v>0</v>
      </c>
      <c r="F19" s="7">
        <v>0</v>
      </c>
      <c r="G19" s="7">
        <v>0</v>
      </c>
      <c r="H19" s="7">
        <v>0</v>
      </c>
      <c r="I19" s="7">
        <v>0</v>
      </c>
      <c r="J19" s="7">
        <v>0</v>
      </c>
      <c r="K19" s="7">
        <v>0</v>
      </c>
      <c r="L19" s="7">
        <v>0</v>
      </c>
      <c r="M19" s="7">
        <v>0</v>
      </c>
      <c r="N19" s="6">
        <f t="shared" si="0"/>
        <v>0</v>
      </c>
    </row>
    <row r="20" spans="1:14">
      <c r="A20" t="s">
        <v>96</v>
      </c>
      <c r="B20" s="7">
        <v>0</v>
      </c>
      <c r="C20" s="7">
        <v>0</v>
      </c>
      <c r="D20" s="7">
        <v>0</v>
      </c>
      <c r="E20" s="7">
        <v>0</v>
      </c>
      <c r="F20" s="7">
        <v>0</v>
      </c>
      <c r="G20" s="7">
        <v>0</v>
      </c>
      <c r="H20" s="7">
        <v>0</v>
      </c>
      <c r="I20" s="7">
        <v>0</v>
      </c>
      <c r="J20" s="7">
        <v>0</v>
      </c>
      <c r="K20" s="7">
        <v>0</v>
      </c>
      <c r="L20" s="7">
        <v>0</v>
      </c>
      <c r="M20" s="7">
        <v>0</v>
      </c>
      <c r="N20" s="6">
        <f t="shared" si="0"/>
        <v>0</v>
      </c>
    </row>
    <row r="21" spans="1:14">
      <c r="A21" t="s">
        <v>10</v>
      </c>
      <c r="B21" s="7">
        <v>0</v>
      </c>
      <c r="C21" s="7">
        <v>0</v>
      </c>
      <c r="D21" s="7">
        <v>0</v>
      </c>
      <c r="E21" s="7">
        <v>0</v>
      </c>
      <c r="F21" s="7">
        <v>0</v>
      </c>
      <c r="G21" s="7">
        <v>0</v>
      </c>
      <c r="H21" s="7">
        <v>0</v>
      </c>
      <c r="I21" s="7">
        <v>0</v>
      </c>
      <c r="J21" s="7">
        <v>0</v>
      </c>
      <c r="K21" s="7">
        <v>0</v>
      </c>
      <c r="L21" s="7">
        <v>0</v>
      </c>
      <c r="M21" s="7">
        <v>0</v>
      </c>
      <c r="N21" s="6">
        <f t="shared" si="0"/>
        <v>0</v>
      </c>
    </row>
    <row r="22" spans="1:14">
      <c r="A22" t="s">
        <v>11</v>
      </c>
      <c r="B22" s="7">
        <v>0</v>
      </c>
      <c r="C22" s="7">
        <v>0</v>
      </c>
      <c r="D22" s="7">
        <v>0</v>
      </c>
      <c r="E22" s="7">
        <v>0</v>
      </c>
      <c r="F22" s="7">
        <v>0</v>
      </c>
      <c r="G22" s="7">
        <v>0</v>
      </c>
      <c r="H22" s="7">
        <v>0</v>
      </c>
      <c r="I22" s="7">
        <v>0</v>
      </c>
      <c r="J22" s="7">
        <v>0</v>
      </c>
      <c r="K22" s="7">
        <v>0</v>
      </c>
      <c r="L22" s="7">
        <v>0</v>
      </c>
      <c r="M22" s="7">
        <v>0</v>
      </c>
      <c r="N22" s="6">
        <f t="shared" si="0"/>
        <v>0</v>
      </c>
    </row>
    <row r="23" spans="1:14">
      <c r="A23" t="s">
        <v>12</v>
      </c>
      <c r="B23" s="7">
        <v>0</v>
      </c>
      <c r="C23" s="7">
        <v>0</v>
      </c>
      <c r="D23" s="7">
        <v>0</v>
      </c>
      <c r="E23" s="7">
        <v>0</v>
      </c>
      <c r="F23" s="7">
        <v>0</v>
      </c>
      <c r="G23" s="7">
        <v>0</v>
      </c>
      <c r="H23" s="7">
        <v>0</v>
      </c>
      <c r="I23" s="7">
        <v>0</v>
      </c>
      <c r="J23" s="7">
        <v>0</v>
      </c>
      <c r="K23" s="7">
        <v>0</v>
      </c>
      <c r="L23" s="7">
        <v>0</v>
      </c>
      <c r="M23" s="7">
        <v>0</v>
      </c>
      <c r="N23" s="6">
        <f t="shared" si="0"/>
        <v>0</v>
      </c>
    </row>
    <row r="24" spans="1:14">
      <c r="A24" s="25" t="s">
        <v>128</v>
      </c>
      <c r="B24" s="7">
        <v>2384713.2599999998</v>
      </c>
      <c r="C24" s="7">
        <v>2731032.96</v>
      </c>
      <c r="D24" s="7">
        <v>2500849.08</v>
      </c>
      <c r="E24" s="7">
        <v>2150486.61</v>
      </c>
      <c r="F24" s="7">
        <v>2679689.3199999998</v>
      </c>
      <c r="G24" s="7">
        <f>5146077.53*0.625</f>
        <v>3216298.4562500003</v>
      </c>
      <c r="H24" s="7">
        <v>3808173.53</v>
      </c>
      <c r="I24" s="7">
        <v>4572643.43</v>
      </c>
      <c r="J24" s="7">
        <v>5568838.8899999997</v>
      </c>
      <c r="K24" s="7">
        <v>5430218.2699999996</v>
      </c>
      <c r="L24" s="7">
        <v>3569858.8</v>
      </c>
      <c r="M24" s="7">
        <v>2807334.44</v>
      </c>
      <c r="N24" s="6">
        <f>SUM(B24:M24)</f>
        <v>41420137.046250001</v>
      </c>
    </row>
    <row r="25" spans="1:14">
      <c r="A25" t="s">
        <v>13</v>
      </c>
      <c r="B25" s="7">
        <v>0</v>
      </c>
      <c r="C25" s="7">
        <v>0</v>
      </c>
      <c r="D25" s="7">
        <v>0</v>
      </c>
      <c r="E25" s="7">
        <v>0</v>
      </c>
      <c r="F25" s="7">
        <v>0</v>
      </c>
      <c r="G25" s="7">
        <v>0</v>
      </c>
      <c r="H25" s="7">
        <v>0</v>
      </c>
      <c r="I25" s="7">
        <v>0</v>
      </c>
      <c r="J25" s="7">
        <v>0</v>
      </c>
      <c r="K25" s="7">
        <v>0</v>
      </c>
      <c r="L25" s="7">
        <v>0</v>
      </c>
      <c r="M25" s="7">
        <v>0</v>
      </c>
      <c r="N25" s="6">
        <f t="shared" si="0"/>
        <v>0</v>
      </c>
    </row>
    <row r="26" spans="1:14">
      <c r="A26" t="s">
        <v>14</v>
      </c>
      <c r="B26" s="7">
        <v>0</v>
      </c>
      <c r="C26" s="7">
        <v>0</v>
      </c>
      <c r="D26" s="7">
        <v>0</v>
      </c>
      <c r="E26" s="7">
        <v>0</v>
      </c>
      <c r="F26" s="7">
        <v>0</v>
      </c>
      <c r="G26" s="7">
        <v>0</v>
      </c>
      <c r="H26" s="7">
        <v>0</v>
      </c>
      <c r="I26" s="7">
        <v>0</v>
      </c>
      <c r="J26" s="7">
        <v>0</v>
      </c>
      <c r="K26" s="7">
        <v>0</v>
      </c>
      <c r="L26" s="7">
        <v>0</v>
      </c>
      <c r="M26" s="7">
        <v>0</v>
      </c>
      <c r="N26" s="6">
        <f t="shared" si="0"/>
        <v>0</v>
      </c>
    </row>
    <row r="27" spans="1:14">
      <c r="A27" s="26" t="s">
        <v>15</v>
      </c>
      <c r="B27" s="7">
        <v>380899.9</v>
      </c>
      <c r="C27" s="7">
        <f>1138198.22/3</f>
        <v>379399.40666666668</v>
      </c>
      <c r="D27" s="7">
        <f>1025432.5/3</f>
        <v>341810.83333333331</v>
      </c>
      <c r="E27" s="7">
        <f>1194051.39/3</f>
        <v>398017.12999999995</v>
      </c>
      <c r="F27" s="7">
        <f>947789.15/3</f>
        <v>315929.71666666667</v>
      </c>
      <c r="G27" s="7">
        <f>950616.43/3</f>
        <v>316872.14333333337</v>
      </c>
      <c r="H27" s="7">
        <f>1004591.21/3</f>
        <v>334863.73666666663</v>
      </c>
      <c r="I27" s="7">
        <f>1203880.48/3</f>
        <v>401293.49333333335</v>
      </c>
      <c r="J27" s="7">
        <f>1381718.58/3</f>
        <v>460572.86000000004</v>
      </c>
      <c r="K27" s="7">
        <f>1214033.02/3</f>
        <v>404677.67333333334</v>
      </c>
      <c r="L27" s="7">
        <f>1257439.38/3</f>
        <v>419146.45999999996</v>
      </c>
      <c r="M27" s="7">
        <f>1270524.73/3</f>
        <v>423508.24333333335</v>
      </c>
      <c r="N27" s="6">
        <f>SUM(B27:M27)</f>
        <v>4576991.5966666667</v>
      </c>
    </row>
    <row r="28" spans="1:14">
      <c r="A28" t="s">
        <v>16</v>
      </c>
      <c r="B28" s="7">
        <v>0</v>
      </c>
      <c r="C28" s="7">
        <v>0</v>
      </c>
      <c r="D28" s="7">
        <v>0</v>
      </c>
      <c r="E28" s="7">
        <v>0</v>
      </c>
      <c r="F28" s="7">
        <v>0</v>
      </c>
      <c r="G28" s="7">
        <v>0</v>
      </c>
      <c r="H28" s="7">
        <v>0</v>
      </c>
      <c r="I28" s="7">
        <v>0</v>
      </c>
      <c r="J28" s="7">
        <v>0</v>
      </c>
      <c r="K28" s="7">
        <v>0</v>
      </c>
      <c r="L28" s="7">
        <v>0</v>
      </c>
      <c r="M28" s="7">
        <v>0</v>
      </c>
      <c r="N28" s="6">
        <f t="shared" si="0"/>
        <v>0</v>
      </c>
    </row>
    <row r="29" spans="1:14">
      <c r="A29" t="s">
        <v>17</v>
      </c>
      <c r="B29" s="7">
        <v>0</v>
      </c>
      <c r="C29" s="7">
        <v>0</v>
      </c>
      <c r="D29" s="7">
        <v>0</v>
      </c>
      <c r="E29" s="7">
        <v>0</v>
      </c>
      <c r="F29" s="7">
        <v>0</v>
      </c>
      <c r="G29" s="7">
        <v>0</v>
      </c>
      <c r="H29" s="7">
        <v>0</v>
      </c>
      <c r="I29" s="7">
        <v>0</v>
      </c>
      <c r="J29" s="7">
        <v>0</v>
      </c>
      <c r="K29" s="7">
        <v>0</v>
      </c>
      <c r="L29" s="7">
        <v>0</v>
      </c>
      <c r="M29" s="7">
        <v>0</v>
      </c>
      <c r="N29" s="6">
        <f t="shared" si="0"/>
        <v>0</v>
      </c>
    </row>
    <row r="30" spans="1:14">
      <c r="A30" t="s">
        <v>18</v>
      </c>
      <c r="B30" s="7">
        <v>0</v>
      </c>
      <c r="C30" s="7">
        <v>0</v>
      </c>
      <c r="D30" s="7">
        <v>0</v>
      </c>
      <c r="E30" s="7">
        <v>0</v>
      </c>
      <c r="F30" s="7">
        <v>0</v>
      </c>
      <c r="G30" s="7">
        <v>0</v>
      </c>
      <c r="H30" s="7">
        <v>0</v>
      </c>
      <c r="I30" s="7">
        <v>0</v>
      </c>
      <c r="J30" s="7">
        <v>0</v>
      </c>
      <c r="K30" s="7">
        <v>0</v>
      </c>
      <c r="L30" s="7">
        <v>0</v>
      </c>
      <c r="M30" s="7">
        <v>0</v>
      </c>
      <c r="N30" s="6">
        <f t="shared" si="0"/>
        <v>0</v>
      </c>
    </row>
    <row r="31" spans="1:14">
      <c r="A31" t="s">
        <v>19</v>
      </c>
      <c r="B31" s="7">
        <v>0</v>
      </c>
      <c r="C31" s="7">
        <v>0</v>
      </c>
      <c r="D31" s="7">
        <v>0</v>
      </c>
      <c r="E31" s="7">
        <v>0</v>
      </c>
      <c r="F31" s="7">
        <v>0</v>
      </c>
      <c r="G31" s="7">
        <v>0</v>
      </c>
      <c r="H31" s="7">
        <v>0</v>
      </c>
      <c r="I31" s="7">
        <v>0</v>
      </c>
      <c r="J31" s="7">
        <v>0</v>
      </c>
      <c r="K31" s="7">
        <v>0</v>
      </c>
      <c r="L31" s="7">
        <v>0</v>
      </c>
      <c r="M31" s="7">
        <v>0</v>
      </c>
      <c r="N31" s="6">
        <f t="shared" si="0"/>
        <v>0</v>
      </c>
    </row>
    <row r="32" spans="1:14">
      <c r="A32" t="s">
        <v>20</v>
      </c>
      <c r="B32" s="7">
        <v>0</v>
      </c>
      <c r="C32" s="7">
        <v>0</v>
      </c>
      <c r="D32" s="7">
        <v>0</v>
      </c>
      <c r="E32" s="7">
        <v>0</v>
      </c>
      <c r="F32" s="7">
        <v>0</v>
      </c>
      <c r="G32" s="7">
        <v>0</v>
      </c>
      <c r="H32" s="7">
        <v>0</v>
      </c>
      <c r="I32" s="7">
        <v>0</v>
      </c>
      <c r="J32" s="7">
        <v>0</v>
      </c>
      <c r="K32" s="7">
        <v>0</v>
      </c>
      <c r="L32" s="7">
        <v>0</v>
      </c>
      <c r="M32" s="7">
        <v>0</v>
      </c>
      <c r="N32" s="6">
        <f t="shared" si="0"/>
        <v>0</v>
      </c>
    </row>
    <row r="33" spans="1:14">
      <c r="A33" t="s">
        <v>21</v>
      </c>
      <c r="B33" s="7">
        <v>0</v>
      </c>
      <c r="C33" s="7">
        <v>0</v>
      </c>
      <c r="D33" s="7">
        <v>0</v>
      </c>
      <c r="E33" s="7">
        <v>0</v>
      </c>
      <c r="F33" s="7">
        <v>0</v>
      </c>
      <c r="G33" s="7">
        <v>0</v>
      </c>
      <c r="H33" s="7">
        <v>0</v>
      </c>
      <c r="I33" s="7">
        <v>0</v>
      </c>
      <c r="J33" s="7">
        <v>0</v>
      </c>
      <c r="K33" s="7">
        <v>0</v>
      </c>
      <c r="L33" s="7">
        <v>0</v>
      </c>
      <c r="M33" s="7">
        <v>0</v>
      </c>
      <c r="N33" s="6">
        <f t="shared" si="0"/>
        <v>0</v>
      </c>
    </row>
    <row r="34" spans="1:14">
      <c r="A34" t="s">
        <v>22</v>
      </c>
      <c r="B34" s="7">
        <v>0</v>
      </c>
      <c r="C34" s="7">
        <v>0</v>
      </c>
      <c r="D34" s="7">
        <v>0</v>
      </c>
      <c r="E34" s="7">
        <v>0</v>
      </c>
      <c r="F34" s="7">
        <v>0</v>
      </c>
      <c r="G34" s="7">
        <v>0</v>
      </c>
      <c r="H34" s="7">
        <v>0</v>
      </c>
      <c r="I34" s="7">
        <v>0</v>
      </c>
      <c r="J34" s="7">
        <v>0</v>
      </c>
      <c r="K34" s="7">
        <v>0</v>
      </c>
      <c r="L34" s="7">
        <v>0</v>
      </c>
      <c r="M34" s="7">
        <v>0</v>
      </c>
      <c r="N34" s="6">
        <f t="shared" si="0"/>
        <v>0</v>
      </c>
    </row>
    <row r="35" spans="1:14">
      <c r="A35" t="s">
        <v>23</v>
      </c>
      <c r="B35" s="7">
        <v>0</v>
      </c>
      <c r="C35" s="7">
        <v>0</v>
      </c>
      <c r="D35" s="7">
        <v>0</v>
      </c>
      <c r="E35" s="7">
        <v>0</v>
      </c>
      <c r="F35" s="7">
        <v>0</v>
      </c>
      <c r="G35" s="7">
        <v>0</v>
      </c>
      <c r="H35" s="7">
        <v>0</v>
      </c>
      <c r="I35" s="7">
        <v>0</v>
      </c>
      <c r="J35" s="7">
        <v>0</v>
      </c>
      <c r="K35" s="7">
        <v>0</v>
      </c>
      <c r="L35" s="7">
        <v>0</v>
      </c>
      <c r="M35" s="7">
        <v>0</v>
      </c>
      <c r="N35" s="6">
        <f t="shared" si="0"/>
        <v>0</v>
      </c>
    </row>
    <row r="36" spans="1:14">
      <c r="A36" t="s">
        <v>24</v>
      </c>
      <c r="B36" s="7">
        <v>0</v>
      </c>
      <c r="C36" s="7">
        <v>0</v>
      </c>
      <c r="D36" s="7">
        <v>0</v>
      </c>
      <c r="E36" s="7">
        <v>0</v>
      </c>
      <c r="F36" s="7">
        <v>0</v>
      </c>
      <c r="G36" s="7">
        <v>0</v>
      </c>
      <c r="H36" s="7">
        <v>0</v>
      </c>
      <c r="I36" s="7">
        <v>0</v>
      </c>
      <c r="J36" s="7">
        <v>0</v>
      </c>
      <c r="K36" s="7">
        <v>0</v>
      </c>
      <c r="L36" s="7">
        <v>0</v>
      </c>
      <c r="M36" s="7">
        <v>0</v>
      </c>
      <c r="N36" s="6">
        <f t="shared" si="0"/>
        <v>0</v>
      </c>
    </row>
    <row r="37" spans="1:14">
      <c r="A37" t="s">
        <v>25</v>
      </c>
      <c r="B37" s="7">
        <v>0</v>
      </c>
      <c r="C37" s="7">
        <v>0</v>
      </c>
      <c r="D37" s="7">
        <v>0</v>
      </c>
      <c r="E37" s="7">
        <v>0</v>
      </c>
      <c r="F37" s="7">
        <v>0</v>
      </c>
      <c r="G37" s="7">
        <v>0</v>
      </c>
      <c r="H37" s="7">
        <v>0</v>
      </c>
      <c r="I37" s="7">
        <v>0</v>
      </c>
      <c r="J37" s="7">
        <v>0</v>
      </c>
      <c r="K37" s="7">
        <v>0</v>
      </c>
      <c r="L37" s="7">
        <v>0</v>
      </c>
      <c r="M37" s="7">
        <v>0</v>
      </c>
      <c r="N37" s="6">
        <f t="shared" si="0"/>
        <v>0</v>
      </c>
    </row>
    <row r="38" spans="1:14">
      <c r="A38" t="s">
        <v>26</v>
      </c>
      <c r="B38" s="7">
        <v>0</v>
      </c>
      <c r="C38" s="7">
        <v>0</v>
      </c>
      <c r="D38" s="7">
        <v>0</v>
      </c>
      <c r="E38" s="7">
        <v>0</v>
      </c>
      <c r="F38" s="7">
        <v>0</v>
      </c>
      <c r="G38" s="7">
        <v>0</v>
      </c>
      <c r="H38" s="7">
        <v>0</v>
      </c>
      <c r="I38" s="7">
        <v>0</v>
      </c>
      <c r="J38" s="7">
        <v>0</v>
      </c>
      <c r="K38" s="7">
        <v>0</v>
      </c>
      <c r="L38" s="7">
        <v>0</v>
      </c>
      <c r="M38" s="7">
        <v>0</v>
      </c>
      <c r="N38" s="6">
        <f t="shared" si="0"/>
        <v>0</v>
      </c>
    </row>
    <row r="39" spans="1:14">
      <c r="A39" t="s">
        <v>27</v>
      </c>
      <c r="B39" s="7">
        <v>0</v>
      </c>
      <c r="C39" s="7">
        <v>0</v>
      </c>
      <c r="D39" s="7">
        <v>0</v>
      </c>
      <c r="E39" s="7">
        <v>0</v>
      </c>
      <c r="F39" s="7">
        <v>0</v>
      </c>
      <c r="G39" s="7">
        <v>0</v>
      </c>
      <c r="H39" s="7">
        <v>0</v>
      </c>
      <c r="I39" s="7">
        <v>0</v>
      </c>
      <c r="J39" s="7">
        <v>0</v>
      </c>
      <c r="K39" s="7">
        <v>0</v>
      </c>
      <c r="L39" s="7">
        <v>0</v>
      </c>
      <c r="M39" s="7">
        <v>0</v>
      </c>
      <c r="N39" s="6">
        <f t="shared" si="0"/>
        <v>0</v>
      </c>
    </row>
    <row r="40" spans="1:14">
      <c r="A40" t="s">
        <v>28</v>
      </c>
      <c r="B40" s="7">
        <v>0</v>
      </c>
      <c r="C40" s="7">
        <v>0</v>
      </c>
      <c r="D40" s="7">
        <v>0</v>
      </c>
      <c r="E40" s="7">
        <v>0</v>
      </c>
      <c r="F40" s="7">
        <v>0</v>
      </c>
      <c r="G40" s="7">
        <v>0</v>
      </c>
      <c r="H40" s="7">
        <v>0</v>
      </c>
      <c r="I40" s="7">
        <v>0</v>
      </c>
      <c r="J40" s="7">
        <v>0</v>
      </c>
      <c r="K40" s="7">
        <v>0</v>
      </c>
      <c r="L40" s="7">
        <v>0</v>
      </c>
      <c r="M40" s="7">
        <v>0</v>
      </c>
      <c r="N40" s="6">
        <f t="shared" si="0"/>
        <v>0</v>
      </c>
    </row>
    <row r="41" spans="1:14">
      <c r="A41" t="s">
        <v>29</v>
      </c>
      <c r="B41" s="7">
        <v>0</v>
      </c>
      <c r="C41" s="7">
        <v>0</v>
      </c>
      <c r="D41" s="7">
        <v>0</v>
      </c>
      <c r="E41" s="7">
        <v>0</v>
      </c>
      <c r="F41" s="7">
        <v>0</v>
      </c>
      <c r="G41" s="7">
        <v>0</v>
      </c>
      <c r="H41" s="7">
        <v>0</v>
      </c>
      <c r="I41" s="7">
        <v>0</v>
      </c>
      <c r="J41" s="7">
        <v>0</v>
      </c>
      <c r="K41" s="7">
        <v>0</v>
      </c>
      <c r="L41" s="7">
        <v>0</v>
      </c>
      <c r="M41" s="7">
        <v>0</v>
      </c>
      <c r="N41" s="6">
        <f t="shared" si="0"/>
        <v>0</v>
      </c>
    </row>
    <row r="42" spans="1:14">
      <c r="A42" t="s">
        <v>30</v>
      </c>
      <c r="B42" s="7">
        <v>0</v>
      </c>
      <c r="C42" s="7">
        <v>0</v>
      </c>
      <c r="D42" s="7">
        <v>0</v>
      </c>
      <c r="E42" s="7">
        <v>0</v>
      </c>
      <c r="F42" s="7">
        <v>0</v>
      </c>
      <c r="G42" s="7">
        <v>0</v>
      </c>
      <c r="H42" s="7">
        <v>0</v>
      </c>
      <c r="I42" s="7">
        <v>0</v>
      </c>
      <c r="J42" s="7">
        <v>0</v>
      </c>
      <c r="K42" s="7">
        <v>0</v>
      </c>
      <c r="L42" s="7">
        <v>0</v>
      </c>
      <c r="M42" s="7">
        <v>0</v>
      </c>
      <c r="N42" s="6">
        <f t="shared" si="0"/>
        <v>0</v>
      </c>
    </row>
    <row r="43" spans="1:14">
      <c r="A43" t="s">
        <v>31</v>
      </c>
      <c r="B43" s="7">
        <v>0</v>
      </c>
      <c r="C43" s="7">
        <v>0</v>
      </c>
      <c r="D43" s="7">
        <v>0</v>
      </c>
      <c r="E43" s="7">
        <v>0</v>
      </c>
      <c r="F43" s="7">
        <v>0</v>
      </c>
      <c r="G43" s="7">
        <v>0</v>
      </c>
      <c r="H43" s="7">
        <v>0</v>
      </c>
      <c r="I43" s="7">
        <v>0</v>
      </c>
      <c r="J43" s="7">
        <v>0</v>
      </c>
      <c r="K43" s="7">
        <v>0</v>
      </c>
      <c r="L43" s="7">
        <v>0</v>
      </c>
      <c r="M43" s="7">
        <v>0</v>
      </c>
      <c r="N43" s="6">
        <f t="shared" si="0"/>
        <v>0</v>
      </c>
    </row>
    <row r="44" spans="1:14">
      <c r="A44" t="s">
        <v>32</v>
      </c>
      <c r="B44" s="7">
        <v>0</v>
      </c>
      <c r="C44" s="7">
        <v>0</v>
      </c>
      <c r="D44" s="7">
        <v>0</v>
      </c>
      <c r="E44" s="7">
        <v>0</v>
      </c>
      <c r="F44" s="7">
        <v>0</v>
      </c>
      <c r="G44" s="7">
        <v>0</v>
      </c>
      <c r="H44" s="7">
        <v>0</v>
      </c>
      <c r="I44" s="7">
        <v>0</v>
      </c>
      <c r="J44" s="7">
        <v>0</v>
      </c>
      <c r="K44" s="7">
        <v>0</v>
      </c>
      <c r="L44" s="7">
        <v>0</v>
      </c>
      <c r="M44" s="7">
        <v>0</v>
      </c>
      <c r="N44" s="6">
        <f t="shared" si="0"/>
        <v>0</v>
      </c>
    </row>
    <row r="45" spans="1:14">
      <c r="A45" t="s">
        <v>33</v>
      </c>
      <c r="B45" s="7">
        <v>0</v>
      </c>
      <c r="C45" s="7">
        <v>0</v>
      </c>
      <c r="D45" s="7">
        <v>0</v>
      </c>
      <c r="E45" s="7">
        <v>0</v>
      </c>
      <c r="F45" s="7">
        <v>0</v>
      </c>
      <c r="G45" s="7">
        <v>0</v>
      </c>
      <c r="H45" s="7">
        <v>0</v>
      </c>
      <c r="I45" s="7">
        <v>0</v>
      </c>
      <c r="J45" s="7">
        <v>0</v>
      </c>
      <c r="K45" s="7">
        <v>0</v>
      </c>
      <c r="L45" s="7">
        <v>0</v>
      </c>
      <c r="M45" s="7">
        <v>0</v>
      </c>
      <c r="N45" s="6">
        <f t="shared" si="0"/>
        <v>0</v>
      </c>
    </row>
    <row r="46" spans="1:14">
      <c r="A46" t="s">
        <v>34</v>
      </c>
      <c r="B46" s="7">
        <v>0</v>
      </c>
      <c r="C46" s="7">
        <v>0</v>
      </c>
      <c r="D46" s="7">
        <v>0</v>
      </c>
      <c r="E46" s="7">
        <v>0</v>
      </c>
      <c r="F46" s="7">
        <v>0</v>
      </c>
      <c r="G46" s="7">
        <v>0</v>
      </c>
      <c r="H46" s="7">
        <v>0</v>
      </c>
      <c r="I46" s="7">
        <v>0</v>
      </c>
      <c r="J46" s="7">
        <v>0</v>
      </c>
      <c r="K46" s="7">
        <v>0</v>
      </c>
      <c r="L46" s="7">
        <v>0</v>
      </c>
      <c r="M46" s="7">
        <v>0</v>
      </c>
      <c r="N46" s="6">
        <f t="shared" si="0"/>
        <v>0</v>
      </c>
    </row>
    <row r="47" spans="1:14">
      <c r="A47" t="s">
        <v>35</v>
      </c>
      <c r="B47" s="7">
        <v>0</v>
      </c>
      <c r="C47" s="7">
        <v>0</v>
      </c>
      <c r="D47" s="7">
        <v>0</v>
      </c>
      <c r="E47" s="7">
        <v>0</v>
      </c>
      <c r="F47" s="7">
        <v>0</v>
      </c>
      <c r="G47" s="7">
        <v>0</v>
      </c>
      <c r="H47" s="7">
        <v>0</v>
      </c>
      <c r="I47" s="7">
        <v>0</v>
      </c>
      <c r="J47" s="7">
        <v>0</v>
      </c>
      <c r="K47" s="7">
        <v>0</v>
      </c>
      <c r="L47" s="7">
        <v>0</v>
      </c>
      <c r="M47" s="7">
        <v>0</v>
      </c>
      <c r="N47" s="6">
        <f t="shared" si="0"/>
        <v>0</v>
      </c>
    </row>
    <row r="48" spans="1:14">
      <c r="A48" t="s">
        <v>36</v>
      </c>
      <c r="B48" s="7">
        <v>0</v>
      </c>
      <c r="C48" s="7">
        <v>0</v>
      </c>
      <c r="D48" s="7">
        <v>0</v>
      </c>
      <c r="E48" s="7">
        <v>0</v>
      </c>
      <c r="F48" s="7">
        <v>0</v>
      </c>
      <c r="G48" s="7">
        <v>0</v>
      </c>
      <c r="H48" s="7">
        <v>0</v>
      </c>
      <c r="I48" s="7">
        <v>0</v>
      </c>
      <c r="J48" s="7">
        <v>0</v>
      </c>
      <c r="K48" s="7">
        <v>0</v>
      </c>
      <c r="L48" s="7">
        <v>0</v>
      </c>
      <c r="M48" s="7">
        <v>0</v>
      </c>
      <c r="N48" s="6">
        <f t="shared" si="0"/>
        <v>0</v>
      </c>
    </row>
    <row r="49" spans="1:14">
      <c r="A49" t="s">
        <v>37</v>
      </c>
      <c r="B49" s="7">
        <v>0</v>
      </c>
      <c r="C49" s="7">
        <v>0</v>
      </c>
      <c r="D49" s="7">
        <v>0</v>
      </c>
      <c r="E49" s="7">
        <v>0</v>
      </c>
      <c r="F49" s="7">
        <v>0</v>
      </c>
      <c r="G49" s="7">
        <v>0</v>
      </c>
      <c r="H49" s="7">
        <v>0</v>
      </c>
      <c r="I49" s="7">
        <v>0</v>
      </c>
      <c r="J49" s="7">
        <v>0</v>
      </c>
      <c r="K49" s="7">
        <v>0</v>
      </c>
      <c r="L49" s="7">
        <v>0</v>
      </c>
      <c r="M49" s="7">
        <v>0</v>
      </c>
      <c r="N49" s="6">
        <f t="shared" si="0"/>
        <v>0</v>
      </c>
    </row>
    <row r="50" spans="1:14">
      <c r="A50" t="s">
        <v>38</v>
      </c>
      <c r="B50" s="7">
        <v>0</v>
      </c>
      <c r="C50" s="7">
        <v>0</v>
      </c>
      <c r="D50" s="7">
        <v>0</v>
      </c>
      <c r="E50" s="7">
        <v>0</v>
      </c>
      <c r="F50" s="7">
        <v>0</v>
      </c>
      <c r="G50" s="7">
        <v>0</v>
      </c>
      <c r="H50" s="7">
        <v>0</v>
      </c>
      <c r="I50" s="7">
        <v>0</v>
      </c>
      <c r="J50" s="7">
        <v>0</v>
      </c>
      <c r="K50" s="7">
        <v>0</v>
      </c>
      <c r="L50" s="7">
        <v>0</v>
      </c>
      <c r="M50" s="7">
        <v>0</v>
      </c>
      <c r="N50" s="6">
        <f t="shared" si="0"/>
        <v>0</v>
      </c>
    </row>
    <row r="51" spans="1:14">
      <c r="A51" t="s">
        <v>39</v>
      </c>
      <c r="B51" s="7">
        <v>0</v>
      </c>
      <c r="C51" s="7">
        <v>0</v>
      </c>
      <c r="D51" s="7">
        <v>0</v>
      </c>
      <c r="E51" s="7">
        <v>0</v>
      </c>
      <c r="F51" s="7">
        <v>0</v>
      </c>
      <c r="G51" s="7">
        <v>0</v>
      </c>
      <c r="H51" s="7">
        <v>0</v>
      </c>
      <c r="I51" s="7">
        <v>0</v>
      </c>
      <c r="J51" s="7">
        <v>0</v>
      </c>
      <c r="K51" s="7">
        <v>0</v>
      </c>
      <c r="L51" s="7">
        <v>0</v>
      </c>
      <c r="M51" s="7">
        <v>0</v>
      </c>
      <c r="N51" s="6">
        <f t="shared" si="0"/>
        <v>0</v>
      </c>
    </row>
    <row r="52" spans="1:14">
      <c r="A52" t="s">
        <v>40</v>
      </c>
      <c r="B52" s="7">
        <v>0</v>
      </c>
      <c r="C52" s="7">
        <v>0</v>
      </c>
      <c r="D52" s="7">
        <v>0</v>
      </c>
      <c r="E52" s="7">
        <v>0</v>
      </c>
      <c r="F52" s="7">
        <v>0</v>
      </c>
      <c r="G52" s="7">
        <v>0</v>
      </c>
      <c r="H52" s="7">
        <v>0</v>
      </c>
      <c r="I52" s="7">
        <v>0</v>
      </c>
      <c r="J52" s="7">
        <v>0</v>
      </c>
      <c r="K52" s="7">
        <v>0</v>
      </c>
      <c r="L52" s="7">
        <v>0</v>
      </c>
      <c r="M52" s="7">
        <v>0</v>
      </c>
      <c r="N52" s="6">
        <f t="shared" si="0"/>
        <v>0</v>
      </c>
    </row>
    <row r="53" spans="1:14">
      <c r="A53" t="s">
        <v>41</v>
      </c>
      <c r="B53" s="7">
        <v>0</v>
      </c>
      <c r="C53" s="7">
        <v>0</v>
      </c>
      <c r="D53" s="7">
        <v>0</v>
      </c>
      <c r="E53" s="7">
        <v>0</v>
      </c>
      <c r="F53" s="7">
        <v>0</v>
      </c>
      <c r="G53" s="7">
        <v>0</v>
      </c>
      <c r="H53" s="7">
        <v>0</v>
      </c>
      <c r="I53" s="7">
        <v>0</v>
      </c>
      <c r="J53" s="7">
        <v>0</v>
      </c>
      <c r="K53" s="7">
        <v>0</v>
      </c>
      <c r="L53" s="7">
        <v>0</v>
      </c>
      <c r="M53" s="7">
        <v>0</v>
      </c>
      <c r="N53" s="6">
        <f t="shared" si="0"/>
        <v>0</v>
      </c>
    </row>
    <row r="54" spans="1:14">
      <c r="A54" t="s">
        <v>42</v>
      </c>
      <c r="B54" s="7">
        <v>0</v>
      </c>
      <c r="C54" s="7">
        <v>0</v>
      </c>
      <c r="D54" s="7">
        <v>0</v>
      </c>
      <c r="E54" s="7">
        <v>0</v>
      </c>
      <c r="F54" s="7">
        <v>0</v>
      </c>
      <c r="G54" s="7">
        <v>0</v>
      </c>
      <c r="H54" s="7">
        <v>0</v>
      </c>
      <c r="I54" s="7">
        <v>0</v>
      </c>
      <c r="J54" s="7">
        <v>0</v>
      </c>
      <c r="K54" s="7">
        <v>0</v>
      </c>
      <c r="L54" s="7">
        <v>0</v>
      </c>
      <c r="M54" s="7">
        <v>0</v>
      </c>
      <c r="N54" s="6">
        <f t="shared" si="0"/>
        <v>0</v>
      </c>
    </row>
    <row r="55" spans="1:14">
      <c r="A55" s="26" t="s">
        <v>43</v>
      </c>
      <c r="B55" s="7">
        <v>340640.08</v>
      </c>
      <c r="C55" s="7">
        <v>387017.02</v>
      </c>
      <c r="D55" s="7">
        <v>305690.2</v>
      </c>
      <c r="E55" s="7">
        <v>192169.23</v>
      </c>
      <c r="F55" s="7">
        <v>261729</v>
      </c>
      <c r="G55" s="7">
        <v>328390.84999999998</v>
      </c>
      <c r="H55" s="7">
        <v>420337.57</v>
      </c>
      <c r="I55" s="7">
        <v>452367.94</v>
      </c>
      <c r="J55" s="7">
        <v>553062.40000000002</v>
      </c>
      <c r="K55" s="7">
        <v>672914.38</v>
      </c>
      <c r="L55" s="7">
        <v>509515.32</v>
      </c>
      <c r="M55" s="7">
        <v>406090.89</v>
      </c>
      <c r="N55" s="6">
        <f t="shared" si="0"/>
        <v>4829924.879999999</v>
      </c>
    </row>
    <row r="56" spans="1:14">
      <c r="A56" t="s">
        <v>44</v>
      </c>
      <c r="B56" s="7">
        <v>0</v>
      </c>
      <c r="C56" s="7">
        <v>0</v>
      </c>
      <c r="D56" s="7">
        <v>0</v>
      </c>
      <c r="E56" s="7">
        <v>0</v>
      </c>
      <c r="F56" s="7">
        <v>0</v>
      </c>
      <c r="G56" s="7">
        <v>0</v>
      </c>
      <c r="H56" s="7">
        <v>0</v>
      </c>
      <c r="I56" s="7">
        <v>0</v>
      </c>
      <c r="J56" s="7">
        <v>0</v>
      </c>
      <c r="K56" s="7">
        <v>0</v>
      </c>
      <c r="L56" s="7">
        <v>0</v>
      </c>
      <c r="M56" s="7">
        <v>0</v>
      </c>
      <c r="N56" s="6">
        <f t="shared" si="0"/>
        <v>0</v>
      </c>
    </row>
    <row r="57" spans="1:14">
      <c r="A57" t="s">
        <v>45</v>
      </c>
      <c r="B57" s="7">
        <v>0</v>
      </c>
      <c r="C57" s="7">
        <v>0</v>
      </c>
      <c r="D57" s="7">
        <v>0</v>
      </c>
      <c r="E57" s="7">
        <v>0</v>
      </c>
      <c r="F57" s="7">
        <v>0</v>
      </c>
      <c r="G57" s="7">
        <v>0</v>
      </c>
      <c r="H57" s="7">
        <v>0</v>
      </c>
      <c r="I57" s="7">
        <v>0</v>
      </c>
      <c r="J57" s="7">
        <v>0</v>
      </c>
      <c r="K57" s="7">
        <v>0</v>
      </c>
      <c r="L57" s="7">
        <v>0</v>
      </c>
      <c r="M57" s="7">
        <v>0</v>
      </c>
      <c r="N57" s="6">
        <f t="shared" si="0"/>
        <v>0</v>
      </c>
    </row>
    <row r="58" spans="1:14">
      <c r="A58" t="s">
        <v>46</v>
      </c>
      <c r="B58" s="7">
        <v>0</v>
      </c>
      <c r="C58" s="7">
        <v>0</v>
      </c>
      <c r="D58" s="7">
        <v>0</v>
      </c>
      <c r="E58" s="7">
        <v>0</v>
      </c>
      <c r="F58" s="7">
        <v>0</v>
      </c>
      <c r="G58" s="7">
        <v>0</v>
      </c>
      <c r="H58" s="7">
        <v>0</v>
      </c>
      <c r="I58" s="7">
        <v>0</v>
      </c>
      <c r="J58" s="7">
        <v>0</v>
      </c>
      <c r="K58" s="7">
        <v>0</v>
      </c>
      <c r="L58" s="7">
        <v>0</v>
      </c>
      <c r="M58" s="7">
        <v>0</v>
      </c>
      <c r="N58" s="6">
        <f t="shared" si="0"/>
        <v>0</v>
      </c>
    </row>
    <row r="59" spans="1:14">
      <c r="A59" t="s">
        <v>47</v>
      </c>
      <c r="B59" s="7">
        <v>0</v>
      </c>
      <c r="C59" s="7">
        <v>0</v>
      </c>
      <c r="D59" s="7">
        <v>0</v>
      </c>
      <c r="E59" s="7">
        <v>0</v>
      </c>
      <c r="F59" s="7">
        <v>0</v>
      </c>
      <c r="G59" s="7">
        <v>0</v>
      </c>
      <c r="H59" s="7">
        <v>0</v>
      </c>
      <c r="I59" s="7">
        <v>0</v>
      </c>
      <c r="J59" s="7">
        <v>0</v>
      </c>
      <c r="K59" s="7">
        <v>0</v>
      </c>
      <c r="L59" s="7">
        <v>0</v>
      </c>
      <c r="M59" s="7">
        <v>0</v>
      </c>
      <c r="N59" s="6">
        <f t="shared" si="0"/>
        <v>0</v>
      </c>
    </row>
    <row r="60" spans="1:14">
      <c r="A60" t="s">
        <v>48</v>
      </c>
      <c r="B60" s="7">
        <v>0</v>
      </c>
      <c r="C60" s="7">
        <v>0</v>
      </c>
      <c r="D60" s="7">
        <v>0</v>
      </c>
      <c r="E60" s="7">
        <v>0</v>
      </c>
      <c r="F60" s="7">
        <v>0</v>
      </c>
      <c r="G60" s="7">
        <v>0</v>
      </c>
      <c r="H60" s="7">
        <v>0</v>
      </c>
      <c r="I60" s="7">
        <v>0</v>
      </c>
      <c r="J60" s="7">
        <v>0</v>
      </c>
      <c r="K60" s="7">
        <v>0</v>
      </c>
      <c r="L60" s="7">
        <v>0</v>
      </c>
      <c r="M60" s="7">
        <v>0</v>
      </c>
      <c r="N60" s="6">
        <f t="shared" si="0"/>
        <v>0</v>
      </c>
    </row>
    <row r="61" spans="1:14">
      <c r="A61" t="s">
        <v>49</v>
      </c>
      <c r="B61" s="7">
        <v>0</v>
      </c>
      <c r="C61" s="7">
        <v>0</v>
      </c>
      <c r="D61" s="7">
        <v>0</v>
      </c>
      <c r="E61" s="7">
        <v>0</v>
      </c>
      <c r="F61" s="7">
        <v>0</v>
      </c>
      <c r="G61" s="7">
        <v>0</v>
      </c>
      <c r="H61" s="7">
        <v>0</v>
      </c>
      <c r="I61" s="7">
        <v>0</v>
      </c>
      <c r="J61" s="7">
        <v>0</v>
      </c>
      <c r="K61" s="7">
        <v>0</v>
      </c>
      <c r="L61" s="7">
        <v>0</v>
      </c>
      <c r="M61" s="7">
        <v>0</v>
      </c>
      <c r="N61" s="6">
        <f t="shared" si="0"/>
        <v>0</v>
      </c>
    </row>
    <row r="62" spans="1:14">
      <c r="A62" t="s">
        <v>50</v>
      </c>
      <c r="B62" s="7">
        <v>0</v>
      </c>
      <c r="C62" s="7">
        <v>0</v>
      </c>
      <c r="D62" s="7">
        <v>0</v>
      </c>
      <c r="E62" s="7">
        <v>0</v>
      </c>
      <c r="F62" s="7">
        <v>0</v>
      </c>
      <c r="G62" s="7">
        <v>0</v>
      </c>
      <c r="H62" s="7">
        <v>0</v>
      </c>
      <c r="I62" s="7">
        <v>0</v>
      </c>
      <c r="J62" s="7">
        <v>0</v>
      </c>
      <c r="K62" s="7">
        <v>0</v>
      </c>
      <c r="L62" s="7">
        <v>0</v>
      </c>
      <c r="M62" s="7">
        <v>0</v>
      </c>
      <c r="N62" s="6">
        <f t="shared" si="0"/>
        <v>0</v>
      </c>
    </row>
    <row r="63" spans="1:14">
      <c r="A63" t="s">
        <v>51</v>
      </c>
      <c r="B63" s="7">
        <v>0</v>
      </c>
      <c r="C63" s="7">
        <v>0</v>
      </c>
      <c r="D63" s="7">
        <v>0</v>
      </c>
      <c r="E63" s="7">
        <v>0</v>
      </c>
      <c r="F63" s="7">
        <v>0</v>
      </c>
      <c r="G63" s="7">
        <v>0</v>
      </c>
      <c r="H63" s="7">
        <v>0</v>
      </c>
      <c r="I63" s="7">
        <v>0</v>
      </c>
      <c r="J63" s="7">
        <v>0</v>
      </c>
      <c r="K63" s="7">
        <v>0</v>
      </c>
      <c r="L63" s="7">
        <v>0</v>
      </c>
      <c r="M63" s="7">
        <v>0</v>
      </c>
      <c r="N63" s="6">
        <f t="shared" si="0"/>
        <v>0</v>
      </c>
    </row>
    <row r="64" spans="1:14">
      <c r="A64" t="s">
        <v>52</v>
      </c>
      <c r="B64" s="7">
        <v>0</v>
      </c>
      <c r="C64" s="7">
        <v>0</v>
      </c>
      <c r="D64" s="7">
        <v>0</v>
      </c>
      <c r="E64" s="7">
        <v>0</v>
      </c>
      <c r="F64" s="7">
        <v>0</v>
      </c>
      <c r="G64" s="7">
        <v>0</v>
      </c>
      <c r="H64" s="7">
        <v>0</v>
      </c>
      <c r="I64" s="7">
        <v>0</v>
      </c>
      <c r="J64" s="7">
        <v>0</v>
      </c>
      <c r="K64" s="7">
        <v>0</v>
      </c>
      <c r="L64" s="7">
        <v>0</v>
      </c>
      <c r="M64" s="7">
        <v>0</v>
      </c>
      <c r="N64" s="6">
        <f t="shared" si="0"/>
        <v>0</v>
      </c>
    </row>
    <row r="65" spans="1:14">
      <c r="A65" t="s">
        <v>53</v>
      </c>
      <c r="B65" s="7">
        <v>0</v>
      </c>
      <c r="C65" s="7">
        <v>0</v>
      </c>
      <c r="D65" s="7">
        <v>0</v>
      </c>
      <c r="E65" s="7">
        <v>0</v>
      </c>
      <c r="F65" s="7">
        <v>0</v>
      </c>
      <c r="G65" s="7">
        <v>0</v>
      </c>
      <c r="H65" s="7">
        <v>0</v>
      </c>
      <c r="I65" s="7">
        <v>0</v>
      </c>
      <c r="J65" s="7">
        <v>0</v>
      </c>
      <c r="K65" s="7">
        <v>0</v>
      </c>
      <c r="L65" s="7">
        <v>0</v>
      </c>
      <c r="M65" s="7">
        <v>0</v>
      </c>
      <c r="N65" s="6">
        <f t="shared" si="0"/>
        <v>0</v>
      </c>
    </row>
    <row r="66" spans="1:14">
      <c r="A66" t="s">
        <v>54</v>
      </c>
      <c r="B66" s="7">
        <v>0</v>
      </c>
      <c r="C66" s="7">
        <v>0</v>
      </c>
      <c r="D66" s="7">
        <v>0</v>
      </c>
      <c r="E66" s="7">
        <v>0</v>
      </c>
      <c r="F66" s="7">
        <v>0</v>
      </c>
      <c r="G66" s="7">
        <v>0</v>
      </c>
      <c r="H66" s="7">
        <v>0</v>
      </c>
      <c r="I66" s="7">
        <v>0</v>
      </c>
      <c r="J66" s="7">
        <v>0</v>
      </c>
      <c r="K66" s="7">
        <v>0</v>
      </c>
      <c r="L66" s="7">
        <v>0</v>
      </c>
      <c r="M66" s="7">
        <v>0</v>
      </c>
      <c r="N66" s="6">
        <f t="shared" si="0"/>
        <v>0</v>
      </c>
    </row>
    <row r="67" spans="1:14">
      <c r="A67" t="s">
        <v>55</v>
      </c>
      <c r="B67" s="7">
        <v>0</v>
      </c>
      <c r="C67" s="7">
        <v>0</v>
      </c>
      <c r="D67" s="7">
        <v>0</v>
      </c>
      <c r="E67" s="7">
        <v>0</v>
      </c>
      <c r="F67" s="7">
        <v>0</v>
      </c>
      <c r="G67" s="7">
        <v>0</v>
      </c>
      <c r="H67" s="7">
        <v>0</v>
      </c>
      <c r="I67" s="7">
        <v>0</v>
      </c>
      <c r="J67" s="7">
        <v>0</v>
      </c>
      <c r="K67" s="7">
        <v>0</v>
      </c>
      <c r="L67" s="7">
        <v>0</v>
      </c>
      <c r="M67" s="7">
        <v>0</v>
      </c>
      <c r="N67" s="6">
        <f t="shared" si="0"/>
        <v>0</v>
      </c>
    </row>
    <row r="68" spans="1:14">
      <c r="A68" t="s">
        <v>56</v>
      </c>
      <c r="B68" s="7">
        <v>0</v>
      </c>
      <c r="C68" s="7">
        <v>0</v>
      </c>
      <c r="D68" s="7">
        <v>0</v>
      </c>
      <c r="E68" s="7">
        <v>0</v>
      </c>
      <c r="F68" s="7">
        <v>0</v>
      </c>
      <c r="G68" s="7">
        <v>0</v>
      </c>
      <c r="H68" s="7">
        <v>0</v>
      </c>
      <c r="I68" s="7">
        <v>0</v>
      </c>
      <c r="J68" s="7">
        <v>0</v>
      </c>
      <c r="K68" s="7">
        <v>0</v>
      </c>
      <c r="L68" s="7">
        <v>0</v>
      </c>
      <c r="M68" s="7">
        <v>0</v>
      </c>
      <c r="N68" s="6">
        <f t="shared" si="0"/>
        <v>0</v>
      </c>
    </row>
    <row r="69" spans="1:14">
      <c r="A69" t="s">
        <v>57</v>
      </c>
      <c r="B69" s="7">
        <v>0</v>
      </c>
      <c r="C69" s="7">
        <v>0</v>
      </c>
      <c r="D69" s="7">
        <v>0</v>
      </c>
      <c r="E69" s="7">
        <v>0</v>
      </c>
      <c r="F69" s="7">
        <v>0</v>
      </c>
      <c r="G69" s="7">
        <v>0</v>
      </c>
      <c r="H69" s="7">
        <v>0</v>
      </c>
      <c r="I69" s="7">
        <v>0</v>
      </c>
      <c r="J69" s="7">
        <v>0</v>
      </c>
      <c r="K69" s="7">
        <v>0</v>
      </c>
      <c r="L69" s="7">
        <v>0</v>
      </c>
      <c r="M69" s="7">
        <v>0</v>
      </c>
      <c r="N69" s="6">
        <f t="shared" si="0"/>
        <v>0</v>
      </c>
    </row>
    <row r="70" spans="1:14">
      <c r="A70" t="s">
        <v>58</v>
      </c>
      <c r="B70" s="7">
        <v>0</v>
      </c>
      <c r="C70" s="7">
        <v>0</v>
      </c>
      <c r="D70" s="7">
        <v>0</v>
      </c>
      <c r="E70" s="7">
        <v>0</v>
      </c>
      <c r="F70" s="7">
        <v>0</v>
      </c>
      <c r="G70" s="7">
        <v>0</v>
      </c>
      <c r="H70" s="7">
        <v>0</v>
      </c>
      <c r="I70" s="7">
        <v>0</v>
      </c>
      <c r="J70" s="7">
        <v>0</v>
      </c>
      <c r="K70" s="7">
        <v>0</v>
      </c>
      <c r="L70" s="7">
        <v>0</v>
      </c>
      <c r="M70" s="7">
        <v>0</v>
      </c>
      <c r="N70" s="6">
        <f t="shared" si="0"/>
        <v>0</v>
      </c>
    </row>
    <row r="71" spans="1:14">
      <c r="A71" t="s">
        <v>59</v>
      </c>
      <c r="B71" s="7">
        <v>0</v>
      </c>
      <c r="C71" s="7">
        <v>0</v>
      </c>
      <c r="D71" s="7">
        <v>0</v>
      </c>
      <c r="E71" s="7">
        <v>0</v>
      </c>
      <c r="F71" s="7">
        <v>0</v>
      </c>
      <c r="G71" s="7">
        <v>0</v>
      </c>
      <c r="H71" s="7">
        <v>0</v>
      </c>
      <c r="I71" s="7">
        <v>0</v>
      </c>
      <c r="J71" s="7">
        <v>0</v>
      </c>
      <c r="K71" s="7">
        <v>0</v>
      </c>
      <c r="L71" s="7">
        <v>0</v>
      </c>
      <c r="M71" s="7">
        <v>0</v>
      </c>
      <c r="N71" s="6">
        <f t="shared" si="0"/>
        <v>0</v>
      </c>
    </row>
    <row r="72" spans="1:14">
      <c r="A72" t="s">
        <v>60</v>
      </c>
      <c r="B72" s="7">
        <v>0</v>
      </c>
      <c r="C72" s="7">
        <v>0</v>
      </c>
      <c r="D72" s="7">
        <v>0</v>
      </c>
      <c r="E72" s="7">
        <v>0</v>
      </c>
      <c r="F72" s="7">
        <v>0</v>
      </c>
      <c r="G72" s="7">
        <v>0</v>
      </c>
      <c r="H72" s="7">
        <v>0</v>
      </c>
      <c r="I72" s="7">
        <v>0</v>
      </c>
      <c r="J72" s="7">
        <v>0</v>
      </c>
      <c r="K72" s="7">
        <v>0</v>
      </c>
      <c r="L72" s="7">
        <v>0</v>
      </c>
      <c r="M72" s="7">
        <v>0</v>
      </c>
      <c r="N72" s="6">
        <f t="shared" si="0"/>
        <v>0</v>
      </c>
    </row>
    <row r="73" spans="1:14">
      <c r="A73" t="s">
        <v>130</v>
      </c>
      <c r="B73" s="7">
        <v>0</v>
      </c>
      <c r="C73" s="7">
        <v>0</v>
      </c>
      <c r="D73" s="7">
        <v>0</v>
      </c>
      <c r="E73" s="7">
        <v>0</v>
      </c>
      <c r="F73" s="7">
        <v>0</v>
      </c>
      <c r="G73" s="7">
        <v>0</v>
      </c>
      <c r="H73" s="7">
        <v>0</v>
      </c>
      <c r="I73" s="7">
        <v>0</v>
      </c>
      <c r="J73" s="7">
        <v>0</v>
      </c>
      <c r="K73" s="7">
        <v>0</v>
      </c>
      <c r="L73" s="7">
        <v>0</v>
      </c>
      <c r="M73" s="7">
        <v>0</v>
      </c>
      <c r="N73" s="6">
        <f t="shared" si="0"/>
        <v>0</v>
      </c>
    </row>
    <row r="74" spans="1:14">
      <c r="A74" t="s">
        <v>62</v>
      </c>
      <c r="B74" s="7">
        <v>0</v>
      </c>
      <c r="C74" s="7">
        <v>0</v>
      </c>
      <c r="D74" s="7">
        <v>0</v>
      </c>
      <c r="E74" s="7">
        <v>0</v>
      </c>
      <c r="F74" s="7">
        <v>0</v>
      </c>
      <c r="G74" s="7">
        <v>0</v>
      </c>
      <c r="H74" s="7">
        <v>0</v>
      </c>
      <c r="I74" s="7">
        <v>0</v>
      </c>
      <c r="J74" s="7">
        <v>0</v>
      </c>
      <c r="K74" s="7">
        <v>0</v>
      </c>
      <c r="L74" s="7">
        <v>0</v>
      </c>
      <c r="M74" s="7">
        <v>0</v>
      </c>
      <c r="N74" s="6">
        <f t="shared" si="0"/>
        <v>0</v>
      </c>
    </row>
    <row r="75" spans="1:14">
      <c r="A75" s="26" t="s">
        <v>63</v>
      </c>
      <c r="B75" s="7">
        <v>858403.5</v>
      </c>
      <c r="C75" s="7">
        <v>441394.31</v>
      </c>
      <c r="D75" s="7">
        <v>303692.32</v>
      </c>
      <c r="E75" s="7">
        <v>361806.66</v>
      </c>
      <c r="F75" s="7">
        <v>336099.86</v>
      </c>
      <c r="G75" s="7">
        <v>276979.64</v>
      </c>
      <c r="H75" s="7">
        <v>497351.65</v>
      </c>
      <c r="I75" s="7">
        <v>970743.06</v>
      </c>
      <c r="J75" s="7">
        <v>888346.95</v>
      </c>
      <c r="K75" s="7">
        <v>630972.66</v>
      </c>
      <c r="L75" s="7">
        <v>505211.07</v>
      </c>
      <c r="M75" s="7">
        <v>615049.01</v>
      </c>
      <c r="N75" s="6">
        <f t="shared" si="0"/>
        <v>6686050.6900000004</v>
      </c>
    </row>
    <row r="76" spans="1:14">
      <c r="A76" t="s">
        <v>64</v>
      </c>
      <c r="B76" s="7">
        <v>0</v>
      </c>
      <c r="C76" s="7">
        <v>0</v>
      </c>
      <c r="D76" s="7">
        <v>0</v>
      </c>
      <c r="E76" s="7">
        <v>0</v>
      </c>
      <c r="F76" s="7">
        <v>0</v>
      </c>
      <c r="G76" s="7">
        <v>0</v>
      </c>
      <c r="H76" s="7">
        <v>0</v>
      </c>
      <c r="I76" s="7">
        <v>0</v>
      </c>
      <c r="J76" s="7">
        <v>0</v>
      </c>
      <c r="K76" s="7">
        <v>0</v>
      </c>
      <c r="L76" s="7">
        <v>0</v>
      </c>
      <c r="M76" s="7">
        <v>0</v>
      </c>
      <c r="N76" s="6">
        <f t="shared" si="0"/>
        <v>0</v>
      </c>
    </row>
    <row r="77" spans="1:14">
      <c r="A77" t="s">
        <v>65</v>
      </c>
      <c r="B77" s="7">
        <v>0</v>
      </c>
      <c r="C77" s="7">
        <v>0</v>
      </c>
      <c r="D77" s="7">
        <v>0</v>
      </c>
      <c r="E77" s="7">
        <v>0</v>
      </c>
      <c r="F77" s="7">
        <v>0</v>
      </c>
      <c r="G77" s="7">
        <v>0</v>
      </c>
      <c r="H77" s="7">
        <v>0</v>
      </c>
      <c r="I77" s="7">
        <v>0</v>
      </c>
      <c r="J77" s="7">
        <v>0</v>
      </c>
      <c r="K77" s="7">
        <v>0</v>
      </c>
      <c r="L77" s="7">
        <v>0</v>
      </c>
      <c r="M77" s="7">
        <v>0</v>
      </c>
      <c r="N77" s="6">
        <f>SUM(B77:M77)</f>
        <v>0</v>
      </c>
    </row>
    <row r="78" spans="1:14">
      <c r="A78" t="s">
        <v>66</v>
      </c>
      <c r="B78" s="7">
        <v>0</v>
      </c>
      <c r="C78" s="7">
        <v>0</v>
      </c>
      <c r="D78" s="7">
        <v>0</v>
      </c>
      <c r="E78" s="7">
        <v>0</v>
      </c>
      <c r="F78" s="7">
        <v>0</v>
      </c>
      <c r="G78" s="7">
        <v>0</v>
      </c>
      <c r="H78" s="7">
        <v>0</v>
      </c>
      <c r="I78" s="7">
        <v>0</v>
      </c>
      <c r="J78" s="7">
        <v>0</v>
      </c>
      <c r="K78" s="7">
        <v>0</v>
      </c>
      <c r="L78" s="7">
        <v>0</v>
      </c>
      <c r="M78" s="7">
        <v>0</v>
      </c>
      <c r="N78" s="6">
        <f>SUM(B78:M78)</f>
        <v>0</v>
      </c>
    </row>
    <row r="79" spans="1:14">
      <c r="A79" t="s">
        <v>1</v>
      </c>
    </row>
    <row r="80" spans="1:14">
      <c r="A80" t="s">
        <v>68</v>
      </c>
      <c r="B80" s="6">
        <f t="shared" ref="B80:M80" si="1">SUM(B12:B78)</f>
        <v>3964656.7399999998</v>
      </c>
      <c r="C80" s="6">
        <f t="shared" si="1"/>
        <v>3938843.6966666668</v>
      </c>
      <c r="D80" s="6">
        <f t="shared" si="1"/>
        <v>3452042.4333333336</v>
      </c>
      <c r="E80" s="6">
        <f t="shared" si="1"/>
        <v>3102479.63</v>
      </c>
      <c r="F80" s="6">
        <f t="shared" si="1"/>
        <v>3593447.8966666665</v>
      </c>
      <c r="G80" s="6">
        <f t="shared" si="1"/>
        <v>4138541.089583334</v>
      </c>
      <c r="H80" s="6">
        <f t="shared" si="1"/>
        <v>5060726.4866666673</v>
      </c>
      <c r="I80" s="6">
        <f t="shared" si="1"/>
        <v>6397047.9233333338</v>
      </c>
      <c r="J80" s="6">
        <f t="shared" si="1"/>
        <v>7470821.1000000006</v>
      </c>
      <c r="K80" s="6">
        <f t="shared" si="1"/>
        <v>7138782.9833333334</v>
      </c>
      <c r="L80" s="6">
        <f t="shared" si="1"/>
        <v>5003731.6500000004</v>
      </c>
      <c r="M80" s="6">
        <f t="shared" si="1"/>
        <v>4251982.583333333</v>
      </c>
      <c r="N80" s="6">
        <f>SUM(B80:M80)</f>
        <v>57513104.212916672</v>
      </c>
    </row>
    <row r="82" spans="7:7">
      <c r="G82" s="6"/>
    </row>
  </sheetData>
  <mergeCells count="5">
    <mergeCell ref="A7:N7"/>
    <mergeCell ref="A3:N3"/>
    <mergeCell ref="A4:N4"/>
    <mergeCell ref="A5:N5"/>
    <mergeCell ref="A6:N6"/>
  </mergeCells>
  <phoneticPr fontId="3" type="noConversion"/>
  <printOptions headings="1" gridLines="1"/>
  <pageMargins left="0.75" right="0.75" top="1" bottom="1" header="0.5" footer="0.5"/>
  <pageSetup scale="93"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7"/>
    <pageSetUpPr fitToPage="1"/>
  </sheetPr>
  <dimension ref="A1:N225"/>
  <sheetViews>
    <sheetView topLeftCell="A61" workbookViewId="0">
      <selection activeCell="L79" sqref="L79"/>
    </sheetView>
  </sheetViews>
  <sheetFormatPr defaultRowHeight="12.75"/>
  <cols>
    <col min="1" max="1" width="16.1640625" bestFit="1" customWidth="1"/>
    <col min="11" max="11" width="9.83203125" bestFit="1" customWidth="1"/>
    <col min="12" max="12" width="10.1640625" bestFit="1" customWidth="1"/>
    <col min="14" max="14" width="10.1640625" bestFit="1" customWidth="1"/>
  </cols>
  <sheetData>
    <row r="1" spans="1:14">
      <c r="A1" t="str">
        <f>'SFY0910'!A1</f>
        <v>VALIDATED TAX RECEIPTS DATA FOR:  JULY, 2009 thru June, 2010</v>
      </c>
      <c r="N1" t="s">
        <v>89</v>
      </c>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134</v>
      </c>
      <c r="B7" s="30"/>
      <c r="C7" s="30"/>
      <c r="D7" s="30"/>
      <c r="E7" s="30"/>
      <c r="F7" s="30"/>
      <c r="G7" s="30"/>
      <c r="H7" s="30"/>
      <c r="I7" s="30"/>
      <c r="J7" s="30"/>
      <c r="K7" s="30"/>
      <c r="L7" s="30"/>
      <c r="M7" s="30"/>
      <c r="N7" s="30"/>
    </row>
    <row r="8" spans="1:14">
      <c r="N8" s="6"/>
    </row>
    <row r="9" spans="1:14">
      <c r="B9" s="2">
        <v>39995</v>
      </c>
      <c r="C9" s="2">
        <v>40026</v>
      </c>
      <c r="D9" s="2">
        <v>40057</v>
      </c>
      <c r="E9" s="2">
        <v>40087</v>
      </c>
      <c r="F9" s="2">
        <v>40118</v>
      </c>
      <c r="G9" s="2">
        <v>40148</v>
      </c>
      <c r="H9" s="2">
        <v>40179</v>
      </c>
      <c r="I9" s="2">
        <v>40210</v>
      </c>
      <c r="J9" s="2">
        <v>40238</v>
      </c>
      <c r="K9" s="2">
        <v>40269</v>
      </c>
      <c r="L9" s="2">
        <v>40299</v>
      </c>
      <c r="M9" s="2">
        <v>40330</v>
      </c>
      <c r="N9" s="3" t="s">
        <v>137</v>
      </c>
    </row>
    <row r="10" spans="1:14">
      <c r="A10" t="s">
        <v>0</v>
      </c>
      <c r="B10" s="3"/>
      <c r="C10" s="3"/>
      <c r="D10" s="3"/>
      <c r="E10" s="3"/>
      <c r="F10" s="3"/>
      <c r="G10" s="3"/>
      <c r="H10" s="3"/>
      <c r="I10" s="3"/>
      <c r="J10" s="3"/>
      <c r="K10" s="3"/>
      <c r="L10" s="3"/>
      <c r="M10" s="3"/>
      <c r="N10" s="6"/>
    </row>
    <row r="11" spans="1:14">
      <c r="A11" t="s">
        <v>1</v>
      </c>
    </row>
    <row r="12" spans="1:14">
      <c r="A12" t="s">
        <v>90</v>
      </c>
      <c r="B12" s="13">
        <v>108512.73</v>
      </c>
      <c r="C12" s="14">
        <v>103610.83</v>
      </c>
      <c r="D12" s="14">
        <v>106205.05</v>
      </c>
      <c r="E12" s="14">
        <v>102125.96</v>
      </c>
      <c r="F12" s="17">
        <v>104343.51</v>
      </c>
      <c r="G12" s="14">
        <v>98533.13</v>
      </c>
      <c r="H12" s="20">
        <v>77862.33</v>
      </c>
      <c r="I12" s="22">
        <v>99932.28</v>
      </c>
      <c r="J12" s="14">
        <v>99117.8</v>
      </c>
      <c r="K12" s="14">
        <v>118972.95</v>
      </c>
      <c r="L12" s="24">
        <v>117129.34</v>
      </c>
      <c r="M12" s="24">
        <v>115451.43</v>
      </c>
      <c r="N12" s="6">
        <f>SUM(B12:M12)</f>
        <v>1251797.3399999999</v>
      </c>
    </row>
    <row r="13" spans="1:14">
      <c r="A13" t="s">
        <v>91</v>
      </c>
      <c r="B13" s="13">
        <v>17262.7</v>
      </c>
      <c r="C13" s="14">
        <v>16941.18</v>
      </c>
      <c r="D13" s="14">
        <v>16914.32</v>
      </c>
      <c r="E13" s="14">
        <v>16788.93</v>
      </c>
      <c r="F13" s="17">
        <v>16717.47</v>
      </c>
      <c r="G13" s="14">
        <v>14917.86</v>
      </c>
      <c r="H13" s="20">
        <v>17025.900000000001</v>
      </c>
      <c r="I13" s="22">
        <v>14995.18</v>
      </c>
      <c r="J13" s="14">
        <v>14686.16</v>
      </c>
      <c r="K13" s="14">
        <v>17855.849999999999</v>
      </c>
      <c r="L13" s="24">
        <v>17474.36</v>
      </c>
      <c r="M13" s="24">
        <v>16991.689999999999</v>
      </c>
      <c r="N13" s="6">
        <f t="shared" ref="N13:N76" si="0">SUM(B13:M13)</f>
        <v>198571.60000000003</v>
      </c>
    </row>
    <row r="14" spans="1:14">
      <c r="A14" s="27" t="s">
        <v>92</v>
      </c>
      <c r="B14" s="13">
        <v>98778.65</v>
      </c>
      <c r="C14" s="14">
        <v>94600.01</v>
      </c>
      <c r="D14" s="14">
        <v>95857.14</v>
      </c>
      <c r="E14" s="14">
        <v>85058.48</v>
      </c>
      <c r="F14" s="17">
        <v>81391.27</v>
      </c>
      <c r="G14" s="14">
        <v>71779.27</v>
      </c>
      <c r="H14" s="20">
        <v>77084.639999999999</v>
      </c>
      <c r="I14" s="22">
        <v>74174.179999999993</v>
      </c>
      <c r="J14" s="14">
        <v>77660.28</v>
      </c>
      <c r="K14" s="14">
        <v>92838.84</v>
      </c>
      <c r="L14" s="24">
        <v>102803.33</v>
      </c>
      <c r="M14" s="24">
        <v>98834.27</v>
      </c>
      <c r="N14" s="6">
        <f t="shared" si="0"/>
        <v>1050860.3599999999</v>
      </c>
    </row>
    <row r="15" spans="1:14">
      <c r="A15" t="s">
        <v>5</v>
      </c>
      <c r="B15" s="13">
        <v>1872.48</v>
      </c>
      <c r="C15" s="14">
        <v>1340.6</v>
      </c>
      <c r="D15" s="14">
        <v>1559.29</v>
      </c>
      <c r="E15" s="14">
        <v>1708.17</v>
      </c>
      <c r="F15" s="17">
        <v>1587.39</v>
      </c>
      <c r="G15" s="14">
        <v>1435.74</v>
      </c>
      <c r="H15" s="20">
        <v>1722.2</v>
      </c>
      <c r="I15" s="22">
        <v>1312.68</v>
      </c>
      <c r="J15" s="14">
        <v>3759.27</v>
      </c>
      <c r="K15" s="14">
        <v>5000.8900000000003</v>
      </c>
      <c r="L15" s="24">
        <v>4131.5</v>
      </c>
      <c r="M15" s="24">
        <v>4099.5200000000004</v>
      </c>
      <c r="N15" s="6">
        <f t="shared" si="0"/>
        <v>29529.730000000003</v>
      </c>
    </row>
    <row r="16" spans="1:14">
      <c r="A16" t="s">
        <v>93</v>
      </c>
      <c r="B16" s="13">
        <v>32933.550000000003</v>
      </c>
      <c r="C16" s="14">
        <v>23578.66</v>
      </c>
      <c r="D16" s="14">
        <v>27425</v>
      </c>
      <c r="E16" s="14">
        <v>30043.42</v>
      </c>
      <c r="F16" s="17">
        <v>27919.22</v>
      </c>
      <c r="G16" s="14">
        <v>25251.94</v>
      </c>
      <c r="H16" s="20">
        <v>30290.13</v>
      </c>
      <c r="I16" s="22">
        <v>22239.37</v>
      </c>
      <c r="J16" s="14">
        <v>26235.27</v>
      </c>
      <c r="K16" s="14">
        <v>34900.33</v>
      </c>
      <c r="L16" s="24">
        <v>28833.06</v>
      </c>
      <c r="M16" s="24">
        <v>28609.87</v>
      </c>
      <c r="N16" s="6">
        <f t="shared" si="0"/>
        <v>338259.82</v>
      </c>
    </row>
    <row r="17" spans="1:14">
      <c r="A17" t="s">
        <v>94</v>
      </c>
      <c r="B17" s="13">
        <v>714599.03</v>
      </c>
      <c r="C17" s="14">
        <v>700642.15</v>
      </c>
      <c r="D17" s="14">
        <v>712399.25</v>
      </c>
      <c r="E17" s="14">
        <v>709401.55</v>
      </c>
      <c r="F17" s="17">
        <v>732334.45</v>
      </c>
      <c r="G17" s="14">
        <v>689237.24</v>
      </c>
      <c r="H17" s="20">
        <v>749075.65</v>
      </c>
      <c r="I17" s="22">
        <v>693429.02</v>
      </c>
      <c r="J17" s="14">
        <v>678353.67</v>
      </c>
      <c r="K17" s="14">
        <v>758703.43</v>
      </c>
      <c r="L17" s="24">
        <v>662399.18999999994</v>
      </c>
      <c r="M17" s="24">
        <v>686721.7</v>
      </c>
      <c r="N17" s="6">
        <f t="shared" si="0"/>
        <v>8487296.3300000001</v>
      </c>
    </row>
    <row r="18" spans="1:14">
      <c r="A18" t="s">
        <v>8</v>
      </c>
      <c r="B18" s="13">
        <v>2503.69</v>
      </c>
      <c r="C18" s="14">
        <v>1792.51</v>
      </c>
      <c r="D18" s="14">
        <v>2084.9299999999998</v>
      </c>
      <c r="E18" s="14">
        <v>2283.98</v>
      </c>
      <c r="F18" s="17">
        <v>2122.4899999999998</v>
      </c>
      <c r="G18" s="14">
        <v>1919.72</v>
      </c>
      <c r="H18" s="20">
        <v>2302.7399999999998</v>
      </c>
      <c r="I18" s="22">
        <v>1674.66</v>
      </c>
      <c r="J18" s="14">
        <v>1240.7</v>
      </c>
      <c r="K18" s="14">
        <v>1650.47</v>
      </c>
      <c r="L18" s="24">
        <v>1363.54</v>
      </c>
      <c r="M18" s="24">
        <v>1352.98</v>
      </c>
      <c r="N18" s="6">
        <f t="shared" si="0"/>
        <v>22292.41</v>
      </c>
    </row>
    <row r="19" spans="1:14">
      <c r="A19" t="s">
        <v>95</v>
      </c>
      <c r="B19" s="13">
        <v>73277.31</v>
      </c>
      <c r="C19" s="14">
        <v>71061.63</v>
      </c>
      <c r="D19" s="14">
        <v>69380.12</v>
      </c>
      <c r="E19" s="14">
        <v>69871.210000000006</v>
      </c>
      <c r="F19" s="17">
        <v>73394.350000000006</v>
      </c>
      <c r="G19" s="14">
        <v>73513.8</v>
      </c>
      <c r="H19" s="20">
        <v>78367.789999999994</v>
      </c>
      <c r="I19" s="22">
        <v>79408.63</v>
      </c>
      <c r="J19" s="14">
        <v>79180.73</v>
      </c>
      <c r="K19" s="14">
        <v>92643.08</v>
      </c>
      <c r="L19" s="24">
        <v>85635.98</v>
      </c>
      <c r="M19" s="24">
        <v>82817.740000000005</v>
      </c>
      <c r="N19" s="6">
        <f t="shared" si="0"/>
        <v>928552.36999999988</v>
      </c>
    </row>
    <row r="20" spans="1:14">
      <c r="A20" t="s">
        <v>96</v>
      </c>
      <c r="B20" s="13">
        <v>45774.34</v>
      </c>
      <c r="C20" s="14">
        <v>46081.65</v>
      </c>
      <c r="D20" s="14">
        <v>45214.76</v>
      </c>
      <c r="E20" s="14">
        <v>46202.78</v>
      </c>
      <c r="F20" s="17">
        <v>46471.57</v>
      </c>
      <c r="G20" s="14">
        <v>43948.15</v>
      </c>
      <c r="H20" s="20">
        <v>46291.34</v>
      </c>
      <c r="I20" s="22">
        <v>42546.86</v>
      </c>
      <c r="J20" s="14">
        <v>46068.160000000003</v>
      </c>
      <c r="K20" s="14">
        <v>54397.66</v>
      </c>
      <c r="L20" s="24">
        <v>54558.15</v>
      </c>
      <c r="M20" s="24">
        <v>54643.519999999997</v>
      </c>
      <c r="N20" s="6">
        <f t="shared" si="0"/>
        <v>572198.94000000006</v>
      </c>
    </row>
    <row r="21" spans="1:14">
      <c r="A21" t="s">
        <v>97</v>
      </c>
      <c r="B21" s="13">
        <v>69290.649999999994</v>
      </c>
      <c r="C21" s="14">
        <v>68045.740000000005</v>
      </c>
      <c r="D21" s="14">
        <v>70175.350000000006</v>
      </c>
      <c r="E21" s="14">
        <v>69732.600000000006</v>
      </c>
      <c r="F21" s="17">
        <v>71027.81</v>
      </c>
      <c r="G21" s="14">
        <v>65987.39</v>
      </c>
      <c r="H21" s="20">
        <v>64952.79</v>
      </c>
      <c r="I21" s="22">
        <v>66508.87</v>
      </c>
      <c r="J21" s="14">
        <v>68592.33</v>
      </c>
      <c r="K21" s="14">
        <v>77678.98</v>
      </c>
      <c r="L21" s="24">
        <v>77815.350000000006</v>
      </c>
      <c r="M21" s="24">
        <v>86884.07</v>
      </c>
      <c r="N21" s="6">
        <f t="shared" si="0"/>
        <v>856691.92999999993</v>
      </c>
    </row>
    <row r="22" spans="1:14">
      <c r="A22" t="s">
        <v>98</v>
      </c>
      <c r="B22" s="13">
        <v>107276.14</v>
      </c>
      <c r="C22" s="14">
        <v>101477.86</v>
      </c>
      <c r="D22" s="14">
        <v>102755.93</v>
      </c>
      <c r="E22" s="14">
        <v>104236.48</v>
      </c>
      <c r="F22" s="17">
        <v>111184.04</v>
      </c>
      <c r="G22" s="14">
        <v>113646.54</v>
      </c>
      <c r="H22" s="20">
        <v>120539.04</v>
      </c>
      <c r="I22" s="22">
        <v>122879.14</v>
      </c>
      <c r="J22" s="14">
        <v>124838.73</v>
      </c>
      <c r="K22" s="14">
        <v>145074.84</v>
      </c>
      <c r="L22" s="24">
        <v>132961.03</v>
      </c>
      <c r="M22" s="24">
        <v>122063.8</v>
      </c>
      <c r="N22" s="6">
        <f t="shared" si="0"/>
        <v>1408933.57</v>
      </c>
    </row>
    <row r="23" spans="1:14">
      <c r="A23" t="s">
        <v>12</v>
      </c>
      <c r="B23" s="13">
        <v>57222.47</v>
      </c>
      <c r="C23" s="14">
        <v>54337.16</v>
      </c>
      <c r="D23" s="14">
        <v>51721.87</v>
      </c>
      <c r="E23" s="14">
        <v>51993.87</v>
      </c>
      <c r="F23" s="17">
        <v>52961.09</v>
      </c>
      <c r="G23" s="14">
        <v>51865.45</v>
      </c>
      <c r="H23" s="20">
        <v>56464.38</v>
      </c>
      <c r="I23" s="22">
        <v>47620.01</v>
      </c>
      <c r="J23" s="14">
        <v>41977.27</v>
      </c>
      <c r="K23" s="14">
        <v>51426.59</v>
      </c>
      <c r="L23" s="24">
        <v>49694.45</v>
      </c>
      <c r="M23" s="24">
        <v>49372.93</v>
      </c>
      <c r="N23" s="6">
        <f t="shared" si="0"/>
        <v>616657.54</v>
      </c>
    </row>
    <row r="24" spans="1:14">
      <c r="A24" t="s">
        <v>129</v>
      </c>
      <c r="B24" s="13">
        <v>884489.27</v>
      </c>
      <c r="C24" s="14">
        <v>845008.62</v>
      </c>
      <c r="D24" s="14">
        <v>870996.24</v>
      </c>
      <c r="E24" s="14">
        <v>937855.91</v>
      </c>
      <c r="F24" s="17">
        <v>933831.63</v>
      </c>
      <c r="G24" s="14">
        <v>880798.07</v>
      </c>
      <c r="H24" s="20">
        <v>936263.97</v>
      </c>
      <c r="I24" s="22">
        <v>874690.84</v>
      </c>
      <c r="J24" s="14">
        <v>868854.56</v>
      </c>
      <c r="K24" s="14">
        <v>981129.37</v>
      </c>
      <c r="L24" s="24">
        <v>656096.89</v>
      </c>
      <c r="M24" s="24">
        <v>682920.78</v>
      </c>
      <c r="N24" s="6">
        <f t="shared" si="0"/>
        <v>10352936.149999999</v>
      </c>
    </row>
    <row r="25" spans="1:14">
      <c r="A25" t="s">
        <v>13</v>
      </c>
      <c r="B25" s="13">
        <v>11290.71</v>
      </c>
      <c r="C25" s="14">
        <v>10052.49</v>
      </c>
      <c r="D25" s="14">
        <v>10208.39</v>
      </c>
      <c r="E25" s="14">
        <v>10416.02</v>
      </c>
      <c r="F25" s="17">
        <v>10612.91</v>
      </c>
      <c r="G25" s="14">
        <v>10373.34</v>
      </c>
      <c r="H25" s="20">
        <v>12025.46</v>
      </c>
      <c r="I25" s="22">
        <v>11324.12</v>
      </c>
      <c r="J25" s="14">
        <v>11670.96</v>
      </c>
      <c r="K25" s="14">
        <v>13279.43</v>
      </c>
      <c r="L25" s="24">
        <v>12463.62</v>
      </c>
      <c r="M25" s="24">
        <v>12660.67</v>
      </c>
      <c r="N25" s="6">
        <f t="shared" si="0"/>
        <v>136378.12</v>
      </c>
    </row>
    <row r="26" spans="1:14">
      <c r="A26" t="s">
        <v>14</v>
      </c>
      <c r="B26" s="13">
        <v>1920.53</v>
      </c>
      <c r="C26" s="14">
        <v>1375</v>
      </c>
      <c r="D26" s="14">
        <v>1599.3</v>
      </c>
      <c r="E26" s="14">
        <v>1751.98</v>
      </c>
      <c r="F26" s="17">
        <v>1628.12</v>
      </c>
      <c r="G26" s="14">
        <v>1472.58</v>
      </c>
      <c r="H26" s="20">
        <v>1766.38</v>
      </c>
      <c r="I26" s="22">
        <v>1360.46</v>
      </c>
      <c r="J26" s="14">
        <v>4518.9799999999996</v>
      </c>
      <c r="K26" s="14">
        <v>6011.52</v>
      </c>
      <c r="L26" s="24">
        <v>4966.4399999999996</v>
      </c>
      <c r="M26" s="24">
        <v>4927.9799999999996</v>
      </c>
      <c r="N26" s="6">
        <f t="shared" si="0"/>
        <v>33299.269999999997</v>
      </c>
    </row>
    <row r="27" spans="1:14">
      <c r="A27" t="s">
        <v>99</v>
      </c>
      <c r="B27" s="13">
        <v>106777.24</v>
      </c>
      <c r="C27" s="14">
        <v>76446.83</v>
      </c>
      <c r="D27" s="14">
        <v>88917.42</v>
      </c>
      <c r="E27" s="14">
        <v>97406.86</v>
      </c>
      <c r="F27" s="17">
        <v>90519.81</v>
      </c>
      <c r="G27" s="14">
        <v>81871.91</v>
      </c>
      <c r="H27" s="20">
        <v>98206.78</v>
      </c>
      <c r="I27" s="22">
        <v>71987.33</v>
      </c>
      <c r="J27" s="14">
        <v>79548.62</v>
      </c>
      <c r="K27" s="14">
        <v>105822.16</v>
      </c>
      <c r="L27" s="24">
        <v>87425.45</v>
      </c>
      <c r="M27" s="24">
        <v>86748.7</v>
      </c>
      <c r="N27" s="6">
        <f t="shared" si="0"/>
        <v>1071679.1099999999</v>
      </c>
    </row>
    <row r="28" spans="1:14">
      <c r="A28" t="s">
        <v>100</v>
      </c>
      <c r="B28" s="13">
        <v>148078.85999999999</v>
      </c>
      <c r="C28" s="14">
        <v>137656.81</v>
      </c>
      <c r="D28" s="14">
        <v>141037.72</v>
      </c>
      <c r="E28" s="14">
        <v>130860.7</v>
      </c>
      <c r="F28" s="17">
        <v>129092.74</v>
      </c>
      <c r="G28" s="14">
        <v>122322.23</v>
      </c>
      <c r="H28" s="20">
        <v>126991.01</v>
      </c>
      <c r="I28" s="22">
        <v>116220.56</v>
      </c>
      <c r="J28" s="14">
        <v>119921.47</v>
      </c>
      <c r="K28" s="14">
        <v>140256.46</v>
      </c>
      <c r="L28" s="24">
        <v>140731.01</v>
      </c>
      <c r="M28" s="24">
        <v>144412.76</v>
      </c>
      <c r="N28" s="6">
        <f t="shared" si="0"/>
        <v>1597582.3299999998</v>
      </c>
    </row>
    <row r="29" spans="1:14">
      <c r="A29" t="s">
        <v>17</v>
      </c>
      <c r="B29" s="13">
        <v>33858.800000000003</v>
      </c>
      <c r="C29" s="14">
        <v>32142.53</v>
      </c>
      <c r="D29" s="14">
        <v>32740.25</v>
      </c>
      <c r="E29" s="14">
        <v>30643.5</v>
      </c>
      <c r="F29" s="17">
        <v>33563.68</v>
      </c>
      <c r="G29" s="14">
        <v>30342.79</v>
      </c>
      <c r="H29" s="20">
        <v>31941.07</v>
      </c>
      <c r="I29" s="22">
        <v>30335.69</v>
      </c>
      <c r="J29" s="14">
        <v>30326.47</v>
      </c>
      <c r="K29" s="14">
        <v>37248.410000000003</v>
      </c>
      <c r="L29" s="24">
        <v>36159.410000000003</v>
      </c>
      <c r="M29" s="24">
        <v>35591.93</v>
      </c>
      <c r="N29" s="6">
        <f t="shared" si="0"/>
        <v>394894.53000000009</v>
      </c>
    </row>
    <row r="30" spans="1:14">
      <c r="A30" t="s">
        <v>18</v>
      </c>
      <c r="B30" s="13">
        <v>1250.76</v>
      </c>
      <c r="C30" s="14">
        <v>895.48</v>
      </c>
      <c r="D30" s="14">
        <v>1041.55</v>
      </c>
      <c r="E30" s="14">
        <v>1141</v>
      </c>
      <c r="F30" s="17">
        <v>1060.32</v>
      </c>
      <c r="G30" s="14">
        <v>959.03</v>
      </c>
      <c r="H30" s="20">
        <v>1150.3800000000001</v>
      </c>
      <c r="I30" s="22">
        <v>848.14</v>
      </c>
      <c r="J30" s="14">
        <v>1162.32</v>
      </c>
      <c r="K30" s="14">
        <v>1546.21</v>
      </c>
      <c r="L30" s="24">
        <v>1277.4100000000001</v>
      </c>
      <c r="M30" s="24">
        <v>1267.51</v>
      </c>
      <c r="N30" s="6">
        <f t="shared" si="0"/>
        <v>13600.109999999999</v>
      </c>
    </row>
    <row r="31" spans="1:14">
      <c r="A31" t="s">
        <v>19</v>
      </c>
      <c r="B31" s="13">
        <v>3502.92</v>
      </c>
      <c r="C31" s="14">
        <v>2507.9</v>
      </c>
      <c r="D31" s="14">
        <v>2917.01</v>
      </c>
      <c r="E31" s="14">
        <v>3195.51</v>
      </c>
      <c r="F31" s="17">
        <v>2969.57</v>
      </c>
      <c r="G31" s="14">
        <v>2685.87</v>
      </c>
      <c r="H31" s="20">
        <v>3221.75</v>
      </c>
      <c r="I31" s="22">
        <v>189833.25</v>
      </c>
      <c r="J31" s="14">
        <v>6465.74</v>
      </c>
      <c r="K31" s="14">
        <v>8601.2800000000007</v>
      </c>
      <c r="L31" s="24">
        <v>7105.98</v>
      </c>
      <c r="M31" s="24">
        <v>7050.96</v>
      </c>
      <c r="N31" s="6">
        <f t="shared" si="0"/>
        <v>240057.74</v>
      </c>
    </row>
    <row r="32" spans="1:14">
      <c r="A32" t="s">
        <v>20</v>
      </c>
      <c r="B32" s="13">
        <v>7491.79</v>
      </c>
      <c r="C32" s="14">
        <v>6640.13</v>
      </c>
      <c r="D32" s="14">
        <v>7226.67</v>
      </c>
      <c r="E32" s="14">
        <v>6632.35</v>
      </c>
      <c r="F32" s="17">
        <v>7027.67</v>
      </c>
      <c r="G32" s="14">
        <v>5754.81</v>
      </c>
      <c r="H32" s="20">
        <v>8344.18</v>
      </c>
      <c r="I32" s="22">
        <v>5716.88</v>
      </c>
      <c r="J32" s="14">
        <v>6353.28</v>
      </c>
      <c r="K32" s="14">
        <v>7606.27</v>
      </c>
      <c r="L32" s="24">
        <v>6487.62</v>
      </c>
      <c r="M32" s="24">
        <v>7742.4</v>
      </c>
      <c r="N32" s="6">
        <f t="shared" si="0"/>
        <v>83024.049999999988</v>
      </c>
    </row>
    <row r="33" spans="1:14">
      <c r="A33" t="s">
        <v>21</v>
      </c>
      <c r="B33" s="13">
        <v>3736.86</v>
      </c>
      <c r="C33" s="14">
        <v>3201.83</v>
      </c>
      <c r="D33" s="14">
        <v>3567.21</v>
      </c>
      <c r="E33" s="14">
        <v>3806.9</v>
      </c>
      <c r="F33" s="17">
        <v>3824.17</v>
      </c>
      <c r="G33" s="14">
        <v>3931.76</v>
      </c>
      <c r="H33" s="20">
        <v>4141.18</v>
      </c>
      <c r="I33" s="22">
        <v>4430.1099999999997</v>
      </c>
      <c r="J33" s="14">
        <v>5611.26</v>
      </c>
      <c r="K33" s="14">
        <v>6582.58</v>
      </c>
      <c r="L33" s="24">
        <v>6103.18</v>
      </c>
      <c r="M33" s="24">
        <v>5709.04</v>
      </c>
      <c r="N33" s="6">
        <f t="shared" si="0"/>
        <v>54646.080000000009</v>
      </c>
    </row>
    <row r="34" spans="1:14">
      <c r="A34" t="s">
        <v>101</v>
      </c>
      <c r="B34" s="13">
        <v>5135.26</v>
      </c>
      <c r="C34" s="14">
        <v>4813.5</v>
      </c>
      <c r="D34" s="14">
        <v>6054.54</v>
      </c>
      <c r="E34" s="14">
        <v>4721.62</v>
      </c>
      <c r="F34" s="17">
        <v>4645.1899999999996</v>
      </c>
      <c r="G34" s="14">
        <v>4517.78</v>
      </c>
      <c r="H34" s="20">
        <v>4559.84</v>
      </c>
      <c r="I34" s="22">
        <v>4506.4399999999996</v>
      </c>
      <c r="J34" s="14">
        <v>6636.38</v>
      </c>
      <c r="K34" s="14">
        <v>7210.75</v>
      </c>
      <c r="L34" s="24">
        <v>8282.36</v>
      </c>
      <c r="M34" s="24">
        <v>8025.35</v>
      </c>
      <c r="N34" s="6">
        <f t="shared" si="0"/>
        <v>69109.009999999995</v>
      </c>
    </row>
    <row r="35" spans="1:14">
      <c r="A35" t="s">
        <v>23</v>
      </c>
      <c r="B35" s="13">
        <v>8410.02</v>
      </c>
      <c r="C35" s="14">
        <v>6021.13</v>
      </c>
      <c r="D35" s="14">
        <v>7003.34</v>
      </c>
      <c r="E35" s="14">
        <v>7671.99</v>
      </c>
      <c r="F35" s="17">
        <v>7129.54</v>
      </c>
      <c r="G35" s="14">
        <v>6448.42</v>
      </c>
      <c r="H35" s="20">
        <v>7734.98</v>
      </c>
      <c r="I35" s="22">
        <v>5600.29</v>
      </c>
      <c r="J35" s="14">
        <v>2992.92</v>
      </c>
      <c r="K35" s="14">
        <v>3981.42</v>
      </c>
      <c r="L35" s="24">
        <v>3289.26</v>
      </c>
      <c r="M35" s="24">
        <v>3263.81</v>
      </c>
      <c r="N35" s="6">
        <f t="shared" si="0"/>
        <v>69547.12</v>
      </c>
    </row>
    <row r="36" spans="1:14">
      <c r="A36" t="s">
        <v>24</v>
      </c>
      <c r="B36" s="13">
        <v>13164.57</v>
      </c>
      <c r="C36" s="14">
        <v>10950.58</v>
      </c>
      <c r="D36" s="14">
        <v>11437.51</v>
      </c>
      <c r="E36" s="14">
        <v>11549.7</v>
      </c>
      <c r="F36" s="17">
        <v>12171.04</v>
      </c>
      <c r="G36" s="14">
        <v>12127.42</v>
      </c>
      <c r="H36" s="20">
        <v>13339.07</v>
      </c>
      <c r="I36" s="22">
        <v>13193.08</v>
      </c>
      <c r="J36" s="14">
        <v>12181.15</v>
      </c>
      <c r="K36" s="14">
        <v>14309.94</v>
      </c>
      <c r="L36" s="24">
        <v>13574.67</v>
      </c>
      <c r="M36" s="24">
        <v>13169.35</v>
      </c>
      <c r="N36" s="6">
        <f t="shared" si="0"/>
        <v>151168.08000000002</v>
      </c>
    </row>
    <row r="37" spans="1:14">
      <c r="A37" t="s">
        <v>25</v>
      </c>
      <c r="B37" s="13">
        <v>20425.45</v>
      </c>
      <c r="C37" s="14">
        <v>18411.759999999998</v>
      </c>
      <c r="D37" s="14">
        <v>18660.509999999998</v>
      </c>
      <c r="E37" s="14">
        <v>21969.01</v>
      </c>
      <c r="F37" s="17">
        <v>19965.650000000001</v>
      </c>
      <c r="G37" s="14">
        <v>19549.97</v>
      </c>
      <c r="H37" s="20">
        <v>21410.37</v>
      </c>
      <c r="I37" s="22">
        <v>19738.95</v>
      </c>
      <c r="J37" s="14">
        <v>21602.84</v>
      </c>
      <c r="K37" s="14">
        <v>25619.83</v>
      </c>
      <c r="L37" s="24">
        <v>24809.279999999999</v>
      </c>
      <c r="M37" s="24">
        <v>21713.64</v>
      </c>
      <c r="N37" s="6">
        <f t="shared" si="0"/>
        <v>253877.26</v>
      </c>
    </row>
    <row r="38" spans="1:14">
      <c r="A38" t="s">
        <v>102</v>
      </c>
      <c r="B38" s="13">
        <v>69081.789999999994</v>
      </c>
      <c r="C38" s="14">
        <v>66049.56</v>
      </c>
      <c r="D38" s="14">
        <v>66262.899999999994</v>
      </c>
      <c r="E38" s="14">
        <v>68821.509999999995</v>
      </c>
      <c r="F38" s="17">
        <v>69887.95</v>
      </c>
      <c r="G38" s="14">
        <v>65701.039999999994</v>
      </c>
      <c r="H38" s="20">
        <v>83975.94</v>
      </c>
      <c r="I38" s="22">
        <v>67232.39</v>
      </c>
      <c r="J38" s="14">
        <v>67364.09</v>
      </c>
      <c r="K38" s="14">
        <v>79809.81</v>
      </c>
      <c r="L38" s="24">
        <v>77063.08</v>
      </c>
      <c r="M38" s="24">
        <v>75912.73</v>
      </c>
      <c r="N38" s="6">
        <f t="shared" si="0"/>
        <v>857162.78999999992</v>
      </c>
    </row>
    <row r="39" spans="1:14">
      <c r="A39" t="s">
        <v>27</v>
      </c>
      <c r="B39" s="13">
        <v>41590.17</v>
      </c>
      <c r="C39" s="14">
        <v>42483.75</v>
      </c>
      <c r="D39" s="14">
        <v>40376.17</v>
      </c>
      <c r="E39" s="14">
        <v>43005.81</v>
      </c>
      <c r="F39" s="17">
        <v>40388.9</v>
      </c>
      <c r="G39" s="14">
        <v>41901.589999999997</v>
      </c>
      <c r="H39" s="20">
        <v>41513.97</v>
      </c>
      <c r="I39" s="22">
        <v>42010.16</v>
      </c>
      <c r="J39" s="14">
        <v>43053.66</v>
      </c>
      <c r="K39" s="14">
        <v>48485.36</v>
      </c>
      <c r="L39" s="24">
        <v>46595.69</v>
      </c>
      <c r="M39" s="24">
        <v>47837.81</v>
      </c>
      <c r="N39" s="6">
        <f t="shared" si="0"/>
        <v>519243.04000000004</v>
      </c>
    </row>
    <row r="40" spans="1:14">
      <c r="A40" t="s">
        <v>103</v>
      </c>
      <c r="B40" s="13">
        <v>573648.34</v>
      </c>
      <c r="C40" s="14">
        <v>549756.41</v>
      </c>
      <c r="D40" s="14">
        <v>549328.73</v>
      </c>
      <c r="E40" s="14">
        <v>558018.55000000005</v>
      </c>
      <c r="F40" s="17">
        <v>573767.41</v>
      </c>
      <c r="G40" s="14">
        <v>531202.82999999996</v>
      </c>
      <c r="H40" s="20">
        <v>580448.57999999996</v>
      </c>
      <c r="I40" s="22">
        <v>539100.15</v>
      </c>
      <c r="J40" s="14">
        <v>520269.38</v>
      </c>
      <c r="K40" s="14">
        <v>597424.85</v>
      </c>
      <c r="L40" s="24">
        <v>583121.75</v>
      </c>
      <c r="M40" s="24">
        <v>580911.01</v>
      </c>
      <c r="N40" s="6">
        <f t="shared" si="0"/>
        <v>6736997.9900000002</v>
      </c>
    </row>
    <row r="41" spans="1:14">
      <c r="A41" t="s">
        <v>29</v>
      </c>
      <c r="B41" s="13">
        <v>12289.1</v>
      </c>
      <c r="C41" s="14">
        <v>9311.27</v>
      </c>
      <c r="D41" s="14">
        <v>11500.8</v>
      </c>
      <c r="E41" s="14">
        <v>10023.94</v>
      </c>
      <c r="F41" s="17">
        <v>10183.74</v>
      </c>
      <c r="G41" s="14">
        <v>9627.7099999999991</v>
      </c>
      <c r="H41" s="20">
        <v>10975.54</v>
      </c>
      <c r="I41" s="22">
        <v>9231.85</v>
      </c>
      <c r="J41" s="14">
        <v>8634.2000000000007</v>
      </c>
      <c r="K41" s="14">
        <v>9553.39</v>
      </c>
      <c r="L41" s="24">
        <v>11130.33</v>
      </c>
      <c r="M41" s="24">
        <v>10694.5</v>
      </c>
      <c r="N41" s="6">
        <f t="shared" si="0"/>
        <v>123156.37000000001</v>
      </c>
    </row>
    <row r="42" spans="1:14">
      <c r="A42" t="s">
        <v>104</v>
      </c>
      <c r="B42" s="13">
        <v>19585.38</v>
      </c>
      <c r="C42" s="14">
        <v>14022.08</v>
      </c>
      <c r="D42" s="14">
        <v>16309.49</v>
      </c>
      <c r="E42" s="14">
        <v>17866.63</v>
      </c>
      <c r="F42" s="17">
        <v>16603.400000000001</v>
      </c>
      <c r="G42" s="14">
        <v>15017.18</v>
      </c>
      <c r="H42" s="20">
        <v>18013.36</v>
      </c>
      <c r="I42" s="22">
        <v>13060.44</v>
      </c>
      <c r="J42" s="14">
        <v>7835.34</v>
      </c>
      <c r="K42" s="14">
        <v>10423.23</v>
      </c>
      <c r="L42" s="24">
        <v>8611.19</v>
      </c>
      <c r="M42" s="24">
        <v>8544.5300000000007</v>
      </c>
      <c r="N42" s="6">
        <f t="shared" si="0"/>
        <v>165892.25000000003</v>
      </c>
    </row>
    <row r="43" spans="1:14">
      <c r="A43" t="s">
        <v>31</v>
      </c>
      <c r="B43" s="13">
        <v>56715.79</v>
      </c>
      <c r="C43" s="14">
        <v>48506.28</v>
      </c>
      <c r="D43" s="14">
        <v>51885.42</v>
      </c>
      <c r="E43" s="14">
        <v>50668.92</v>
      </c>
      <c r="F43" s="17">
        <v>49507.37</v>
      </c>
      <c r="G43" s="14">
        <v>46411.46</v>
      </c>
      <c r="H43" s="20">
        <v>51756.42</v>
      </c>
      <c r="I43" s="22">
        <v>41147.65</v>
      </c>
      <c r="J43" s="14">
        <v>31476.47</v>
      </c>
      <c r="K43" s="14">
        <v>38721.199999999997</v>
      </c>
      <c r="L43" s="24">
        <v>38385.06</v>
      </c>
      <c r="M43" s="24">
        <v>38661.53</v>
      </c>
      <c r="N43" s="6">
        <f t="shared" si="0"/>
        <v>543843.57000000007</v>
      </c>
    </row>
    <row r="44" spans="1:14">
      <c r="A44" t="s">
        <v>32</v>
      </c>
      <c r="B44" s="13">
        <v>13298.51</v>
      </c>
      <c r="C44" s="14">
        <v>11118.97</v>
      </c>
      <c r="D44" s="14">
        <v>12960.53</v>
      </c>
      <c r="E44" s="14">
        <v>11485.64</v>
      </c>
      <c r="F44" s="17">
        <v>11601.65</v>
      </c>
      <c r="G44" s="14">
        <v>11049.59</v>
      </c>
      <c r="H44" s="20">
        <v>12697.26</v>
      </c>
      <c r="I44" s="22">
        <v>10330.11</v>
      </c>
      <c r="J44" s="14">
        <v>8857.43</v>
      </c>
      <c r="K44" s="14">
        <v>10584.28</v>
      </c>
      <c r="L44" s="24">
        <v>10493.11</v>
      </c>
      <c r="M44" s="24">
        <v>10074.549999999999</v>
      </c>
      <c r="N44" s="6">
        <f t="shared" si="0"/>
        <v>134551.63</v>
      </c>
    </row>
    <row r="45" spans="1:14">
      <c r="A45" t="s">
        <v>33</v>
      </c>
      <c r="B45" s="13">
        <v>567.20000000000005</v>
      </c>
      <c r="C45" s="14">
        <v>406.09</v>
      </c>
      <c r="D45" s="14">
        <v>472.33</v>
      </c>
      <c r="E45" s="14">
        <v>517.42999999999995</v>
      </c>
      <c r="F45" s="17">
        <v>480.84</v>
      </c>
      <c r="G45" s="14">
        <v>434.91</v>
      </c>
      <c r="H45" s="20">
        <v>521.67999999999995</v>
      </c>
      <c r="I45" s="22">
        <v>405.33</v>
      </c>
      <c r="J45" s="14">
        <v>1500.73</v>
      </c>
      <c r="K45" s="14">
        <v>1996.41</v>
      </c>
      <c r="L45" s="24">
        <v>1649.34</v>
      </c>
      <c r="M45" s="24">
        <v>1636.57</v>
      </c>
      <c r="N45" s="6">
        <f t="shared" si="0"/>
        <v>10588.859999999999</v>
      </c>
    </row>
    <row r="46" spans="1:14">
      <c r="A46" t="s">
        <v>105</v>
      </c>
      <c r="B46" s="13">
        <v>108752.11</v>
      </c>
      <c r="C46" s="14">
        <v>132663.1</v>
      </c>
      <c r="D46" s="14">
        <v>112477.52</v>
      </c>
      <c r="E46" s="14">
        <v>124804.33</v>
      </c>
      <c r="F46" s="17">
        <v>112680.36</v>
      </c>
      <c r="G46" s="14">
        <v>112823.5</v>
      </c>
      <c r="H46" s="20">
        <v>121627.77</v>
      </c>
      <c r="I46" s="22">
        <v>116378.48</v>
      </c>
      <c r="J46" s="14">
        <v>129137.75</v>
      </c>
      <c r="K46" s="14">
        <v>144968.78</v>
      </c>
      <c r="L46" s="24">
        <v>138562.60999999999</v>
      </c>
      <c r="M46" s="24">
        <v>135439.34</v>
      </c>
      <c r="N46" s="6">
        <f t="shared" si="0"/>
        <v>1490315.6500000001</v>
      </c>
    </row>
    <row r="47" spans="1:14">
      <c r="A47" t="s">
        <v>106</v>
      </c>
      <c r="B47" s="13">
        <v>240845.49</v>
      </c>
      <c r="C47" s="14">
        <v>229265.1</v>
      </c>
      <c r="D47" s="14">
        <v>229245.79</v>
      </c>
      <c r="E47" s="14">
        <v>229302.93</v>
      </c>
      <c r="F47" s="17">
        <v>245014.66</v>
      </c>
      <c r="G47" s="14">
        <v>238309.51</v>
      </c>
      <c r="H47" s="20">
        <v>256804.69</v>
      </c>
      <c r="I47" s="22">
        <v>256582.2</v>
      </c>
      <c r="J47" s="14">
        <v>257818.79</v>
      </c>
      <c r="K47" s="14">
        <v>304906.52</v>
      </c>
      <c r="L47" s="24">
        <v>279712.43</v>
      </c>
      <c r="M47" s="24">
        <v>265043.03000000003</v>
      </c>
      <c r="N47" s="6">
        <f t="shared" si="0"/>
        <v>3032851.1399999997</v>
      </c>
    </row>
    <row r="48" spans="1:14">
      <c r="A48" t="s">
        <v>107</v>
      </c>
      <c r="B48" s="13">
        <v>111695.9</v>
      </c>
      <c r="C48" s="14">
        <v>109442.48</v>
      </c>
      <c r="D48" s="14">
        <v>109860.3</v>
      </c>
      <c r="E48" s="14">
        <v>110779.94</v>
      </c>
      <c r="F48" s="17">
        <v>114293.7</v>
      </c>
      <c r="G48" s="14">
        <v>105278.12</v>
      </c>
      <c r="H48" s="20">
        <v>102475.87</v>
      </c>
      <c r="I48" s="22">
        <v>108927.53</v>
      </c>
      <c r="J48" s="14">
        <v>101084.25</v>
      </c>
      <c r="K48" s="14">
        <v>123424.16</v>
      </c>
      <c r="L48" s="24">
        <v>119377.88</v>
      </c>
      <c r="M48" s="24">
        <v>129664.25</v>
      </c>
      <c r="N48" s="6">
        <f t="shared" si="0"/>
        <v>1346304.38</v>
      </c>
    </row>
    <row r="49" spans="1:14">
      <c r="A49" t="s">
        <v>37</v>
      </c>
      <c r="B49" s="13">
        <v>4449.26</v>
      </c>
      <c r="C49" s="14">
        <v>3185.44</v>
      </c>
      <c r="D49" s="14">
        <v>3705.07</v>
      </c>
      <c r="E49" s="14">
        <v>4058.81</v>
      </c>
      <c r="F49" s="17">
        <v>3771.85</v>
      </c>
      <c r="G49" s="14">
        <v>3411.49</v>
      </c>
      <c r="H49" s="20">
        <v>4092.15</v>
      </c>
      <c r="I49" s="22">
        <v>3012.3</v>
      </c>
      <c r="J49" s="14">
        <v>3911.26</v>
      </c>
      <c r="K49" s="14">
        <v>5203.07</v>
      </c>
      <c r="L49" s="24">
        <v>4298.55</v>
      </c>
      <c r="M49" s="24">
        <v>4265.26</v>
      </c>
      <c r="N49" s="6">
        <f t="shared" si="0"/>
        <v>47364.51</v>
      </c>
    </row>
    <row r="50" spans="1:14">
      <c r="A50" t="s">
        <v>38</v>
      </c>
      <c r="B50" s="13">
        <v>4204.51</v>
      </c>
      <c r="C50" s="14">
        <v>3895.34</v>
      </c>
      <c r="D50" s="14">
        <v>3825.87</v>
      </c>
      <c r="E50" s="14">
        <v>4039.34</v>
      </c>
      <c r="F50" s="17">
        <v>4009.36</v>
      </c>
      <c r="G50" s="14">
        <v>4100.95</v>
      </c>
      <c r="H50" s="20">
        <v>4240.6099999999997</v>
      </c>
      <c r="I50" s="22">
        <v>3740.08</v>
      </c>
      <c r="J50" s="14">
        <v>3309.95</v>
      </c>
      <c r="K50" s="14">
        <v>4072.91</v>
      </c>
      <c r="L50" s="24">
        <v>3912.62</v>
      </c>
      <c r="M50" s="24">
        <v>3648.39</v>
      </c>
      <c r="N50" s="6">
        <f t="shared" si="0"/>
        <v>46999.93</v>
      </c>
    </row>
    <row r="51" spans="1:14">
      <c r="A51" t="s">
        <v>39</v>
      </c>
      <c r="B51" s="13">
        <v>24315.81</v>
      </c>
      <c r="C51" s="14">
        <v>17408.830000000002</v>
      </c>
      <c r="D51" s="14">
        <v>20248.7</v>
      </c>
      <c r="E51" s="14">
        <v>22181.95</v>
      </c>
      <c r="F51" s="17">
        <v>20613.599999999999</v>
      </c>
      <c r="G51" s="14">
        <v>18644.27</v>
      </c>
      <c r="H51" s="20">
        <v>22364.11</v>
      </c>
      <c r="I51" s="22">
        <v>16106.14</v>
      </c>
      <c r="J51" s="14">
        <v>4612.8999999999996</v>
      </c>
      <c r="K51" s="14">
        <v>6136.46</v>
      </c>
      <c r="L51" s="24">
        <v>5069.66</v>
      </c>
      <c r="M51" s="24">
        <v>5030.43</v>
      </c>
      <c r="N51" s="6">
        <f t="shared" si="0"/>
        <v>182732.85999999996</v>
      </c>
    </row>
    <row r="52" spans="1:14">
      <c r="A52" t="s">
        <v>108</v>
      </c>
      <c r="B52" s="13">
        <v>128376.91</v>
      </c>
      <c r="C52" s="14">
        <v>124645.91</v>
      </c>
      <c r="D52" s="14">
        <v>125594.23</v>
      </c>
      <c r="E52" s="14">
        <v>124594.06</v>
      </c>
      <c r="F52" s="17">
        <v>129563.75</v>
      </c>
      <c r="G52" s="14">
        <v>123697.14</v>
      </c>
      <c r="H52" s="20">
        <v>132540.01</v>
      </c>
      <c r="I52" s="22">
        <v>129518.23</v>
      </c>
      <c r="J52" s="14">
        <v>128993.39</v>
      </c>
      <c r="K52" s="14">
        <v>148867.62</v>
      </c>
      <c r="L52" s="24">
        <v>142420.42000000001</v>
      </c>
      <c r="M52" s="24">
        <v>140855.54</v>
      </c>
      <c r="N52" s="6">
        <f t="shared" si="0"/>
        <v>1579667.21</v>
      </c>
    </row>
    <row r="53" spans="1:14">
      <c r="A53" t="s">
        <v>41</v>
      </c>
      <c r="B53" s="13">
        <v>196453.95</v>
      </c>
      <c r="C53" s="14">
        <v>185156.53</v>
      </c>
      <c r="D53" s="14">
        <v>185429.04</v>
      </c>
      <c r="E53" s="14">
        <v>188762.27</v>
      </c>
      <c r="F53" s="17">
        <v>189743.32</v>
      </c>
      <c r="G53" s="14">
        <v>177631.71</v>
      </c>
      <c r="H53" s="20">
        <v>199274.36</v>
      </c>
      <c r="I53" s="22">
        <v>178685.51</v>
      </c>
      <c r="J53" s="14">
        <v>159156.1</v>
      </c>
      <c r="K53" s="14">
        <v>185355.2</v>
      </c>
      <c r="L53" s="24">
        <v>180577.47</v>
      </c>
      <c r="M53" s="24">
        <v>176471.87</v>
      </c>
      <c r="N53" s="6">
        <f t="shared" si="0"/>
        <v>2202697.33</v>
      </c>
    </row>
    <row r="54" spans="1:14">
      <c r="A54" t="s">
        <v>42</v>
      </c>
      <c r="B54" s="13">
        <v>66913.83</v>
      </c>
      <c r="C54" s="14">
        <v>62091.360000000001</v>
      </c>
      <c r="D54" s="14">
        <v>60609.55</v>
      </c>
      <c r="E54" s="14">
        <v>62130.12</v>
      </c>
      <c r="F54" s="17">
        <v>66252.58</v>
      </c>
      <c r="G54" s="14">
        <v>62748.45</v>
      </c>
      <c r="H54" s="20">
        <v>68532.960000000006</v>
      </c>
      <c r="I54" s="22">
        <v>65396.18</v>
      </c>
      <c r="J54" s="14">
        <v>66346.05</v>
      </c>
      <c r="K54" s="14">
        <v>77062.03</v>
      </c>
      <c r="L54" s="24">
        <v>73319.360000000001</v>
      </c>
      <c r="M54" s="24">
        <v>72042.17</v>
      </c>
      <c r="N54" s="6">
        <f t="shared" si="0"/>
        <v>803444.64000000013</v>
      </c>
    </row>
    <row r="55" spans="1:14">
      <c r="A55" t="s">
        <v>109</v>
      </c>
      <c r="B55" s="13">
        <v>3505.87</v>
      </c>
      <c r="C55" s="14">
        <v>2510.0300000000002</v>
      </c>
      <c r="D55" s="14">
        <v>2919.49</v>
      </c>
      <c r="E55" s="14">
        <v>3198.22</v>
      </c>
      <c r="F55" s="17">
        <v>2972.09</v>
      </c>
      <c r="G55" s="14">
        <v>2688.15</v>
      </c>
      <c r="H55" s="20">
        <v>3224.5</v>
      </c>
      <c r="I55" s="22">
        <v>36450.660000000003</v>
      </c>
      <c r="J55" s="14">
        <v>38404.32</v>
      </c>
      <c r="K55" s="14">
        <v>48205.22</v>
      </c>
      <c r="L55" s="24">
        <v>46235.58</v>
      </c>
      <c r="M55" s="24">
        <v>48014.23</v>
      </c>
      <c r="N55" s="6">
        <f t="shared" si="0"/>
        <v>238328.36000000002</v>
      </c>
    </row>
    <row r="56" spans="1:14">
      <c r="A56" t="s">
        <v>110</v>
      </c>
      <c r="B56" s="13">
        <v>36966.79</v>
      </c>
      <c r="C56" s="14">
        <v>35524.03</v>
      </c>
      <c r="D56" s="14">
        <v>35087.660000000003</v>
      </c>
      <c r="E56" s="14">
        <v>33134.42</v>
      </c>
      <c r="F56" s="17">
        <v>34307.629999999997</v>
      </c>
      <c r="G56" s="14">
        <v>32148.59</v>
      </c>
      <c r="H56" s="20">
        <v>32044.799999999999</v>
      </c>
      <c r="I56" s="22">
        <v>31803.64</v>
      </c>
      <c r="J56" s="14">
        <v>27021.18</v>
      </c>
      <c r="K56" s="14">
        <v>33379.910000000003</v>
      </c>
      <c r="L56" s="24">
        <v>33311.660000000003</v>
      </c>
      <c r="M56" s="24">
        <v>35133.760000000002</v>
      </c>
      <c r="N56" s="6">
        <f t="shared" si="0"/>
        <v>399864.07000000007</v>
      </c>
    </row>
    <row r="57" spans="1:14">
      <c r="A57" t="s">
        <v>111</v>
      </c>
      <c r="B57" s="13">
        <v>91502.75</v>
      </c>
      <c r="C57" s="14">
        <v>74018.09</v>
      </c>
      <c r="D57" s="14">
        <v>99927.46</v>
      </c>
      <c r="E57" s="14">
        <v>78919.41</v>
      </c>
      <c r="F57" s="17">
        <v>82281.490000000005</v>
      </c>
      <c r="G57" s="14">
        <v>73678.63</v>
      </c>
      <c r="H57" s="20">
        <v>76366.73</v>
      </c>
      <c r="I57" s="22">
        <v>74095.240000000005</v>
      </c>
      <c r="J57" s="14">
        <v>70540.92</v>
      </c>
      <c r="K57" s="14">
        <v>72719.83</v>
      </c>
      <c r="L57" s="24">
        <v>97646.45</v>
      </c>
      <c r="M57" s="24">
        <v>90198.21</v>
      </c>
      <c r="N57" s="6">
        <f t="shared" si="0"/>
        <v>981895.20999999985</v>
      </c>
    </row>
    <row r="58" spans="1:14">
      <c r="A58" t="s">
        <v>46</v>
      </c>
      <c r="B58" s="13">
        <v>28599.94</v>
      </c>
      <c r="C58" s="14">
        <v>26668.54</v>
      </c>
      <c r="D58" s="14">
        <v>26450.97</v>
      </c>
      <c r="E58" s="14">
        <v>26490.61</v>
      </c>
      <c r="F58" s="17">
        <v>26970.26</v>
      </c>
      <c r="G58" s="14">
        <v>26817.43</v>
      </c>
      <c r="H58" s="20">
        <v>29616.560000000001</v>
      </c>
      <c r="I58" s="22">
        <v>28080.54</v>
      </c>
      <c r="J58" s="14">
        <v>27537.82</v>
      </c>
      <c r="K58" s="14">
        <v>31719.66</v>
      </c>
      <c r="L58" s="24">
        <v>29464.799999999999</v>
      </c>
      <c r="M58" s="24">
        <v>28869.919999999998</v>
      </c>
      <c r="N58" s="6">
        <f t="shared" si="0"/>
        <v>337287.05</v>
      </c>
    </row>
    <row r="59" spans="1:14">
      <c r="A59" t="s">
        <v>112</v>
      </c>
      <c r="B59" s="13">
        <v>105594.19</v>
      </c>
      <c r="C59" s="14">
        <v>75599.820000000007</v>
      </c>
      <c r="D59" s="14">
        <v>87932.23</v>
      </c>
      <c r="E59" s="14">
        <v>96327.64</v>
      </c>
      <c r="F59" s="17">
        <v>89516.87</v>
      </c>
      <c r="G59" s="14">
        <v>80964.789999999994</v>
      </c>
      <c r="H59" s="20">
        <v>97118.68</v>
      </c>
      <c r="I59" s="22">
        <v>71313.69</v>
      </c>
      <c r="J59" s="14">
        <v>84495.14</v>
      </c>
      <c r="K59" s="14">
        <v>112402.43</v>
      </c>
      <c r="L59" s="24">
        <v>92861.78</v>
      </c>
      <c r="M59" s="24">
        <v>92142.94</v>
      </c>
      <c r="N59" s="6">
        <f t="shared" si="0"/>
        <v>1086270.2</v>
      </c>
    </row>
    <row r="60" spans="1:14">
      <c r="A60" t="s">
        <v>113</v>
      </c>
      <c r="B60" s="13">
        <v>142329.29</v>
      </c>
      <c r="C60" s="14">
        <v>155049.71</v>
      </c>
      <c r="D60" s="14">
        <v>144071.16</v>
      </c>
      <c r="E60" s="14">
        <v>138743.93</v>
      </c>
      <c r="F60" s="17">
        <v>135801.37</v>
      </c>
      <c r="G60" s="14">
        <v>129686.68</v>
      </c>
      <c r="H60" s="20">
        <v>145116.22</v>
      </c>
      <c r="I60" s="22">
        <v>136678.48000000001</v>
      </c>
      <c r="J60" s="14">
        <v>140119.15</v>
      </c>
      <c r="K60" s="14">
        <v>157196.85999999999</v>
      </c>
      <c r="L60" s="24">
        <v>150815.47</v>
      </c>
      <c r="M60" s="24">
        <v>151245.04999999999</v>
      </c>
      <c r="N60" s="6">
        <f t="shared" si="0"/>
        <v>1726853.37</v>
      </c>
    </row>
    <row r="61" spans="1:14">
      <c r="A61" t="s">
        <v>114</v>
      </c>
      <c r="B61" s="13">
        <v>465125.75</v>
      </c>
      <c r="C61" s="14">
        <v>443693.29</v>
      </c>
      <c r="D61" s="14">
        <v>450823.07</v>
      </c>
      <c r="E61" s="14">
        <v>447060.61</v>
      </c>
      <c r="F61" s="17">
        <v>471555.58</v>
      </c>
      <c r="G61" s="14">
        <v>451740.4</v>
      </c>
      <c r="H61" s="20">
        <v>491289.98</v>
      </c>
      <c r="I61" s="22">
        <v>470221.85</v>
      </c>
      <c r="J61" s="14">
        <v>470125.86</v>
      </c>
      <c r="K61" s="14">
        <v>541733.71</v>
      </c>
      <c r="L61" s="24">
        <v>501556.12</v>
      </c>
      <c r="M61" s="24">
        <v>502075.84</v>
      </c>
      <c r="N61" s="6">
        <f t="shared" si="0"/>
        <v>5707002.0599999996</v>
      </c>
    </row>
    <row r="62" spans="1:14">
      <c r="A62" t="s">
        <v>50</v>
      </c>
      <c r="B62" s="13">
        <v>174837.59</v>
      </c>
      <c r="C62" s="14">
        <v>167897.91</v>
      </c>
      <c r="D62" s="14">
        <v>174603.94</v>
      </c>
      <c r="E62" s="14">
        <v>168291.58</v>
      </c>
      <c r="F62" s="17">
        <v>181219.85</v>
      </c>
      <c r="G62" s="14">
        <v>168464.45</v>
      </c>
      <c r="H62" s="20">
        <v>177765.88</v>
      </c>
      <c r="I62" s="22">
        <v>171386.33</v>
      </c>
      <c r="J62" s="14">
        <v>168095.05</v>
      </c>
      <c r="K62" s="14">
        <v>204083.9</v>
      </c>
      <c r="L62" s="24">
        <v>186912.1</v>
      </c>
      <c r="M62" s="24">
        <v>189292</v>
      </c>
      <c r="N62" s="6">
        <f t="shared" si="0"/>
        <v>2132850.58</v>
      </c>
    </row>
    <row r="63" spans="1:14">
      <c r="A63" t="s">
        <v>115</v>
      </c>
      <c r="B63" s="13">
        <v>324057.69</v>
      </c>
      <c r="C63" s="14">
        <v>314593.63</v>
      </c>
      <c r="D63" s="14">
        <v>312056.11</v>
      </c>
      <c r="E63" s="14">
        <v>313809.98</v>
      </c>
      <c r="F63" s="17">
        <v>324228.05</v>
      </c>
      <c r="G63" s="14">
        <v>301262.46000000002</v>
      </c>
      <c r="H63" s="20">
        <v>310149.02</v>
      </c>
      <c r="I63" s="22">
        <v>310667.74</v>
      </c>
      <c r="J63" s="14">
        <v>302230.03999999998</v>
      </c>
      <c r="K63" s="14">
        <v>358416.63</v>
      </c>
      <c r="L63" s="24">
        <v>349792.97</v>
      </c>
      <c r="M63" s="24">
        <v>346772.82</v>
      </c>
      <c r="N63" s="6">
        <f t="shared" si="0"/>
        <v>3868037.14</v>
      </c>
    </row>
    <row r="64" spans="1:14">
      <c r="A64" t="s">
        <v>116</v>
      </c>
      <c r="B64" s="13">
        <v>263389.53000000003</v>
      </c>
      <c r="C64" s="14">
        <v>248697.36</v>
      </c>
      <c r="D64" s="14">
        <v>251831.91</v>
      </c>
      <c r="E64" s="14">
        <v>258736.19</v>
      </c>
      <c r="F64" s="17">
        <v>257625.23</v>
      </c>
      <c r="G64" s="14">
        <v>242011.37</v>
      </c>
      <c r="H64" s="20">
        <v>260857.34</v>
      </c>
      <c r="I64" s="22">
        <v>245705.52</v>
      </c>
      <c r="J64" s="14">
        <v>241247.38</v>
      </c>
      <c r="K64" s="14">
        <v>283583.68</v>
      </c>
      <c r="L64" s="24">
        <v>267857.40000000002</v>
      </c>
      <c r="M64" s="24">
        <v>265411.96999999997</v>
      </c>
      <c r="N64" s="6">
        <f t="shared" si="0"/>
        <v>3086954.88</v>
      </c>
    </row>
    <row r="65" spans="1:14">
      <c r="A65" t="s">
        <v>117</v>
      </c>
      <c r="B65" s="13">
        <v>6816.01</v>
      </c>
      <c r="C65" s="14">
        <v>4879.8999999999996</v>
      </c>
      <c r="D65" s="14">
        <v>5675.95</v>
      </c>
      <c r="E65" s="14">
        <v>6217.85</v>
      </c>
      <c r="F65" s="17">
        <v>5778.23</v>
      </c>
      <c r="G65" s="14">
        <v>5226.1899999999996</v>
      </c>
      <c r="H65" s="20">
        <v>6268.93</v>
      </c>
      <c r="I65" s="22">
        <v>30292.61</v>
      </c>
      <c r="J65" s="14">
        <v>27889.72</v>
      </c>
      <c r="K65" s="14">
        <v>34106.57</v>
      </c>
      <c r="L65" s="24">
        <v>32621.4</v>
      </c>
      <c r="M65" s="24">
        <v>33683.82</v>
      </c>
      <c r="N65" s="6">
        <f t="shared" si="0"/>
        <v>199457.18</v>
      </c>
    </row>
    <row r="66" spans="1:14">
      <c r="A66" t="s">
        <v>118</v>
      </c>
      <c r="B66" s="13">
        <v>24559.22</v>
      </c>
      <c r="C66" s="14">
        <v>17583.11</v>
      </c>
      <c r="D66" s="14">
        <v>20451.39</v>
      </c>
      <c r="E66" s="14">
        <v>22404</v>
      </c>
      <c r="F66" s="17">
        <v>20819.939999999999</v>
      </c>
      <c r="G66" s="14">
        <v>18830.89</v>
      </c>
      <c r="H66" s="20">
        <v>22587.98</v>
      </c>
      <c r="I66" s="22">
        <v>16339.45</v>
      </c>
      <c r="J66" s="14">
        <v>8048.27</v>
      </c>
      <c r="K66" s="14">
        <v>10706.47</v>
      </c>
      <c r="L66" s="24">
        <v>8845.2099999999991</v>
      </c>
      <c r="M66" s="24">
        <v>8776.73</v>
      </c>
      <c r="N66" s="6">
        <f t="shared" si="0"/>
        <v>199952.66</v>
      </c>
    </row>
    <row r="67" spans="1:14">
      <c r="A67" t="s">
        <v>119</v>
      </c>
      <c r="B67" s="13">
        <v>124133.53</v>
      </c>
      <c r="C67" s="14">
        <v>110548.7</v>
      </c>
      <c r="D67" s="14">
        <v>113594.92</v>
      </c>
      <c r="E67" s="14">
        <v>103230.51</v>
      </c>
      <c r="F67" s="17">
        <v>115095.65</v>
      </c>
      <c r="G67" s="14">
        <v>109591.06</v>
      </c>
      <c r="H67" s="20">
        <v>116341.78</v>
      </c>
      <c r="I67" s="22">
        <v>111883.54</v>
      </c>
      <c r="J67" s="14">
        <v>109936.19</v>
      </c>
      <c r="K67" s="14">
        <v>126669.64</v>
      </c>
      <c r="L67" s="24">
        <v>119691.08</v>
      </c>
      <c r="M67" s="24">
        <v>120639.81</v>
      </c>
      <c r="N67" s="6">
        <f t="shared" si="0"/>
        <v>1381356.41</v>
      </c>
    </row>
    <row r="68" spans="1:14">
      <c r="A68" t="s">
        <v>120</v>
      </c>
      <c r="B68" s="13">
        <v>6530.7</v>
      </c>
      <c r="C68" s="14">
        <v>4675.6400000000003</v>
      </c>
      <c r="D68" s="14">
        <v>5438.36</v>
      </c>
      <c r="E68" s="14">
        <v>5957.59</v>
      </c>
      <c r="F68" s="17">
        <v>5536.36</v>
      </c>
      <c r="G68" s="14">
        <v>5007.4399999999996</v>
      </c>
      <c r="H68" s="20">
        <v>6006.51</v>
      </c>
      <c r="I68" s="22">
        <v>4548.4399999999996</v>
      </c>
      <c r="J68" s="14">
        <v>11709.66</v>
      </c>
      <c r="K68" s="14">
        <v>15577.15</v>
      </c>
      <c r="L68" s="24">
        <v>12869.15</v>
      </c>
      <c r="M68" s="24">
        <v>12769.51</v>
      </c>
      <c r="N68" s="6">
        <f t="shared" si="0"/>
        <v>96626.51</v>
      </c>
    </row>
    <row r="69" spans="1:14">
      <c r="A69" t="s">
        <v>121</v>
      </c>
      <c r="B69" s="13">
        <v>129614.22</v>
      </c>
      <c r="C69" s="14">
        <v>125886.63</v>
      </c>
      <c r="D69" s="14">
        <v>125863.1</v>
      </c>
      <c r="E69" s="14">
        <v>127081.43</v>
      </c>
      <c r="F69" s="17">
        <v>134306.45000000001</v>
      </c>
      <c r="G69" s="14">
        <v>130807.66</v>
      </c>
      <c r="H69" s="20">
        <v>140386.03</v>
      </c>
      <c r="I69" s="22">
        <v>136235.57999999999</v>
      </c>
      <c r="J69" s="14">
        <v>131918.96</v>
      </c>
      <c r="K69" s="14">
        <v>157655.92000000001</v>
      </c>
      <c r="L69" s="24">
        <v>148723.87</v>
      </c>
      <c r="M69" s="24">
        <v>140428.75</v>
      </c>
      <c r="N69" s="6">
        <f t="shared" si="0"/>
        <v>1628908.6</v>
      </c>
    </row>
    <row r="70" spans="1:14">
      <c r="A70" t="s">
        <v>122</v>
      </c>
      <c r="B70" s="13">
        <v>155301.53</v>
      </c>
      <c r="C70" s="14">
        <v>181373.47</v>
      </c>
      <c r="D70" s="14">
        <v>171032.47</v>
      </c>
      <c r="E70" s="14">
        <v>174549.65</v>
      </c>
      <c r="F70" s="17">
        <v>166886.66</v>
      </c>
      <c r="G70" s="14">
        <v>153531.75</v>
      </c>
      <c r="H70" s="20">
        <v>162667.24</v>
      </c>
      <c r="I70" s="22">
        <v>160272.64000000001</v>
      </c>
      <c r="J70" s="14">
        <v>173937.19</v>
      </c>
      <c r="K70" s="14">
        <v>196094.86</v>
      </c>
      <c r="L70" s="24">
        <v>200896.15</v>
      </c>
      <c r="M70" s="24">
        <v>189947.11</v>
      </c>
      <c r="N70" s="6">
        <f t="shared" si="0"/>
        <v>2086490.7199999997</v>
      </c>
    </row>
    <row r="71" spans="1:14">
      <c r="A71" t="s">
        <v>59</v>
      </c>
      <c r="B71" s="13">
        <v>72790.490000000005</v>
      </c>
      <c r="C71" s="14">
        <v>63060.07</v>
      </c>
      <c r="D71" s="14">
        <v>65391.35</v>
      </c>
      <c r="E71" s="14">
        <v>67331.929999999993</v>
      </c>
      <c r="F71" s="17">
        <v>67366.289999999994</v>
      </c>
      <c r="G71" s="14">
        <v>65369.07</v>
      </c>
      <c r="H71" s="20">
        <v>74441.91</v>
      </c>
      <c r="I71" s="22">
        <v>64104.01</v>
      </c>
      <c r="J71" s="14">
        <v>48449.46</v>
      </c>
      <c r="K71" s="14">
        <v>59547.519999999997</v>
      </c>
      <c r="L71" s="24">
        <v>54705.34</v>
      </c>
      <c r="M71" s="24">
        <v>51420.52</v>
      </c>
      <c r="N71" s="6">
        <f t="shared" si="0"/>
        <v>753977.96</v>
      </c>
    </row>
    <row r="72" spans="1:14">
      <c r="A72" t="s">
        <v>123</v>
      </c>
      <c r="B72" s="13">
        <v>1483.32</v>
      </c>
      <c r="C72" s="14">
        <v>25513.43</v>
      </c>
      <c r="D72" s="14">
        <v>24382.080000000002</v>
      </c>
      <c r="E72" s="14">
        <v>24930.639999999999</v>
      </c>
      <c r="F72" s="17">
        <v>24494.52</v>
      </c>
      <c r="G72" s="14">
        <v>22795.360000000001</v>
      </c>
      <c r="H72" s="20">
        <v>26623.040000000001</v>
      </c>
      <c r="I72" s="22">
        <v>22651.759999999998</v>
      </c>
      <c r="J72" s="14">
        <v>20987.03</v>
      </c>
      <c r="K72" s="14">
        <v>26611.200000000001</v>
      </c>
      <c r="L72" s="24">
        <v>23095.68</v>
      </c>
      <c r="M72" s="24">
        <v>25327.78</v>
      </c>
      <c r="N72" s="6">
        <f t="shared" si="0"/>
        <v>268895.84000000003</v>
      </c>
    </row>
    <row r="73" spans="1:14">
      <c r="A73" t="s">
        <v>61</v>
      </c>
      <c r="B73" s="13">
        <v>6559.51</v>
      </c>
      <c r="C73" s="14">
        <v>4696.2700000000004</v>
      </c>
      <c r="D73" s="14">
        <v>5462.36</v>
      </c>
      <c r="E73" s="14">
        <v>5983.88</v>
      </c>
      <c r="F73" s="17">
        <v>5560.8</v>
      </c>
      <c r="G73" s="14">
        <v>5029.53</v>
      </c>
      <c r="H73" s="20">
        <v>6033.02</v>
      </c>
      <c r="I73" s="22">
        <v>4426.25</v>
      </c>
      <c r="J73" s="14">
        <v>5072.05</v>
      </c>
      <c r="K73" s="14">
        <v>6747.26</v>
      </c>
      <c r="L73" s="24">
        <v>5574.28</v>
      </c>
      <c r="M73" s="24">
        <v>5531.13</v>
      </c>
      <c r="N73" s="6">
        <f t="shared" si="0"/>
        <v>66676.34</v>
      </c>
    </row>
    <row r="74" spans="1:14">
      <c r="A74" t="s">
        <v>62</v>
      </c>
      <c r="B74" s="13">
        <v>6631.56</v>
      </c>
      <c r="C74" s="14">
        <v>5905.21</v>
      </c>
      <c r="D74" s="14">
        <v>6143.78</v>
      </c>
      <c r="E74" s="14">
        <v>6280.04</v>
      </c>
      <c r="F74" s="17">
        <v>7203.08</v>
      </c>
      <c r="G74" s="14">
        <v>5837.86</v>
      </c>
      <c r="H74" s="20">
        <v>6593.45</v>
      </c>
      <c r="I74" s="22">
        <v>5350.07</v>
      </c>
      <c r="J74" s="14">
        <v>4718.5</v>
      </c>
      <c r="K74" s="14">
        <v>5966.09</v>
      </c>
      <c r="L74" s="24">
        <v>5520.22</v>
      </c>
      <c r="M74" s="24">
        <v>5822.31</v>
      </c>
      <c r="N74" s="6">
        <f t="shared" si="0"/>
        <v>71972.17</v>
      </c>
    </row>
    <row r="75" spans="1:14">
      <c r="A75" t="s">
        <v>124</v>
      </c>
      <c r="B75" s="13">
        <v>215799.28</v>
      </c>
      <c r="C75" s="14">
        <v>195750.27</v>
      </c>
      <c r="D75" s="14">
        <v>187936.72</v>
      </c>
      <c r="E75" s="14">
        <v>184218.89</v>
      </c>
      <c r="F75" s="17">
        <v>193494.37</v>
      </c>
      <c r="G75" s="14">
        <v>177231.13</v>
      </c>
      <c r="H75" s="20">
        <v>181151.03</v>
      </c>
      <c r="I75" s="22">
        <v>184118.09</v>
      </c>
      <c r="J75" s="14">
        <v>186324.89</v>
      </c>
      <c r="K75" s="14">
        <v>220143.16</v>
      </c>
      <c r="L75" s="24">
        <v>208981.65</v>
      </c>
      <c r="M75" s="24">
        <v>208240.6</v>
      </c>
      <c r="N75" s="6">
        <f t="shared" si="0"/>
        <v>2343390.0800000005</v>
      </c>
    </row>
    <row r="76" spans="1:14">
      <c r="A76" t="s">
        <v>125</v>
      </c>
      <c r="B76" s="13">
        <v>11194.14</v>
      </c>
      <c r="C76" s="14">
        <v>10000.09</v>
      </c>
      <c r="D76" s="14">
        <v>10139.49</v>
      </c>
      <c r="E76" s="14">
        <v>9987.3700000000008</v>
      </c>
      <c r="F76" s="17">
        <v>10325.469999999999</v>
      </c>
      <c r="G76" s="14">
        <v>9758.93</v>
      </c>
      <c r="H76" s="20">
        <v>9626.9</v>
      </c>
      <c r="I76" s="22">
        <v>9707.26</v>
      </c>
      <c r="J76" s="14">
        <v>9090.2999999999993</v>
      </c>
      <c r="K76" s="14">
        <v>10581.62</v>
      </c>
      <c r="L76" s="24">
        <v>10280.82</v>
      </c>
      <c r="M76" s="24">
        <v>9972.8799999999992</v>
      </c>
      <c r="N76" s="6">
        <f t="shared" si="0"/>
        <v>120665.26999999999</v>
      </c>
    </row>
    <row r="77" spans="1:14">
      <c r="A77" t="s">
        <v>126</v>
      </c>
      <c r="B77" s="13">
        <v>43802.69</v>
      </c>
      <c r="C77" s="14">
        <v>30930.68</v>
      </c>
      <c r="D77" s="14">
        <v>48699.85</v>
      </c>
      <c r="E77" s="14">
        <v>32921.040000000001</v>
      </c>
      <c r="F77" s="17">
        <v>32682.25</v>
      </c>
      <c r="G77" s="14">
        <v>29177.759999999998</v>
      </c>
      <c r="H77" s="20">
        <v>30040.34</v>
      </c>
      <c r="I77" s="22">
        <v>28976.9</v>
      </c>
      <c r="J77" s="14">
        <v>31073.93</v>
      </c>
      <c r="K77" s="14">
        <v>32915.18</v>
      </c>
      <c r="L77" s="24">
        <v>49334.31</v>
      </c>
      <c r="M77" s="24">
        <v>43283.34</v>
      </c>
      <c r="N77" s="6">
        <f>SUM(B77:M77)</f>
        <v>433838.27</v>
      </c>
    </row>
    <row r="78" spans="1:14">
      <c r="A78" t="s">
        <v>66</v>
      </c>
      <c r="B78" s="13">
        <v>11064.91</v>
      </c>
      <c r="C78" s="14">
        <v>11266.71</v>
      </c>
      <c r="D78" s="14">
        <v>10980.46</v>
      </c>
      <c r="E78" s="14">
        <v>9710.56</v>
      </c>
      <c r="F78" s="17">
        <v>10208.94</v>
      </c>
      <c r="G78" s="14">
        <v>9766.6200000000008</v>
      </c>
      <c r="H78" s="20">
        <v>10306.77</v>
      </c>
      <c r="I78" s="22">
        <v>9689.7800000000007</v>
      </c>
      <c r="J78" s="14">
        <v>9734.34</v>
      </c>
      <c r="K78" s="14">
        <v>12028.31</v>
      </c>
      <c r="L78" s="24">
        <v>11492.18</v>
      </c>
      <c r="M78" s="24">
        <v>11174.22</v>
      </c>
      <c r="N78" s="6">
        <f>SUM(B78:M78)</f>
        <v>127423.79999999999</v>
      </c>
    </row>
    <row r="79" spans="1:14">
      <c r="A79" t="s">
        <v>1</v>
      </c>
    </row>
    <row r="80" spans="1:14">
      <c r="A80" t="s">
        <v>68</v>
      </c>
      <c r="B80" s="6">
        <f t="shared" ref="B80:M80" si="1">SUM(B12:B78)</f>
        <v>6703811.3300000001</v>
      </c>
      <c r="C80" s="6">
        <f t="shared" si="1"/>
        <v>6385365.6599999983</v>
      </c>
      <c r="D80" s="6">
        <f t="shared" si="1"/>
        <v>6492089.3899999997</v>
      </c>
      <c r="E80" s="6">
        <f t="shared" si="1"/>
        <v>6535650.6300000008</v>
      </c>
      <c r="F80" s="6">
        <f t="shared" si="1"/>
        <v>6644098.5700000022</v>
      </c>
      <c r="G80" s="6">
        <f t="shared" si="1"/>
        <v>6260607.8600000013</v>
      </c>
      <c r="H80" s="6">
        <f t="shared" si="1"/>
        <v>6727555.2700000005</v>
      </c>
      <c r="I80" s="6">
        <f t="shared" si="1"/>
        <v>6582371.8200000012</v>
      </c>
      <c r="J80" s="6">
        <f t="shared" si="1"/>
        <v>6331626.4099999992</v>
      </c>
      <c r="K80" s="6">
        <f t="shared" si="1"/>
        <v>7366137.6000000006</v>
      </c>
      <c r="L80" s="6">
        <f t="shared" si="1"/>
        <v>6716958.0800000001</v>
      </c>
      <c r="M80" s="6">
        <f t="shared" si="1"/>
        <v>6705957.1599999983</v>
      </c>
      <c r="N80" s="6">
        <f>SUM(B80:M80)</f>
        <v>79452229.780000001</v>
      </c>
    </row>
    <row r="87" spans="2:13">
      <c r="B87" s="8"/>
      <c r="C87" s="8"/>
      <c r="D87" s="8"/>
      <c r="E87" s="8"/>
      <c r="F87" s="8"/>
      <c r="G87" s="8"/>
      <c r="H87" s="8"/>
      <c r="I87" s="8"/>
      <c r="J87" s="8"/>
      <c r="K87" s="8"/>
      <c r="L87" s="8"/>
      <c r="M87" s="8"/>
    </row>
    <row r="88" spans="2:13">
      <c r="B88" s="8"/>
      <c r="C88" s="8"/>
      <c r="D88" s="8"/>
      <c r="E88" s="8"/>
      <c r="F88" s="8"/>
      <c r="G88" s="8"/>
      <c r="H88" s="8"/>
      <c r="I88" s="8"/>
      <c r="J88" s="8"/>
      <c r="K88" s="8"/>
      <c r="L88" s="8"/>
      <c r="M88" s="8"/>
    </row>
    <row r="89" spans="2:13">
      <c r="B89" s="8"/>
      <c r="C89" s="8"/>
      <c r="D89" s="8"/>
      <c r="E89" s="8"/>
      <c r="F89" s="8"/>
      <c r="G89" s="8"/>
      <c r="H89" s="8"/>
      <c r="I89" s="8"/>
      <c r="J89" s="8"/>
      <c r="K89" s="8"/>
      <c r="L89" s="8"/>
      <c r="M89" s="8"/>
    </row>
    <row r="90" spans="2:13">
      <c r="B90" s="8"/>
      <c r="C90" s="8"/>
      <c r="D90" s="8"/>
      <c r="E90" s="8"/>
      <c r="F90" s="8"/>
      <c r="G90" s="8"/>
      <c r="H90" s="8"/>
      <c r="I90" s="8"/>
      <c r="J90" s="8"/>
      <c r="K90" s="8"/>
      <c r="L90" s="8"/>
      <c r="M90" s="8"/>
    </row>
    <row r="91" spans="2:13">
      <c r="B91" s="8"/>
      <c r="C91" s="8"/>
      <c r="D91" s="8"/>
      <c r="E91" s="8"/>
      <c r="F91" s="8"/>
      <c r="G91" s="8"/>
      <c r="H91" s="8"/>
      <c r="I91" s="8"/>
      <c r="J91" s="8"/>
      <c r="K91" s="8"/>
      <c r="L91" s="8"/>
      <c r="M91" s="8"/>
    </row>
    <row r="92" spans="2:13">
      <c r="B92" s="8"/>
      <c r="C92" s="8"/>
      <c r="D92" s="8"/>
      <c r="E92" s="8"/>
      <c r="F92" s="8"/>
      <c r="G92" s="8"/>
      <c r="H92" s="8"/>
      <c r="I92" s="8"/>
      <c r="J92" s="8"/>
      <c r="K92" s="8"/>
      <c r="L92" s="8"/>
      <c r="M92" s="8"/>
    </row>
    <row r="93" spans="2:13">
      <c r="B93" s="8"/>
      <c r="C93" s="8"/>
      <c r="D93" s="8"/>
      <c r="E93" s="8"/>
      <c r="F93" s="8"/>
      <c r="G93" s="8"/>
      <c r="H93" s="8"/>
      <c r="I93" s="8"/>
      <c r="J93" s="8"/>
      <c r="K93" s="8"/>
      <c r="L93" s="8"/>
      <c r="M93" s="8"/>
    </row>
    <row r="94" spans="2:13">
      <c r="B94" s="8"/>
      <c r="C94" s="8"/>
      <c r="D94" s="8"/>
      <c r="E94" s="8"/>
      <c r="F94" s="8"/>
      <c r="G94" s="8"/>
      <c r="H94" s="8"/>
      <c r="I94" s="8"/>
      <c r="J94" s="8"/>
      <c r="K94" s="8"/>
      <c r="L94" s="8"/>
      <c r="M94" s="8"/>
    </row>
    <row r="95" spans="2:13">
      <c r="B95" s="8"/>
      <c r="C95" s="8"/>
      <c r="D95" s="8"/>
      <c r="E95" s="8"/>
      <c r="F95" s="8"/>
      <c r="G95" s="8"/>
      <c r="H95" s="8"/>
      <c r="I95" s="8"/>
      <c r="J95" s="8"/>
      <c r="K95" s="8"/>
      <c r="L95" s="8"/>
      <c r="M95" s="8"/>
    </row>
    <row r="96" spans="2:13">
      <c r="B96" s="8"/>
      <c r="C96" s="8"/>
      <c r="D96" s="8"/>
      <c r="E96" s="8"/>
      <c r="F96" s="8"/>
      <c r="G96" s="8"/>
      <c r="H96" s="8"/>
      <c r="I96" s="8"/>
      <c r="J96" s="8"/>
      <c r="K96" s="8"/>
      <c r="L96" s="8"/>
      <c r="M96" s="8"/>
    </row>
    <row r="97" spans="2:13">
      <c r="B97" s="8"/>
      <c r="C97" s="8"/>
      <c r="D97" s="8"/>
      <c r="E97" s="8"/>
      <c r="F97" s="8"/>
      <c r="G97" s="8"/>
      <c r="H97" s="8"/>
      <c r="I97" s="8"/>
      <c r="J97" s="8"/>
      <c r="K97" s="8"/>
      <c r="L97" s="8"/>
      <c r="M97" s="8"/>
    </row>
    <row r="98" spans="2:13">
      <c r="B98" s="8"/>
      <c r="C98" s="8"/>
      <c r="D98" s="8"/>
      <c r="E98" s="8"/>
      <c r="F98" s="8"/>
      <c r="G98" s="8"/>
      <c r="H98" s="8"/>
      <c r="I98" s="8"/>
      <c r="J98" s="8"/>
      <c r="K98" s="8"/>
      <c r="L98" s="8"/>
      <c r="M98" s="8"/>
    </row>
    <row r="99" spans="2:13">
      <c r="B99" s="8"/>
      <c r="C99" s="8"/>
      <c r="D99" s="8"/>
      <c r="E99" s="8"/>
      <c r="F99" s="8"/>
      <c r="G99" s="8"/>
      <c r="H99" s="8"/>
      <c r="I99" s="8"/>
      <c r="J99" s="8"/>
      <c r="K99" s="8"/>
      <c r="L99" s="8"/>
      <c r="M99" s="8"/>
    </row>
    <row r="100" spans="2:13">
      <c r="B100" s="8"/>
      <c r="C100" s="8"/>
      <c r="D100" s="8"/>
      <c r="E100" s="8"/>
      <c r="F100" s="8"/>
      <c r="G100" s="8"/>
      <c r="H100" s="8"/>
      <c r="I100" s="8"/>
      <c r="J100" s="8"/>
      <c r="K100" s="8"/>
      <c r="L100" s="8"/>
      <c r="M100" s="8"/>
    </row>
    <row r="101" spans="2:13">
      <c r="B101" s="8"/>
      <c r="C101" s="8"/>
      <c r="D101" s="8"/>
      <c r="E101" s="8"/>
      <c r="F101" s="8"/>
      <c r="G101" s="8"/>
      <c r="H101" s="8"/>
      <c r="I101" s="8"/>
      <c r="J101" s="8"/>
      <c r="K101" s="8"/>
      <c r="L101" s="8"/>
      <c r="M101" s="8"/>
    </row>
    <row r="102" spans="2:13">
      <c r="B102" s="8"/>
      <c r="C102" s="8"/>
      <c r="D102" s="8"/>
      <c r="E102" s="8"/>
      <c r="F102" s="8"/>
      <c r="G102" s="8"/>
      <c r="H102" s="8"/>
      <c r="I102" s="8"/>
      <c r="J102" s="8"/>
      <c r="K102" s="8"/>
      <c r="L102" s="8"/>
      <c r="M102" s="8"/>
    </row>
    <row r="103" spans="2:13">
      <c r="B103" s="8"/>
      <c r="C103" s="8"/>
      <c r="D103" s="8"/>
      <c r="E103" s="8"/>
      <c r="F103" s="8"/>
      <c r="G103" s="8"/>
      <c r="H103" s="8"/>
      <c r="I103" s="8"/>
      <c r="J103" s="8"/>
      <c r="K103" s="8"/>
      <c r="L103" s="8"/>
      <c r="M103" s="8"/>
    </row>
    <row r="104" spans="2:13">
      <c r="B104" s="8"/>
      <c r="C104" s="8"/>
      <c r="D104" s="8"/>
      <c r="E104" s="8"/>
      <c r="F104" s="8"/>
      <c r="G104" s="8"/>
      <c r="H104" s="8"/>
      <c r="I104" s="8"/>
      <c r="J104" s="8"/>
      <c r="K104" s="8"/>
      <c r="L104" s="8"/>
      <c r="M104" s="8"/>
    </row>
    <row r="105" spans="2:13">
      <c r="B105" s="8"/>
      <c r="C105" s="8"/>
      <c r="D105" s="8"/>
      <c r="E105" s="8"/>
      <c r="F105" s="8"/>
      <c r="G105" s="8"/>
      <c r="H105" s="8"/>
      <c r="I105" s="8"/>
      <c r="J105" s="8"/>
      <c r="K105" s="8"/>
      <c r="L105" s="8"/>
      <c r="M105" s="8"/>
    </row>
    <row r="106" spans="2:13">
      <c r="B106" s="8"/>
      <c r="C106" s="8"/>
      <c r="D106" s="8"/>
      <c r="E106" s="8"/>
      <c r="F106" s="8"/>
      <c r="G106" s="8"/>
      <c r="H106" s="8"/>
      <c r="I106" s="8"/>
      <c r="J106" s="8"/>
      <c r="K106" s="8"/>
      <c r="L106" s="8"/>
      <c r="M106" s="8"/>
    </row>
    <row r="107" spans="2:13">
      <c r="B107" s="8"/>
      <c r="C107" s="8"/>
      <c r="D107" s="8"/>
      <c r="E107" s="8"/>
      <c r="F107" s="8"/>
      <c r="G107" s="8"/>
      <c r="H107" s="8"/>
      <c r="I107" s="8"/>
      <c r="J107" s="8"/>
      <c r="K107" s="8"/>
      <c r="L107" s="8"/>
      <c r="M107" s="8"/>
    </row>
    <row r="108" spans="2:13">
      <c r="B108" s="8"/>
      <c r="C108" s="8"/>
      <c r="D108" s="8"/>
      <c r="E108" s="8"/>
      <c r="F108" s="8"/>
      <c r="G108" s="8"/>
      <c r="H108" s="8"/>
      <c r="I108" s="8"/>
      <c r="J108" s="8"/>
      <c r="K108" s="8"/>
      <c r="L108" s="8"/>
      <c r="M108" s="8"/>
    </row>
    <row r="109" spans="2:13">
      <c r="B109" s="8"/>
      <c r="C109" s="8"/>
      <c r="D109" s="8"/>
      <c r="E109" s="8"/>
      <c r="F109" s="8"/>
      <c r="G109" s="8"/>
      <c r="H109" s="8"/>
      <c r="I109" s="8"/>
      <c r="J109" s="8"/>
      <c r="K109" s="8"/>
      <c r="L109" s="8"/>
      <c r="M109" s="8"/>
    </row>
    <row r="110" spans="2:13">
      <c r="B110" s="8"/>
      <c r="C110" s="8"/>
      <c r="D110" s="8"/>
      <c r="E110" s="8"/>
      <c r="F110" s="8"/>
      <c r="G110" s="8"/>
      <c r="H110" s="8"/>
      <c r="I110" s="8"/>
      <c r="J110" s="8"/>
      <c r="K110" s="8"/>
      <c r="L110" s="8"/>
      <c r="M110" s="8"/>
    </row>
    <row r="111" spans="2:13">
      <c r="B111" s="8"/>
      <c r="C111" s="8"/>
      <c r="D111" s="8"/>
      <c r="E111" s="8"/>
      <c r="F111" s="8"/>
      <c r="G111" s="8"/>
      <c r="H111" s="8"/>
      <c r="I111" s="8"/>
      <c r="J111" s="8"/>
      <c r="K111" s="8"/>
      <c r="L111" s="8"/>
      <c r="M111" s="8"/>
    </row>
    <row r="112" spans="2:13">
      <c r="B112" s="8"/>
      <c r="C112" s="8"/>
      <c r="D112" s="8"/>
      <c r="E112" s="8"/>
      <c r="F112" s="8"/>
      <c r="G112" s="8"/>
      <c r="H112" s="8"/>
      <c r="I112" s="8"/>
      <c r="J112" s="8"/>
      <c r="K112" s="8"/>
      <c r="L112" s="8"/>
      <c r="M112" s="8"/>
    </row>
    <row r="113" spans="2:13">
      <c r="B113" s="8"/>
      <c r="C113" s="8"/>
      <c r="D113" s="8"/>
      <c r="E113" s="8"/>
      <c r="F113" s="8"/>
      <c r="G113" s="8"/>
      <c r="H113" s="8"/>
      <c r="I113" s="8"/>
      <c r="J113" s="8"/>
      <c r="K113" s="8"/>
      <c r="L113" s="8"/>
      <c r="M113" s="8"/>
    </row>
    <row r="114" spans="2:13">
      <c r="B114" s="8"/>
      <c r="C114" s="8"/>
      <c r="D114" s="8"/>
      <c r="E114" s="8"/>
      <c r="F114" s="8"/>
      <c r="G114" s="8"/>
      <c r="H114" s="8"/>
      <c r="I114" s="8"/>
      <c r="J114" s="8"/>
      <c r="K114" s="8"/>
      <c r="L114" s="8"/>
      <c r="M114" s="8"/>
    </row>
    <row r="115" spans="2:13">
      <c r="B115" s="8"/>
      <c r="C115" s="8"/>
      <c r="D115" s="8"/>
      <c r="E115" s="8"/>
      <c r="F115" s="8"/>
      <c r="G115" s="8"/>
      <c r="H115" s="8"/>
      <c r="I115" s="8"/>
      <c r="J115" s="8"/>
      <c r="K115" s="8"/>
      <c r="L115" s="8"/>
      <c r="M115" s="8"/>
    </row>
    <row r="116" spans="2:13">
      <c r="B116" s="8"/>
      <c r="C116" s="8"/>
      <c r="D116" s="8"/>
      <c r="E116" s="8"/>
      <c r="F116" s="8"/>
      <c r="G116" s="8"/>
      <c r="H116" s="8"/>
      <c r="I116" s="8"/>
      <c r="J116" s="8"/>
      <c r="K116" s="8"/>
      <c r="L116" s="8"/>
      <c r="M116" s="8"/>
    </row>
    <row r="117" spans="2:13">
      <c r="B117" s="8"/>
      <c r="C117" s="8"/>
      <c r="D117" s="8"/>
      <c r="E117" s="8"/>
      <c r="F117" s="8"/>
      <c r="G117" s="8"/>
      <c r="H117" s="8"/>
      <c r="I117" s="8"/>
      <c r="J117" s="8"/>
      <c r="K117" s="8"/>
      <c r="L117" s="8"/>
      <c r="M117" s="8"/>
    </row>
    <row r="118" spans="2:13">
      <c r="B118" s="8"/>
      <c r="C118" s="8"/>
      <c r="D118" s="8"/>
      <c r="E118" s="8"/>
      <c r="F118" s="8"/>
      <c r="G118" s="8"/>
      <c r="H118" s="8"/>
      <c r="I118" s="8"/>
      <c r="J118" s="8"/>
      <c r="K118" s="8"/>
      <c r="L118" s="8"/>
      <c r="M118" s="8"/>
    </row>
    <row r="119" spans="2:13">
      <c r="B119" s="8"/>
      <c r="C119" s="8"/>
      <c r="D119" s="8"/>
      <c r="E119" s="8"/>
      <c r="F119" s="8"/>
      <c r="G119" s="8"/>
      <c r="H119" s="8"/>
      <c r="I119" s="8"/>
      <c r="J119" s="8"/>
      <c r="K119" s="8"/>
      <c r="L119" s="8"/>
      <c r="M119" s="8"/>
    </row>
    <row r="120" spans="2:13">
      <c r="B120" s="8"/>
      <c r="C120" s="8"/>
      <c r="D120" s="8"/>
      <c r="E120" s="8"/>
      <c r="F120" s="8"/>
      <c r="G120" s="8"/>
      <c r="H120" s="8"/>
      <c r="I120" s="8"/>
      <c r="J120" s="8"/>
      <c r="K120" s="8"/>
      <c r="L120" s="8"/>
      <c r="M120" s="8"/>
    </row>
    <row r="121" spans="2:13">
      <c r="B121" s="8"/>
      <c r="C121" s="8"/>
      <c r="D121" s="8"/>
      <c r="E121" s="8"/>
      <c r="F121" s="8"/>
      <c r="G121" s="8"/>
      <c r="H121" s="8"/>
      <c r="I121" s="8"/>
      <c r="J121" s="8"/>
      <c r="K121" s="8"/>
      <c r="L121" s="8"/>
      <c r="M121" s="8"/>
    </row>
    <row r="122" spans="2:13">
      <c r="B122" s="8"/>
      <c r="C122" s="8"/>
      <c r="D122" s="8"/>
      <c r="E122" s="8"/>
      <c r="F122" s="8"/>
      <c r="G122" s="8"/>
      <c r="H122" s="8"/>
      <c r="I122" s="8"/>
      <c r="J122" s="8"/>
      <c r="K122" s="8"/>
      <c r="L122" s="8"/>
      <c r="M122" s="8"/>
    </row>
    <row r="123" spans="2:13">
      <c r="B123" s="8"/>
      <c r="C123" s="8"/>
      <c r="D123" s="8"/>
      <c r="E123" s="8"/>
      <c r="F123" s="8"/>
      <c r="G123" s="8"/>
      <c r="H123" s="8"/>
      <c r="I123" s="8"/>
      <c r="J123" s="8"/>
      <c r="K123" s="8"/>
      <c r="L123" s="8"/>
      <c r="M123" s="8"/>
    </row>
    <row r="124" spans="2:13">
      <c r="B124" s="8"/>
      <c r="C124" s="8"/>
      <c r="D124" s="8"/>
      <c r="E124" s="8"/>
      <c r="F124" s="8"/>
      <c r="G124" s="8"/>
      <c r="H124" s="8"/>
      <c r="I124" s="8"/>
      <c r="J124" s="8"/>
      <c r="K124" s="8"/>
      <c r="L124" s="8"/>
      <c r="M124" s="8"/>
    </row>
    <row r="125" spans="2:13">
      <c r="B125" s="8"/>
      <c r="C125" s="8"/>
      <c r="D125" s="8"/>
      <c r="E125" s="8"/>
      <c r="F125" s="8"/>
      <c r="G125" s="8"/>
      <c r="H125" s="8"/>
      <c r="I125" s="8"/>
      <c r="J125" s="8"/>
      <c r="K125" s="8"/>
      <c r="L125" s="8"/>
      <c r="M125" s="8"/>
    </row>
    <row r="126" spans="2:13">
      <c r="B126" s="8"/>
      <c r="C126" s="8"/>
      <c r="D126" s="8"/>
      <c r="E126" s="8"/>
      <c r="F126" s="8"/>
      <c r="G126" s="8"/>
      <c r="H126" s="8"/>
      <c r="I126" s="8"/>
      <c r="J126" s="8"/>
      <c r="K126" s="8"/>
      <c r="L126" s="8"/>
      <c r="M126" s="8"/>
    </row>
    <row r="127" spans="2:13">
      <c r="B127" s="8"/>
      <c r="C127" s="8"/>
      <c r="D127" s="8"/>
      <c r="E127" s="8"/>
      <c r="F127" s="8"/>
      <c r="G127" s="8"/>
      <c r="H127" s="8"/>
      <c r="I127" s="8"/>
      <c r="J127" s="8"/>
      <c r="K127" s="8"/>
      <c r="L127" s="8"/>
      <c r="M127" s="8"/>
    </row>
    <row r="128" spans="2:13">
      <c r="B128" s="8"/>
      <c r="C128" s="8"/>
      <c r="D128" s="8"/>
      <c r="E128" s="8"/>
      <c r="F128" s="8"/>
      <c r="G128" s="8"/>
      <c r="H128" s="8"/>
      <c r="I128" s="8"/>
      <c r="J128" s="8"/>
      <c r="K128" s="8"/>
      <c r="L128" s="8"/>
      <c r="M128" s="8"/>
    </row>
    <row r="129" spans="2:13">
      <c r="B129" s="8"/>
      <c r="C129" s="8"/>
      <c r="D129" s="8"/>
      <c r="E129" s="8"/>
      <c r="F129" s="8"/>
      <c r="G129" s="8"/>
      <c r="H129" s="8"/>
      <c r="I129" s="8"/>
      <c r="J129" s="8"/>
      <c r="K129" s="8"/>
      <c r="L129" s="8"/>
      <c r="M129" s="8"/>
    </row>
    <row r="130" spans="2:13">
      <c r="B130" s="8"/>
      <c r="C130" s="8"/>
      <c r="D130" s="8"/>
      <c r="E130" s="8"/>
      <c r="F130" s="8"/>
      <c r="G130" s="8"/>
      <c r="H130" s="8"/>
      <c r="I130" s="8"/>
      <c r="J130" s="8"/>
      <c r="K130" s="8"/>
      <c r="L130" s="8"/>
      <c r="M130" s="8"/>
    </row>
    <row r="131" spans="2:13">
      <c r="B131" s="8"/>
      <c r="C131" s="8"/>
      <c r="D131" s="8"/>
      <c r="E131" s="8"/>
      <c r="F131" s="8"/>
      <c r="G131" s="8"/>
      <c r="H131" s="8"/>
      <c r="I131" s="8"/>
      <c r="J131" s="8"/>
      <c r="K131" s="8"/>
      <c r="L131" s="8"/>
      <c r="M131" s="8"/>
    </row>
    <row r="132" spans="2:13">
      <c r="B132" s="8"/>
      <c r="C132" s="8"/>
      <c r="D132" s="8"/>
      <c r="E132" s="8"/>
      <c r="F132" s="8"/>
      <c r="G132" s="8"/>
      <c r="H132" s="8"/>
      <c r="I132" s="8"/>
      <c r="J132" s="8"/>
      <c r="K132" s="8"/>
      <c r="L132" s="8"/>
      <c r="M132" s="8"/>
    </row>
    <row r="133" spans="2:13">
      <c r="B133" s="8"/>
      <c r="C133" s="8"/>
      <c r="D133" s="8"/>
      <c r="E133" s="8"/>
      <c r="F133" s="8"/>
      <c r="G133" s="8"/>
      <c r="H133" s="8"/>
      <c r="I133" s="8"/>
      <c r="J133" s="8"/>
      <c r="K133" s="8"/>
      <c r="L133" s="8"/>
      <c r="M133" s="8"/>
    </row>
    <row r="134" spans="2:13">
      <c r="B134" s="8"/>
      <c r="C134" s="8"/>
      <c r="D134" s="8"/>
      <c r="E134" s="8"/>
      <c r="F134" s="8"/>
      <c r="G134" s="8"/>
      <c r="H134" s="8"/>
      <c r="I134" s="8"/>
      <c r="J134" s="8"/>
      <c r="K134" s="8"/>
      <c r="L134" s="8"/>
      <c r="M134" s="8"/>
    </row>
    <row r="135" spans="2:13">
      <c r="B135" s="8"/>
      <c r="C135" s="8"/>
      <c r="D135" s="8"/>
      <c r="E135" s="8"/>
      <c r="F135" s="8"/>
      <c r="G135" s="8"/>
      <c r="H135" s="8"/>
      <c r="I135" s="8"/>
      <c r="J135" s="8"/>
      <c r="K135" s="8"/>
      <c r="L135" s="8"/>
      <c r="M135" s="8"/>
    </row>
    <row r="136" spans="2:13">
      <c r="B136" s="8"/>
      <c r="C136" s="8"/>
      <c r="D136" s="8"/>
      <c r="E136" s="8"/>
      <c r="F136" s="8"/>
      <c r="G136" s="8"/>
      <c r="H136" s="8"/>
      <c r="I136" s="8"/>
      <c r="J136" s="8"/>
      <c r="K136" s="8"/>
      <c r="L136" s="8"/>
      <c r="M136" s="8"/>
    </row>
    <row r="137" spans="2:13">
      <c r="B137" s="8"/>
      <c r="C137" s="8"/>
      <c r="D137" s="8"/>
      <c r="E137" s="8"/>
      <c r="F137" s="8"/>
      <c r="G137" s="8"/>
      <c r="H137" s="8"/>
      <c r="I137" s="8"/>
      <c r="J137" s="8"/>
      <c r="K137" s="8"/>
      <c r="L137" s="8"/>
      <c r="M137" s="8"/>
    </row>
    <row r="138" spans="2:13">
      <c r="B138" s="8"/>
      <c r="C138" s="8"/>
      <c r="D138" s="8"/>
      <c r="E138" s="8"/>
      <c r="F138" s="8"/>
      <c r="G138" s="8"/>
      <c r="H138" s="8"/>
      <c r="I138" s="8"/>
      <c r="J138" s="8"/>
      <c r="K138" s="8"/>
      <c r="L138" s="8"/>
      <c r="M138" s="8"/>
    </row>
    <row r="139" spans="2:13">
      <c r="B139" s="8"/>
      <c r="C139" s="8"/>
      <c r="D139" s="8"/>
      <c r="E139" s="8"/>
      <c r="F139" s="8"/>
      <c r="G139" s="8"/>
      <c r="H139" s="8"/>
      <c r="I139" s="8"/>
      <c r="J139" s="8"/>
      <c r="K139" s="8"/>
      <c r="L139" s="8"/>
      <c r="M139" s="8"/>
    </row>
    <row r="140" spans="2:13">
      <c r="B140" s="8"/>
      <c r="C140" s="8"/>
      <c r="D140" s="8"/>
      <c r="E140" s="8"/>
      <c r="F140" s="8"/>
      <c r="G140" s="8"/>
      <c r="H140" s="8"/>
      <c r="I140" s="8"/>
      <c r="J140" s="8"/>
      <c r="K140" s="8"/>
      <c r="L140" s="8"/>
      <c r="M140" s="8"/>
    </row>
    <row r="141" spans="2:13">
      <c r="B141" s="8"/>
      <c r="C141" s="8"/>
      <c r="D141" s="8"/>
      <c r="E141" s="8"/>
      <c r="F141" s="8"/>
      <c r="G141" s="8"/>
      <c r="H141" s="8"/>
      <c r="I141" s="8"/>
      <c r="J141" s="8"/>
      <c r="K141" s="8"/>
      <c r="L141" s="8"/>
      <c r="M141" s="8"/>
    </row>
    <row r="142" spans="2:13">
      <c r="B142" s="8"/>
      <c r="C142" s="8"/>
      <c r="D142" s="8"/>
      <c r="E142" s="8"/>
      <c r="F142" s="8"/>
      <c r="G142" s="8"/>
      <c r="H142" s="8"/>
      <c r="I142" s="8"/>
      <c r="J142" s="8"/>
      <c r="K142" s="8"/>
      <c r="L142" s="8"/>
      <c r="M142" s="8"/>
    </row>
    <row r="143" spans="2:13">
      <c r="B143" s="8"/>
      <c r="C143" s="8"/>
      <c r="D143" s="8"/>
      <c r="E143" s="8"/>
      <c r="F143" s="8"/>
      <c r="G143" s="8"/>
      <c r="H143" s="8"/>
      <c r="I143" s="8"/>
      <c r="J143" s="8"/>
      <c r="K143" s="8"/>
      <c r="L143" s="8"/>
      <c r="M143" s="8"/>
    </row>
    <row r="144" spans="2:13">
      <c r="B144" s="8"/>
      <c r="C144" s="8"/>
      <c r="D144" s="8"/>
      <c r="E144" s="8"/>
      <c r="F144" s="8"/>
      <c r="G144" s="8"/>
      <c r="H144" s="8"/>
      <c r="I144" s="8"/>
      <c r="J144" s="8"/>
      <c r="K144" s="8"/>
      <c r="L144" s="8"/>
      <c r="M144" s="8"/>
    </row>
    <row r="145" spans="2:13">
      <c r="B145" s="8"/>
      <c r="C145" s="8"/>
      <c r="D145" s="8"/>
      <c r="E145" s="8"/>
      <c r="F145" s="8"/>
      <c r="G145" s="8"/>
      <c r="H145" s="8"/>
      <c r="I145" s="8"/>
      <c r="J145" s="8"/>
      <c r="K145" s="8"/>
      <c r="L145" s="8"/>
      <c r="M145" s="8"/>
    </row>
    <row r="146" spans="2:13">
      <c r="B146" s="8"/>
      <c r="C146" s="8"/>
      <c r="D146" s="8"/>
      <c r="E146" s="8"/>
      <c r="F146" s="8"/>
      <c r="G146" s="8"/>
      <c r="H146" s="8"/>
      <c r="I146" s="8"/>
      <c r="J146" s="8"/>
      <c r="K146" s="8"/>
      <c r="L146" s="8"/>
      <c r="M146" s="8"/>
    </row>
    <row r="147" spans="2:13">
      <c r="B147" s="8"/>
      <c r="C147" s="8"/>
      <c r="D147" s="8"/>
      <c r="E147" s="8"/>
      <c r="F147" s="8"/>
      <c r="G147" s="8"/>
      <c r="H147" s="8"/>
      <c r="I147" s="8"/>
      <c r="J147" s="8"/>
      <c r="K147" s="8"/>
      <c r="L147" s="8"/>
      <c r="M147" s="8"/>
    </row>
    <row r="148" spans="2:13">
      <c r="B148" s="8"/>
      <c r="C148" s="8"/>
      <c r="D148" s="8"/>
      <c r="E148" s="8"/>
      <c r="F148" s="8"/>
      <c r="G148" s="8"/>
      <c r="H148" s="8"/>
      <c r="I148" s="8"/>
      <c r="J148" s="8"/>
      <c r="K148" s="8"/>
      <c r="L148" s="8"/>
      <c r="M148" s="8"/>
    </row>
    <row r="149" spans="2:13">
      <c r="B149" s="8"/>
      <c r="C149" s="8"/>
      <c r="D149" s="8"/>
      <c r="E149" s="8"/>
      <c r="F149" s="8"/>
      <c r="G149" s="8"/>
      <c r="H149" s="8"/>
      <c r="I149" s="8"/>
      <c r="J149" s="8"/>
      <c r="K149" s="8"/>
      <c r="L149" s="8"/>
      <c r="M149" s="8"/>
    </row>
    <row r="150" spans="2:13">
      <c r="B150" s="8"/>
      <c r="C150" s="8"/>
      <c r="D150" s="8"/>
      <c r="E150" s="8"/>
      <c r="F150" s="8"/>
      <c r="G150" s="8"/>
      <c r="H150" s="8"/>
      <c r="I150" s="8"/>
      <c r="J150" s="8"/>
      <c r="K150" s="8"/>
      <c r="L150" s="8"/>
      <c r="M150" s="8"/>
    </row>
    <row r="151" spans="2:13">
      <c r="B151" s="8"/>
      <c r="C151" s="8"/>
      <c r="D151" s="8"/>
      <c r="E151" s="8"/>
      <c r="F151" s="8"/>
      <c r="G151" s="8"/>
      <c r="H151" s="8"/>
      <c r="I151" s="8"/>
      <c r="J151" s="8"/>
      <c r="K151" s="8"/>
      <c r="L151" s="8"/>
      <c r="M151" s="8"/>
    </row>
    <row r="152" spans="2:13">
      <c r="B152" s="8"/>
      <c r="C152" s="8"/>
      <c r="D152" s="8"/>
      <c r="E152" s="8"/>
      <c r="F152" s="8"/>
      <c r="G152" s="8"/>
      <c r="H152" s="8"/>
      <c r="I152" s="8"/>
      <c r="J152" s="8"/>
      <c r="K152" s="8"/>
      <c r="L152" s="8"/>
      <c r="M152" s="8"/>
    </row>
    <row r="153" spans="2:13">
      <c r="B153" s="8"/>
      <c r="C153" s="8"/>
      <c r="D153" s="8"/>
      <c r="E153" s="8"/>
      <c r="F153" s="8"/>
      <c r="G153" s="8"/>
      <c r="H153" s="8"/>
      <c r="I153" s="8"/>
      <c r="J153" s="8"/>
      <c r="K153" s="8"/>
      <c r="L153" s="8"/>
      <c r="M153" s="8"/>
    </row>
    <row r="159" spans="2:13">
      <c r="B159" s="8"/>
      <c r="C159" s="8"/>
      <c r="D159" s="8"/>
      <c r="E159" s="8"/>
      <c r="F159" s="8"/>
      <c r="G159" s="8"/>
      <c r="H159" s="8"/>
      <c r="I159" s="8"/>
      <c r="J159" s="8"/>
      <c r="K159" s="8"/>
      <c r="L159" s="8"/>
      <c r="M159" s="8"/>
    </row>
    <row r="160" spans="2:13">
      <c r="B160" s="8"/>
      <c r="C160" s="8"/>
      <c r="D160" s="8"/>
      <c r="E160" s="8"/>
      <c r="F160" s="8"/>
      <c r="G160" s="8"/>
      <c r="H160" s="8"/>
      <c r="I160" s="8"/>
      <c r="J160" s="8"/>
      <c r="K160" s="8"/>
      <c r="L160" s="8"/>
      <c r="M160" s="8"/>
    </row>
    <row r="161" spans="2:13">
      <c r="B161" s="8"/>
      <c r="C161" s="8"/>
      <c r="D161" s="8"/>
      <c r="E161" s="8"/>
      <c r="F161" s="8"/>
      <c r="G161" s="8"/>
      <c r="H161" s="8"/>
      <c r="I161" s="8"/>
      <c r="J161" s="8"/>
      <c r="K161" s="8"/>
      <c r="L161" s="8"/>
      <c r="M161" s="8"/>
    </row>
    <row r="162" spans="2:13">
      <c r="B162" s="8"/>
      <c r="C162" s="8"/>
      <c r="D162" s="8"/>
      <c r="E162" s="8"/>
      <c r="F162" s="8"/>
      <c r="G162" s="8"/>
      <c r="H162" s="8"/>
      <c r="I162" s="8"/>
      <c r="J162" s="8"/>
      <c r="K162" s="8"/>
      <c r="L162" s="8"/>
      <c r="M162" s="8"/>
    </row>
    <row r="163" spans="2:13">
      <c r="B163" s="8"/>
      <c r="C163" s="8"/>
      <c r="D163" s="8"/>
      <c r="E163" s="8"/>
      <c r="F163" s="8"/>
      <c r="G163" s="8"/>
      <c r="H163" s="8"/>
      <c r="I163" s="8"/>
      <c r="J163" s="8"/>
      <c r="K163" s="8"/>
      <c r="L163" s="8"/>
      <c r="M163" s="8"/>
    </row>
    <row r="164" spans="2:13">
      <c r="B164" s="8"/>
      <c r="C164" s="8"/>
      <c r="D164" s="8"/>
      <c r="E164" s="8"/>
      <c r="F164" s="8"/>
      <c r="G164" s="8"/>
      <c r="H164" s="8"/>
      <c r="I164" s="8"/>
      <c r="J164" s="8"/>
      <c r="K164" s="8"/>
      <c r="L164" s="8"/>
      <c r="M164" s="8"/>
    </row>
    <row r="165" spans="2:13">
      <c r="B165" s="8"/>
      <c r="C165" s="8"/>
      <c r="D165" s="8"/>
      <c r="E165" s="8"/>
      <c r="F165" s="8"/>
      <c r="G165" s="8"/>
      <c r="H165" s="8"/>
      <c r="I165" s="8"/>
      <c r="J165" s="8"/>
      <c r="K165" s="8"/>
      <c r="L165" s="8"/>
      <c r="M165" s="8"/>
    </row>
    <row r="166" spans="2:13">
      <c r="B166" s="8"/>
      <c r="C166" s="8"/>
      <c r="D166" s="8"/>
      <c r="E166" s="8"/>
      <c r="F166" s="8"/>
      <c r="G166" s="8"/>
      <c r="H166" s="8"/>
      <c r="I166" s="8"/>
      <c r="J166" s="8"/>
      <c r="K166" s="8"/>
      <c r="L166" s="8"/>
      <c r="M166" s="8"/>
    </row>
    <row r="167" spans="2:13">
      <c r="B167" s="8"/>
      <c r="C167" s="8"/>
      <c r="D167" s="8"/>
      <c r="E167" s="8"/>
      <c r="F167" s="8"/>
      <c r="G167" s="8"/>
      <c r="H167" s="8"/>
      <c r="I167" s="8"/>
      <c r="J167" s="8"/>
      <c r="K167" s="8"/>
      <c r="L167" s="8"/>
      <c r="M167" s="8"/>
    </row>
    <row r="168" spans="2:13">
      <c r="B168" s="8"/>
      <c r="C168" s="8"/>
      <c r="D168" s="8"/>
      <c r="E168" s="8"/>
      <c r="F168" s="8"/>
      <c r="G168" s="8"/>
      <c r="H168" s="8"/>
      <c r="I168" s="8"/>
      <c r="J168" s="8"/>
      <c r="K168" s="8"/>
      <c r="L168" s="8"/>
      <c r="M168" s="8"/>
    </row>
    <row r="169" spans="2:13">
      <c r="B169" s="8"/>
      <c r="C169" s="8"/>
      <c r="D169" s="8"/>
      <c r="E169" s="8"/>
      <c r="F169" s="8"/>
      <c r="G169" s="8"/>
      <c r="H169" s="8"/>
      <c r="I169" s="8"/>
      <c r="J169" s="8"/>
      <c r="K169" s="8"/>
      <c r="L169" s="8"/>
      <c r="M169" s="8"/>
    </row>
    <row r="170" spans="2:13">
      <c r="B170" s="8"/>
      <c r="C170" s="8"/>
      <c r="D170" s="8"/>
      <c r="E170" s="8"/>
      <c r="F170" s="8"/>
      <c r="G170" s="8"/>
      <c r="H170" s="8"/>
      <c r="I170" s="8"/>
      <c r="J170" s="8"/>
      <c r="K170" s="8"/>
      <c r="L170" s="8"/>
      <c r="M170" s="8"/>
    </row>
    <row r="171" spans="2:13">
      <c r="B171" s="8"/>
      <c r="C171" s="8"/>
      <c r="D171" s="8"/>
      <c r="E171" s="8"/>
      <c r="F171" s="8"/>
      <c r="G171" s="8"/>
      <c r="H171" s="8"/>
      <c r="I171" s="8"/>
      <c r="J171" s="8"/>
      <c r="K171" s="8"/>
      <c r="L171" s="8"/>
      <c r="M171" s="8"/>
    </row>
    <row r="172" spans="2:13">
      <c r="B172" s="8"/>
      <c r="C172" s="8"/>
      <c r="D172" s="8"/>
      <c r="E172" s="8"/>
      <c r="F172" s="8"/>
      <c r="G172" s="8"/>
      <c r="H172" s="8"/>
      <c r="I172" s="8"/>
      <c r="J172" s="8"/>
      <c r="K172" s="8"/>
      <c r="L172" s="8"/>
      <c r="M172" s="8"/>
    </row>
    <row r="173" spans="2:13">
      <c r="B173" s="8"/>
      <c r="C173" s="8"/>
      <c r="D173" s="8"/>
      <c r="E173" s="8"/>
      <c r="F173" s="8"/>
      <c r="G173" s="8"/>
      <c r="H173" s="8"/>
      <c r="I173" s="8"/>
      <c r="J173" s="8"/>
      <c r="K173" s="8"/>
      <c r="L173" s="8"/>
      <c r="M173" s="8"/>
    </row>
    <row r="174" spans="2:13">
      <c r="B174" s="8"/>
      <c r="C174" s="8"/>
      <c r="D174" s="8"/>
      <c r="E174" s="8"/>
      <c r="F174" s="8"/>
      <c r="G174" s="8"/>
      <c r="H174" s="8"/>
      <c r="I174" s="8"/>
      <c r="J174" s="8"/>
      <c r="K174" s="8"/>
      <c r="L174" s="8"/>
      <c r="M174" s="8"/>
    </row>
    <row r="175" spans="2:13">
      <c r="B175" s="8"/>
      <c r="C175" s="8"/>
      <c r="D175" s="8"/>
      <c r="E175" s="8"/>
      <c r="F175" s="8"/>
      <c r="G175" s="8"/>
      <c r="H175" s="8"/>
      <c r="I175" s="8"/>
      <c r="J175" s="8"/>
      <c r="K175" s="8"/>
      <c r="L175" s="8"/>
      <c r="M175" s="8"/>
    </row>
    <row r="176" spans="2:13">
      <c r="B176" s="8"/>
      <c r="C176" s="8"/>
      <c r="D176" s="8"/>
      <c r="E176" s="8"/>
      <c r="F176" s="8"/>
      <c r="G176" s="8"/>
      <c r="H176" s="8"/>
      <c r="I176" s="8"/>
      <c r="J176" s="8"/>
      <c r="K176" s="8"/>
      <c r="L176" s="8"/>
      <c r="M176" s="8"/>
    </row>
    <row r="177" spans="2:13">
      <c r="B177" s="8"/>
      <c r="C177" s="8"/>
      <c r="D177" s="8"/>
      <c r="E177" s="8"/>
      <c r="F177" s="8"/>
      <c r="G177" s="8"/>
      <c r="H177" s="8"/>
      <c r="I177" s="8"/>
      <c r="J177" s="8"/>
      <c r="K177" s="8"/>
      <c r="L177" s="8"/>
      <c r="M177" s="8"/>
    </row>
    <row r="178" spans="2:13">
      <c r="B178" s="8"/>
      <c r="C178" s="8"/>
      <c r="D178" s="8"/>
      <c r="E178" s="8"/>
      <c r="F178" s="8"/>
      <c r="G178" s="8"/>
      <c r="H178" s="8"/>
      <c r="I178" s="8"/>
      <c r="J178" s="8"/>
      <c r="K178" s="8"/>
      <c r="L178" s="8"/>
      <c r="M178" s="8"/>
    </row>
    <row r="179" spans="2:13">
      <c r="B179" s="8"/>
      <c r="C179" s="8"/>
      <c r="D179" s="8"/>
      <c r="E179" s="8"/>
      <c r="F179" s="8"/>
      <c r="G179" s="8"/>
      <c r="H179" s="8"/>
      <c r="I179" s="8"/>
      <c r="J179" s="8"/>
      <c r="K179" s="8"/>
      <c r="L179" s="8"/>
      <c r="M179" s="8"/>
    </row>
    <row r="180" spans="2:13">
      <c r="B180" s="8"/>
      <c r="C180" s="8"/>
      <c r="D180" s="8"/>
      <c r="E180" s="8"/>
      <c r="F180" s="8"/>
      <c r="G180" s="8"/>
      <c r="H180" s="8"/>
      <c r="I180" s="8"/>
      <c r="J180" s="8"/>
      <c r="K180" s="8"/>
      <c r="L180" s="8"/>
      <c r="M180" s="8"/>
    </row>
    <row r="181" spans="2:13">
      <c r="B181" s="8"/>
      <c r="C181" s="8"/>
      <c r="D181" s="8"/>
      <c r="E181" s="8"/>
      <c r="F181" s="8"/>
      <c r="G181" s="8"/>
      <c r="H181" s="8"/>
      <c r="I181" s="8"/>
      <c r="J181" s="8"/>
      <c r="K181" s="8"/>
      <c r="L181" s="8"/>
      <c r="M181" s="8"/>
    </row>
    <row r="182" spans="2:13">
      <c r="B182" s="8"/>
      <c r="C182" s="8"/>
      <c r="D182" s="8"/>
      <c r="E182" s="8"/>
      <c r="F182" s="8"/>
      <c r="G182" s="8"/>
      <c r="H182" s="8"/>
      <c r="I182" s="8"/>
      <c r="J182" s="8"/>
      <c r="K182" s="8"/>
      <c r="L182" s="8"/>
      <c r="M182" s="8"/>
    </row>
    <row r="183" spans="2:13">
      <c r="B183" s="8"/>
      <c r="C183" s="8"/>
      <c r="D183" s="8"/>
      <c r="E183" s="8"/>
      <c r="F183" s="8"/>
      <c r="G183" s="8"/>
      <c r="H183" s="8"/>
      <c r="I183" s="8"/>
      <c r="J183" s="8"/>
      <c r="K183" s="8"/>
      <c r="L183" s="8"/>
      <c r="M183" s="8"/>
    </row>
    <row r="184" spans="2:13">
      <c r="B184" s="8"/>
      <c r="C184" s="8"/>
      <c r="D184" s="8"/>
      <c r="E184" s="8"/>
      <c r="F184" s="8"/>
      <c r="G184" s="8"/>
      <c r="H184" s="8"/>
      <c r="I184" s="8"/>
      <c r="J184" s="8"/>
      <c r="K184" s="8"/>
      <c r="L184" s="8"/>
      <c r="M184" s="8"/>
    </row>
    <row r="185" spans="2:13">
      <c r="B185" s="8"/>
      <c r="C185" s="8"/>
      <c r="D185" s="8"/>
      <c r="E185" s="8"/>
      <c r="F185" s="8"/>
      <c r="G185" s="8"/>
      <c r="H185" s="8"/>
      <c r="I185" s="8"/>
      <c r="J185" s="8"/>
      <c r="K185" s="8"/>
      <c r="L185" s="8"/>
      <c r="M185" s="8"/>
    </row>
    <row r="186" spans="2:13">
      <c r="B186" s="8"/>
      <c r="C186" s="8"/>
      <c r="D186" s="8"/>
      <c r="E186" s="8"/>
      <c r="F186" s="8"/>
      <c r="G186" s="8"/>
      <c r="H186" s="8"/>
      <c r="I186" s="8"/>
      <c r="J186" s="8"/>
      <c r="K186" s="8"/>
      <c r="L186" s="8"/>
      <c r="M186" s="8"/>
    </row>
    <row r="187" spans="2:13">
      <c r="B187" s="8"/>
      <c r="C187" s="8"/>
      <c r="D187" s="8"/>
      <c r="E187" s="8"/>
      <c r="F187" s="8"/>
      <c r="G187" s="8"/>
      <c r="H187" s="8"/>
      <c r="I187" s="8"/>
      <c r="J187" s="8"/>
      <c r="K187" s="8"/>
      <c r="L187" s="8"/>
      <c r="M187" s="8"/>
    </row>
    <row r="188" spans="2:13">
      <c r="B188" s="8"/>
      <c r="C188" s="8"/>
      <c r="D188" s="8"/>
      <c r="E188" s="8"/>
      <c r="F188" s="8"/>
      <c r="G188" s="8"/>
      <c r="H188" s="8"/>
      <c r="I188" s="8"/>
      <c r="J188" s="8"/>
      <c r="K188" s="8"/>
      <c r="L188" s="8"/>
      <c r="M188" s="8"/>
    </row>
    <row r="189" spans="2:13">
      <c r="B189" s="8"/>
      <c r="C189" s="8"/>
      <c r="D189" s="8"/>
      <c r="E189" s="8"/>
      <c r="F189" s="8"/>
      <c r="G189" s="8"/>
      <c r="H189" s="8"/>
      <c r="I189" s="8"/>
      <c r="J189" s="8"/>
      <c r="K189" s="8"/>
      <c r="L189" s="8"/>
      <c r="M189" s="8"/>
    </row>
    <row r="190" spans="2:13">
      <c r="B190" s="8"/>
      <c r="C190" s="8"/>
      <c r="D190" s="8"/>
      <c r="E190" s="8"/>
      <c r="F190" s="8"/>
      <c r="G190" s="8"/>
      <c r="H190" s="8"/>
      <c r="I190" s="8"/>
      <c r="J190" s="8"/>
      <c r="K190" s="8"/>
      <c r="L190" s="8"/>
      <c r="M190" s="8"/>
    </row>
    <row r="191" spans="2:13">
      <c r="B191" s="8"/>
      <c r="C191" s="8"/>
      <c r="D191" s="8"/>
      <c r="E191" s="8"/>
      <c r="F191" s="8"/>
      <c r="G191" s="8"/>
      <c r="H191" s="8"/>
      <c r="I191" s="8"/>
      <c r="J191" s="8"/>
      <c r="K191" s="8"/>
      <c r="L191" s="8"/>
      <c r="M191" s="8"/>
    </row>
    <row r="192" spans="2:13">
      <c r="B192" s="8"/>
      <c r="C192" s="8"/>
      <c r="D192" s="8"/>
      <c r="E192" s="8"/>
      <c r="F192" s="8"/>
      <c r="G192" s="8"/>
      <c r="H192" s="8"/>
      <c r="I192" s="8"/>
      <c r="J192" s="8"/>
      <c r="K192" s="8"/>
      <c r="L192" s="8"/>
      <c r="M192" s="8"/>
    </row>
    <row r="193" spans="2:13">
      <c r="B193" s="8"/>
      <c r="C193" s="8"/>
      <c r="D193" s="8"/>
      <c r="E193" s="8"/>
      <c r="F193" s="8"/>
      <c r="G193" s="8"/>
      <c r="H193" s="8"/>
      <c r="I193" s="8"/>
      <c r="J193" s="8"/>
      <c r="K193" s="8"/>
      <c r="L193" s="8"/>
      <c r="M193" s="8"/>
    </row>
    <row r="194" spans="2:13">
      <c r="B194" s="8"/>
      <c r="C194" s="8"/>
      <c r="D194" s="8"/>
      <c r="E194" s="8"/>
      <c r="F194" s="8"/>
      <c r="G194" s="8"/>
      <c r="H194" s="8"/>
      <c r="I194" s="8"/>
      <c r="J194" s="8"/>
      <c r="K194" s="8"/>
      <c r="L194" s="8"/>
      <c r="M194" s="8"/>
    </row>
    <row r="195" spans="2:13">
      <c r="B195" s="8"/>
      <c r="C195" s="8"/>
      <c r="D195" s="8"/>
      <c r="E195" s="8"/>
      <c r="F195" s="8"/>
      <c r="G195" s="8"/>
      <c r="H195" s="8"/>
      <c r="I195" s="8"/>
      <c r="J195" s="8"/>
      <c r="K195" s="8"/>
      <c r="L195" s="8"/>
      <c r="M195" s="8"/>
    </row>
    <row r="196" spans="2:13">
      <c r="B196" s="8"/>
      <c r="C196" s="8"/>
      <c r="D196" s="8"/>
      <c r="E196" s="8"/>
      <c r="F196" s="8"/>
      <c r="G196" s="8"/>
      <c r="H196" s="8"/>
      <c r="I196" s="8"/>
      <c r="J196" s="8"/>
      <c r="K196" s="8"/>
      <c r="L196" s="8"/>
      <c r="M196" s="8"/>
    </row>
    <row r="197" spans="2:13">
      <c r="B197" s="8"/>
      <c r="C197" s="8"/>
      <c r="D197" s="8"/>
      <c r="E197" s="8"/>
      <c r="F197" s="8"/>
      <c r="G197" s="8"/>
      <c r="H197" s="8"/>
      <c r="I197" s="8"/>
      <c r="J197" s="8"/>
      <c r="K197" s="8"/>
      <c r="L197" s="8"/>
      <c r="M197" s="8"/>
    </row>
    <row r="198" spans="2:13">
      <c r="B198" s="8"/>
      <c r="C198" s="8"/>
      <c r="D198" s="8"/>
      <c r="E198" s="8"/>
      <c r="F198" s="8"/>
      <c r="G198" s="8"/>
      <c r="H198" s="8"/>
      <c r="I198" s="8"/>
      <c r="J198" s="8"/>
      <c r="K198" s="8"/>
      <c r="L198" s="8"/>
      <c r="M198" s="8"/>
    </row>
    <row r="199" spans="2:13">
      <c r="B199" s="8"/>
      <c r="C199" s="8"/>
      <c r="D199" s="8"/>
      <c r="E199" s="8"/>
      <c r="F199" s="8"/>
      <c r="G199" s="8"/>
      <c r="H199" s="8"/>
      <c r="I199" s="8"/>
      <c r="J199" s="8"/>
      <c r="K199" s="8"/>
      <c r="L199" s="8"/>
      <c r="M199" s="8"/>
    </row>
    <row r="200" spans="2:13">
      <c r="B200" s="8"/>
      <c r="C200" s="8"/>
      <c r="D200" s="8"/>
      <c r="E200" s="8"/>
      <c r="F200" s="8"/>
      <c r="G200" s="8"/>
      <c r="H200" s="8"/>
      <c r="I200" s="8"/>
      <c r="J200" s="8"/>
      <c r="K200" s="8"/>
      <c r="L200" s="8"/>
      <c r="M200" s="8"/>
    </row>
    <row r="201" spans="2:13">
      <c r="B201" s="8"/>
      <c r="C201" s="8"/>
      <c r="D201" s="8"/>
      <c r="E201" s="8"/>
      <c r="F201" s="8"/>
      <c r="G201" s="8"/>
      <c r="H201" s="8"/>
      <c r="I201" s="8"/>
      <c r="J201" s="8"/>
      <c r="K201" s="8"/>
      <c r="L201" s="8"/>
      <c r="M201" s="8"/>
    </row>
    <row r="202" spans="2:13">
      <c r="B202" s="8"/>
      <c r="C202" s="8"/>
      <c r="D202" s="8"/>
      <c r="E202" s="8"/>
      <c r="F202" s="8"/>
      <c r="G202" s="8"/>
      <c r="H202" s="8"/>
      <c r="I202" s="8"/>
      <c r="J202" s="8"/>
      <c r="K202" s="8"/>
      <c r="L202" s="8"/>
      <c r="M202" s="8"/>
    </row>
    <row r="203" spans="2:13">
      <c r="B203" s="8"/>
      <c r="C203" s="8"/>
      <c r="D203" s="8"/>
      <c r="E203" s="8"/>
      <c r="F203" s="8"/>
      <c r="G203" s="8"/>
      <c r="H203" s="8"/>
      <c r="I203" s="8"/>
      <c r="J203" s="8"/>
      <c r="K203" s="8"/>
      <c r="L203" s="8"/>
      <c r="M203" s="8"/>
    </row>
    <row r="204" spans="2:13">
      <c r="B204" s="8"/>
      <c r="C204" s="8"/>
      <c r="D204" s="8"/>
      <c r="E204" s="8"/>
      <c r="F204" s="8"/>
      <c r="G204" s="8"/>
      <c r="H204" s="8"/>
      <c r="I204" s="8"/>
      <c r="J204" s="8"/>
      <c r="K204" s="8"/>
      <c r="L204" s="8"/>
      <c r="M204" s="8"/>
    </row>
    <row r="205" spans="2:13">
      <c r="B205" s="8"/>
      <c r="C205" s="8"/>
      <c r="D205" s="8"/>
      <c r="E205" s="8"/>
      <c r="F205" s="8"/>
      <c r="G205" s="8"/>
      <c r="H205" s="8"/>
      <c r="I205" s="8"/>
      <c r="J205" s="8"/>
      <c r="K205" s="8"/>
      <c r="L205" s="8"/>
      <c r="M205" s="8"/>
    </row>
    <row r="206" spans="2:13">
      <c r="B206" s="8"/>
      <c r="C206" s="8"/>
      <c r="D206" s="8"/>
      <c r="E206" s="8"/>
      <c r="F206" s="8"/>
      <c r="G206" s="8"/>
      <c r="H206" s="8"/>
      <c r="I206" s="8"/>
      <c r="J206" s="8"/>
      <c r="K206" s="8"/>
      <c r="L206" s="8"/>
      <c r="M206" s="8"/>
    </row>
    <row r="207" spans="2:13">
      <c r="B207" s="8"/>
      <c r="C207" s="8"/>
      <c r="D207" s="8"/>
      <c r="E207" s="8"/>
      <c r="F207" s="8"/>
      <c r="G207" s="8"/>
      <c r="H207" s="8"/>
      <c r="I207" s="8"/>
      <c r="J207" s="8"/>
      <c r="K207" s="8"/>
      <c r="L207" s="8"/>
      <c r="M207" s="8"/>
    </row>
    <row r="208" spans="2:13">
      <c r="B208" s="8"/>
      <c r="C208" s="8"/>
      <c r="D208" s="8"/>
      <c r="E208" s="8"/>
      <c r="F208" s="8"/>
      <c r="G208" s="8"/>
      <c r="H208" s="8"/>
      <c r="I208" s="8"/>
      <c r="J208" s="8"/>
      <c r="K208" s="8"/>
      <c r="L208" s="8"/>
      <c r="M208" s="8"/>
    </row>
    <row r="209" spans="2:13">
      <c r="B209" s="8"/>
      <c r="C209" s="8"/>
      <c r="D209" s="8"/>
      <c r="E209" s="8"/>
      <c r="F209" s="8"/>
      <c r="G209" s="8"/>
      <c r="H209" s="8"/>
      <c r="I209" s="8"/>
      <c r="J209" s="8"/>
      <c r="K209" s="8"/>
      <c r="L209" s="8"/>
      <c r="M209" s="8"/>
    </row>
    <row r="210" spans="2:13">
      <c r="B210" s="8"/>
      <c r="C210" s="8"/>
      <c r="D210" s="8"/>
      <c r="E210" s="8"/>
      <c r="F210" s="8"/>
      <c r="G210" s="8"/>
      <c r="H210" s="8"/>
      <c r="I210" s="8"/>
      <c r="J210" s="8"/>
      <c r="K210" s="8"/>
      <c r="L210" s="8"/>
      <c r="M210" s="8"/>
    </row>
    <row r="211" spans="2:13">
      <c r="B211" s="8"/>
      <c r="C211" s="8"/>
      <c r="D211" s="8"/>
      <c r="E211" s="8"/>
      <c r="F211" s="8"/>
      <c r="G211" s="8"/>
      <c r="H211" s="8"/>
      <c r="I211" s="8"/>
      <c r="J211" s="8"/>
      <c r="K211" s="8"/>
      <c r="L211" s="8"/>
      <c r="M211" s="8"/>
    </row>
    <row r="212" spans="2:13">
      <c r="B212" s="8"/>
      <c r="C212" s="8"/>
      <c r="D212" s="8"/>
      <c r="E212" s="8"/>
      <c r="F212" s="8"/>
      <c r="G212" s="8"/>
      <c r="H212" s="8"/>
      <c r="I212" s="8"/>
      <c r="J212" s="8"/>
      <c r="K212" s="8"/>
      <c r="L212" s="8"/>
      <c r="M212" s="8"/>
    </row>
    <row r="213" spans="2:13">
      <c r="B213" s="8"/>
      <c r="C213" s="8"/>
      <c r="D213" s="8"/>
      <c r="E213" s="8"/>
      <c r="F213" s="8"/>
      <c r="G213" s="8"/>
      <c r="H213" s="8"/>
      <c r="I213" s="8"/>
      <c r="J213" s="8"/>
      <c r="K213" s="8"/>
      <c r="L213" s="8"/>
      <c r="M213" s="8"/>
    </row>
    <row r="214" spans="2:13">
      <c r="B214" s="8"/>
      <c r="C214" s="8"/>
      <c r="D214" s="8"/>
      <c r="E214" s="8"/>
      <c r="F214" s="8"/>
      <c r="G214" s="8"/>
      <c r="H214" s="8"/>
      <c r="I214" s="8"/>
      <c r="J214" s="8"/>
      <c r="K214" s="8"/>
      <c r="L214" s="8"/>
      <c r="M214" s="8"/>
    </row>
    <row r="215" spans="2:13">
      <c r="B215" s="8"/>
      <c r="C215" s="8"/>
      <c r="D215" s="8"/>
      <c r="E215" s="8"/>
      <c r="F215" s="8"/>
      <c r="G215" s="8"/>
      <c r="H215" s="8"/>
      <c r="I215" s="8"/>
      <c r="J215" s="8"/>
      <c r="K215" s="8"/>
      <c r="L215" s="8"/>
      <c r="M215" s="8"/>
    </row>
    <row r="216" spans="2:13">
      <c r="B216" s="8"/>
      <c r="C216" s="8"/>
      <c r="D216" s="8"/>
      <c r="E216" s="8"/>
      <c r="F216" s="8"/>
      <c r="G216" s="8"/>
      <c r="H216" s="8"/>
      <c r="I216" s="8"/>
      <c r="J216" s="8"/>
      <c r="K216" s="8"/>
      <c r="L216" s="8"/>
      <c r="M216" s="8"/>
    </row>
    <row r="217" spans="2:13">
      <c r="B217" s="8"/>
      <c r="C217" s="8"/>
      <c r="D217" s="8"/>
      <c r="E217" s="8"/>
      <c r="F217" s="8"/>
      <c r="G217" s="8"/>
      <c r="H217" s="8"/>
      <c r="I217" s="8"/>
      <c r="J217" s="8"/>
      <c r="K217" s="8"/>
      <c r="L217" s="8"/>
      <c r="M217" s="8"/>
    </row>
    <row r="218" spans="2:13">
      <c r="B218" s="8"/>
      <c r="C218" s="8"/>
      <c r="D218" s="8"/>
      <c r="E218" s="8"/>
      <c r="F218" s="8"/>
      <c r="G218" s="8"/>
      <c r="H218" s="8"/>
      <c r="I218" s="8"/>
      <c r="J218" s="8"/>
      <c r="K218" s="8"/>
      <c r="L218" s="8"/>
      <c r="M218" s="8"/>
    </row>
    <row r="219" spans="2:13">
      <c r="B219" s="8"/>
      <c r="C219" s="8"/>
      <c r="D219" s="8"/>
      <c r="E219" s="8"/>
      <c r="F219" s="8"/>
      <c r="G219" s="8"/>
      <c r="H219" s="8"/>
      <c r="I219" s="8"/>
      <c r="J219" s="8"/>
      <c r="K219" s="8"/>
      <c r="L219" s="8"/>
      <c r="M219" s="8"/>
    </row>
    <row r="220" spans="2:13">
      <c r="B220" s="8"/>
      <c r="C220" s="8"/>
      <c r="D220" s="8"/>
      <c r="E220" s="8"/>
      <c r="F220" s="8"/>
      <c r="G220" s="8"/>
      <c r="H220" s="8"/>
      <c r="I220" s="8"/>
      <c r="J220" s="8"/>
      <c r="K220" s="8"/>
      <c r="L220" s="8"/>
      <c r="M220" s="8"/>
    </row>
    <row r="221" spans="2:13">
      <c r="B221" s="8"/>
      <c r="C221" s="8"/>
      <c r="D221" s="8"/>
      <c r="E221" s="8"/>
      <c r="F221" s="8"/>
      <c r="G221" s="8"/>
      <c r="H221" s="8"/>
      <c r="I221" s="8"/>
      <c r="J221" s="8"/>
      <c r="K221" s="8"/>
      <c r="L221" s="8"/>
      <c r="M221" s="8"/>
    </row>
    <row r="222" spans="2:13">
      <c r="B222" s="8"/>
      <c r="C222" s="8"/>
      <c r="D222" s="8"/>
      <c r="E222" s="8"/>
      <c r="F222" s="8"/>
      <c r="G222" s="8"/>
      <c r="H222" s="8"/>
      <c r="I222" s="8"/>
      <c r="J222" s="8"/>
      <c r="K222" s="8"/>
      <c r="L222" s="8"/>
      <c r="M222" s="8"/>
    </row>
    <row r="223" spans="2:13">
      <c r="B223" s="8"/>
      <c r="C223" s="8"/>
      <c r="D223" s="8"/>
      <c r="E223" s="8"/>
      <c r="F223" s="8"/>
      <c r="G223" s="8"/>
      <c r="H223" s="8"/>
      <c r="I223" s="8"/>
      <c r="J223" s="8"/>
      <c r="K223" s="8"/>
      <c r="L223" s="8"/>
      <c r="M223" s="8"/>
    </row>
    <row r="224" spans="2:13">
      <c r="B224" s="8"/>
      <c r="C224" s="8"/>
      <c r="D224" s="8"/>
      <c r="E224" s="8"/>
      <c r="F224" s="8"/>
      <c r="G224" s="8"/>
      <c r="H224" s="8"/>
      <c r="I224" s="8"/>
      <c r="J224" s="8"/>
      <c r="K224" s="8"/>
      <c r="L224" s="8"/>
      <c r="M224" s="8"/>
    </row>
    <row r="225" spans="2:13">
      <c r="B225" s="8"/>
      <c r="C225" s="8"/>
      <c r="D225" s="8"/>
      <c r="E225" s="8"/>
      <c r="F225" s="8"/>
      <c r="G225" s="8"/>
      <c r="H225" s="8"/>
      <c r="I225" s="8"/>
      <c r="J225" s="8"/>
      <c r="K225" s="8"/>
      <c r="L225" s="8"/>
      <c r="M225" s="8"/>
    </row>
  </sheetData>
  <mergeCells count="5">
    <mergeCell ref="A3:N3"/>
    <mergeCell ref="A7:N7"/>
    <mergeCell ref="A6:N6"/>
    <mergeCell ref="A5:N5"/>
    <mergeCell ref="A4:N4"/>
  </mergeCells>
  <phoneticPr fontId="3"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8"/>
    <pageSetUpPr fitToPage="1"/>
  </sheetPr>
  <dimension ref="A1:N80"/>
  <sheetViews>
    <sheetView workbookViewId="0">
      <pane xSplit="1" ySplit="11" topLeftCell="B69" activePane="bottomRight" state="frozen"/>
      <selection pane="topRight" activeCell="B1" sqref="B1"/>
      <selection pane="bottomLeft" activeCell="A10" sqref="A10"/>
      <selection pane="bottomRight" activeCell="L77" sqref="L77"/>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s>
  <sheetData>
    <row r="1" spans="1:14">
      <c r="A1" t="str">
        <f>'SFY0910'!A1</f>
        <v>VALIDATED TAX RECEIPTS DATA FOR:  JULY, 2009 thru June, 2010</v>
      </c>
      <c r="N1" t="s">
        <v>89</v>
      </c>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134</v>
      </c>
      <c r="B7" s="30"/>
      <c r="C7" s="30"/>
      <c r="D7" s="30"/>
      <c r="E7" s="30"/>
      <c r="F7" s="30"/>
      <c r="G7" s="30"/>
      <c r="H7" s="30"/>
      <c r="I7" s="30"/>
      <c r="J7" s="30"/>
      <c r="K7" s="30"/>
      <c r="L7" s="30"/>
      <c r="M7" s="30"/>
      <c r="N7" s="30"/>
    </row>
    <row r="8" spans="1:14">
      <c r="A8" s="10"/>
      <c r="B8" s="10"/>
      <c r="C8" s="10"/>
      <c r="D8" s="10"/>
      <c r="E8" s="10"/>
      <c r="F8" s="10"/>
      <c r="G8" s="10"/>
      <c r="H8" s="10"/>
      <c r="I8" s="10"/>
      <c r="J8" s="10"/>
      <c r="K8" s="10"/>
      <c r="L8" s="10"/>
      <c r="M8" s="10"/>
      <c r="N8" s="10"/>
    </row>
    <row r="9" spans="1:14">
      <c r="B9" s="2">
        <v>39995</v>
      </c>
      <c r="C9" s="2">
        <v>40026</v>
      </c>
      <c r="D9" s="2">
        <v>40057</v>
      </c>
      <c r="E9" s="2">
        <v>40087</v>
      </c>
      <c r="F9" s="2">
        <v>40118</v>
      </c>
      <c r="G9" s="2">
        <v>40148</v>
      </c>
      <c r="H9" s="2">
        <v>40179</v>
      </c>
      <c r="I9" s="2">
        <v>40210</v>
      </c>
      <c r="J9" s="2">
        <v>40238</v>
      </c>
      <c r="K9" s="2">
        <v>40269</v>
      </c>
      <c r="L9" s="2">
        <v>40299</v>
      </c>
      <c r="M9" s="2">
        <v>40330</v>
      </c>
      <c r="N9" s="3" t="s">
        <v>137</v>
      </c>
    </row>
    <row r="10" spans="1:14">
      <c r="A10" t="s">
        <v>0</v>
      </c>
      <c r="B10" s="3"/>
      <c r="C10" s="3"/>
      <c r="D10" s="3"/>
      <c r="E10" s="3"/>
      <c r="F10" s="3"/>
      <c r="G10" s="3"/>
      <c r="H10" s="3"/>
      <c r="I10" s="3"/>
      <c r="J10" s="3"/>
      <c r="K10" s="3"/>
      <c r="L10" s="3"/>
      <c r="M10" s="3"/>
      <c r="N10" s="6"/>
    </row>
    <row r="11" spans="1:14">
      <c r="A11" t="s">
        <v>1</v>
      </c>
    </row>
    <row r="12" spans="1:14">
      <c r="A12" t="s">
        <v>90</v>
      </c>
      <c r="B12" s="11">
        <v>649067.62</v>
      </c>
      <c r="C12" s="16">
        <v>620510.75</v>
      </c>
      <c r="D12" s="16">
        <v>636140.6</v>
      </c>
      <c r="E12" s="16">
        <v>611731.1</v>
      </c>
      <c r="F12" s="17">
        <v>625633.15</v>
      </c>
      <c r="G12" s="11">
        <v>589567.01</v>
      </c>
      <c r="H12" s="18">
        <v>465392.79</v>
      </c>
      <c r="I12" s="21">
        <v>597948.16000000003</v>
      </c>
      <c r="J12" s="16">
        <v>592144.57999999996</v>
      </c>
      <c r="K12" s="21">
        <v>711395.59</v>
      </c>
      <c r="L12" s="5">
        <v>700235.12</v>
      </c>
      <c r="M12" s="5">
        <v>691734.72</v>
      </c>
      <c r="N12" s="6">
        <f t="shared" ref="N12:N43" si="0">SUM(B12:M12)</f>
        <v>7491501.1900000004</v>
      </c>
    </row>
    <row r="13" spans="1:14">
      <c r="A13" t="s">
        <v>91</v>
      </c>
      <c r="B13" s="11">
        <v>103062.92</v>
      </c>
      <c r="C13" s="16">
        <v>101353.60000000001</v>
      </c>
      <c r="D13" s="16">
        <v>101198.96</v>
      </c>
      <c r="E13" s="16">
        <v>100463.05</v>
      </c>
      <c r="F13" s="17">
        <v>100198.71</v>
      </c>
      <c r="G13" s="11">
        <v>89082.65</v>
      </c>
      <c r="H13" s="18">
        <v>101680.33</v>
      </c>
      <c r="I13" s="21">
        <v>89537.72</v>
      </c>
      <c r="J13" s="16">
        <v>87750.55</v>
      </c>
      <c r="K13" s="21">
        <v>106784.14</v>
      </c>
      <c r="L13" s="5">
        <v>104483.49</v>
      </c>
      <c r="M13" s="5">
        <v>101822.55</v>
      </c>
      <c r="N13" s="6">
        <f t="shared" si="0"/>
        <v>1187418.6700000002</v>
      </c>
    </row>
    <row r="14" spans="1:14">
      <c r="A14" s="27" t="s">
        <v>92</v>
      </c>
      <c r="B14" s="11">
        <v>590952.71</v>
      </c>
      <c r="C14" s="16">
        <v>566568.77</v>
      </c>
      <c r="D14" s="16">
        <v>574183.91</v>
      </c>
      <c r="E14" s="16">
        <v>509440.25</v>
      </c>
      <c r="F14" s="17">
        <v>487992.18</v>
      </c>
      <c r="G14" s="11">
        <v>429254.33</v>
      </c>
      <c r="H14" s="18">
        <v>460916.71</v>
      </c>
      <c r="I14" s="21">
        <v>443599.65</v>
      </c>
      <c r="J14" s="16">
        <v>463729.4</v>
      </c>
      <c r="K14" s="21">
        <v>554894.93000000005</v>
      </c>
      <c r="L14" s="5">
        <v>614350.42000000004</v>
      </c>
      <c r="M14" s="5">
        <v>592232.06000000006</v>
      </c>
      <c r="N14" s="6">
        <f t="shared" si="0"/>
        <v>6288115.3200000003</v>
      </c>
    </row>
    <row r="15" spans="1:14">
      <c r="A15" t="s">
        <v>5</v>
      </c>
      <c r="B15" s="11">
        <v>88527.07</v>
      </c>
      <c r="C15" s="16">
        <v>87499.67</v>
      </c>
      <c r="D15" s="16">
        <v>85313.55</v>
      </c>
      <c r="E15" s="16">
        <v>78859.39</v>
      </c>
      <c r="F15" s="17">
        <v>93878.23</v>
      </c>
      <c r="G15" s="11">
        <v>74713.78</v>
      </c>
      <c r="H15" s="18">
        <v>80336.850000000006</v>
      </c>
      <c r="I15" s="21">
        <v>80007.179999999993</v>
      </c>
      <c r="J15" s="16">
        <v>89722.33</v>
      </c>
      <c r="K15" s="21">
        <v>115546.21</v>
      </c>
      <c r="L15" s="5">
        <v>110678.1</v>
      </c>
      <c r="M15" s="5">
        <v>111974.97</v>
      </c>
      <c r="N15" s="6">
        <f t="shared" si="0"/>
        <v>1097057.3299999998</v>
      </c>
    </row>
    <row r="16" spans="1:14">
      <c r="A16" t="s">
        <v>93</v>
      </c>
      <c r="B16" s="11">
        <v>1402685.59</v>
      </c>
      <c r="C16" s="16">
        <v>1360580.65</v>
      </c>
      <c r="D16" s="16">
        <v>1426469.86</v>
      </c>
      <c r="E16" s="16">
        <v>1341522.17</v>
      </c>
      <c r="F16" s="17">
        <v>1376419.14</v>
      </c>
      <c r="G16" s="11">
        <v>1309340.05</v>
      </c>
      <c r="H16" s="18">
        <v>1363670.72</v>
      </c>
      <c r="I16" s="21">
        <v>1329548.21</v>
      </c>
      <c r="J16" s="16">
        <v>1285116.1000000001</v>
      </c>
      <c r="K16" s="21">
        <v>1506841.53</v>
      </c>
      <c r="L16" s="5">
        <v>1459370.67</v>
      </c>
      <c r="M16" s="5">
        <v>1470455.32</v>
      </c>
      <c r="N16" s="6">
        <f t="shared" si="0"/>
        <v>16632020.01</v>
      </c>
    </row>
    <row r="17" spans="1:14">
      <c r="A17" t="s">
        <v>94</v>
      </c>
      <c r="B17" s="11">
        <v>4267824.97</v>
      </c>
      <c r="C17" s="16">
        <v>4190830.86</v>
      </c>
      <c r="D17" s="16">
        <v>4263104.5599999996</v>
      </c>
      <c r="E17" s="16">
        <v>4245264.79</v>
      </c>
      <c r="F17" s="17">
        <v>4383113.6399999997</v>
      </c>
      <c r="G17" s="11">
        <v>4120896.85</v>
      </c>
      <c r="H17" s="18">
        <v>4476571.3</v>
      </c>
      <c r="I17" s="21">
        <v>4146751.05</v>
      </c>
      <c r="J17" s="16">
        <v>4057143.48</v>
      </c>
      <c r="K17" s="21">
        <v>4540809.0199999996</v>
      </c>
      <c r="L17" s="5">
        <v>3964143.51</v>
      </c>
      <c r="M17" s="5">
        <v>4113985.56</v>
      </c>
      <c r="N17" s="6">
        <f t="shared" si="0"/>
        <v>50770439.589999996</v>
      </c>
    </row>
    <row r="18" spans="1:14">
      <c r="A18" t="s">
        <v>8</v>
      </c>
      <c r="B18" s="11">
        <v>37591.15</v>
      </c>
      <c r="C18" s="16">
        <v>34035.519999999997</v>
      </c>
      <c r="D18" s="16">
        <v>30580.18</v>
      </c>
      <c r="E18" s="16">
        <v>33962.79</v>
      </c>
      <c r="F18" s="17">
        <v>34379.26</v>
      </c>
      <c r="G18" s="11">
        <v>30776.68</v>
      </c>
      <c r="H18" s="18">
        <v>33759.35</v>
      </c>
      <c r="I18" s="21">
        <v>34913.81</v>
      </c>
      <c r="J18" s="16">
        <v>24126.61</v>
      </c>
      <c r="K18" s="21">
        <v>31011.93</v>
      </c>
      <c r="L18" s="5">
        <v>31969.86</v>
      </c>
      <c r="M18" s="5">
        <v>30997.85</v>
      </c>
      <c r="N18" s="6">
        <f t="shared" si="0"/>
        <v>388104.98999999993</v>
      </c>
    </row>
    <row r="19" spans="1:14">
      <c r="A19" t="s">
        <v>95</v>
      </c>
      <c r="B19" s="11">
        <v>437377.86</v>
      </c>
      <c r="C19" s="16">
        <v>424765.39</v>
      </c>
      <c r="D19" s="16">
        <v>415004.71</v>
      </c>
      <c r="E19" s="16">
        <v>418022.85</v>
      </c>
      <c r="F19" s="17">
        <v>439876.27</v>
      </c>
      <c r="G19" s="11">
        <v>438958.05</v>
      </c>
      <c r="H19" s="18">
        <v>468090.94</v>
      </c>
      <c r="I19" s="21">
        <v>474501.47</v>
      </c>
      <c r="J19" s="16">
        <v>472912.67</v>
      </c>
      <c r="K19" s="21">
        <v>554013.48</v>
      </c>
      <c r="L19" s="5">
        <v>511547.1</v>
      </c>
      <c r="M19" s="5">
        <v>496237.56</v>
      </c>
      <c r="N19" s="6">
        <f t="shared" si="0"/>
        <v>5551308.3499999987</v>
      </c>
    </row>
    <row r="20" spans="1:14">
      <c r="A20" t="s">
        <v>96</v>
      </c>
      <c r="B20" s="11">
        <v>273886.37</v>
      </c>
      <c r="C20" s="16">
        <v>276055.67999999999</v>
      </c>
      <c r="D20" s="16">
        <v>270822.78999999998</v>
      </c>
      <c r="E20" s="16">
        <v>276816.46999999997</v>
      </c>
      <c r="F20" s="17">
        <v>278672.3</v>
      </c>
      <c r="G20" s="11">
        <v>263006.59000000003</v>
      </c>
      <c r="H20" s="18">
        <v>277045.03000000003</v>
      </c>
      <c r="I20" s="21">
        <v>254598.06</v>
      </c>
      <c r="J20" s="16">
        <v>275065.36</v>
      </c>
      <c r="K20" s="21">
        <v>325099.21000000002</v>
      </c>
      <c r="L20" s="5">
        <v>325865.25</v>
      </c>
      <c r="M20" s="5">
        <v>327395.39</v>
      </c>
      <c r="N20" s="6">
        <f t="shared" si="0"/>
        <v>3424328.5</v>
      </c>
    </row>
    <row r="21" spans="1:14">
      <c r="A21" t="s">
        <v>97</v>
      </c>
      <c r="B21" s="11">
        <v>414644.79</v>
      </c>
      <c r="C21" s="16">
        <v>407646.2</v>
      </c>
      <c r="D21" s="16">
        <v>419186.83</v>
      </c>
      <c r="E21" s="16">
        <v>417816.44</v>
      </c>
      <c r="F21" s="17">
        <v>425939.65</v>
      </c>
      <c r="G21" s="11">
        <v>393671.09</v>
      </c>
      <c r="H21" s="18">
        <v>388699.56</v>
      </c>
      <c r="I21" s="21">
        <v>398123</v>
      </c>
      <c r="J21" s="16">
        <v>409494.55</v>
      </c>
      <c r="K21" s="21">
        <v>464549.89</v>
      </c>
      <c r="L21" s="5">
        <v>465316.83</v>
      </c>
      <c r="M21" s="5">
        <v>520281.52</v>
      </c>
      <c r="N21" s="6">
        <f t="shared" si="0"/>
        <v>5125370.3499999996</v>
      </c>
    </row>
    <row r="22" spans="1:14">
      <c r="A22" t="s">
        <v>98</v>
      </c>
      <c r="B22" s="11">
        <v>641676.49</v>
      </c>
      <c r="C22" s="16">
        <v>607416.54</v>
      </c>
      <c r="D22" s="16">
        <v>615333.31000000006</v>
      </c>
      <c r="E22" s="16">
        <v>624361.43000000005</v>
      </c>
      <c r="F22" s="17">
        <v>666040.06000000006</v>
      </c>
      <c r="G22" s="11">
        <v>679658.91</v>
      </c>
      <c r="H22" s="18">
        <v>721404.74</v>
      </c>
      <c r="I22" s="21">
        <v>735461</v>
      </c>
      <c r="J22" s="16">
        <v>746785.41</v>
      </c>
      <c r="K22" s="21">
        <v>868133.36</v>
      </c>
      <c r="L22" s="5">
        <v>795299.5</v>
      </c>
      <c r="M22" s="5">
        <v>731548.65</v>
      </c>
      <c r="N22" s="6">
        <f t="shared" si="0"/>
        <v>8433119.4000000004</v>
      </c>
    </row>
    <row r="23" spans="1:14">
      <c r="A23" t="s">
        <v>12</v>
      </c>
      <c r="B23" s="11">
        <v>340432.14</v>
      </c>
      <c r="C23" s="16">
        <v>324412.65000000002</v>
      </c>
      <c r="D23" s="16">
        <v>308758.49</v>
      </c>
      <c r="E23" s="16">
        <v>310478.46999999997</v>
      </c>
      <c r="F23" s="17">
        <v>317094.59000000003</v>
      </c>
      <c r="G23" s="11">
        <v>308861.5</v>
      </c>
      <c r="H23" s="18">
        <v>336184.97</v>
      </c>
      <c r="I23" s="21">
        <v>283251.15000000002</v>
      </c>
      <c r="J23" s="16">
        <v>250654.64</v>
      </c>
      <c r="K23" s="21">
        <v>307327.53000000003</v>
      </c>
      <c r="L23" s="5">
        <v>296971.31</v>
      </c>
      <c r="M23" s="5">
        <v>295811.02</v>
      </c>
      <c r="N23" s="6">
        <f t="shared" si="0"/>
        <v>3680238.46</v>
      </c>
    </row>
    <row r="24" spans="1:14">
      <c r="A24" t="s">
        <v>129</v>
      </c>
      <c r="B24" s="11">
        <v>5285366.68</v>
      </c>
      <c r="C24" s="16">
        <v>5045429.47</v>
      </c>
      <c r="D24" s="16">
        <v>5210626.45</v>
      </c>
      <c r="E24" s="16">
        <v>5615754.7400000002</v>
      </c>
      <c r="F24" s="17">
        <v>5590817.6799999997</v>
      </c>
      <c r="G24" s="11">
        <v>5253336.33</v>
      </c>
      <c r="H24" s="18">
        <v>5597929.5999999996</v>
      </c>
      <c r="I24" s="21">
        <v>5226633.33</v>
      </c>
      <c r="J24" s="16">
        <v>5179309.63</v>
      </c>
      <c r="K24" s="21">
        <v>5867012.1599999992</v>
      </c>
      <c r="L24" s="5">
        <v>3914802.96</v>
      </c>
      <c r="M24" s="5">
        <v>4085146.57</v>
      </c>
      <c r="N24" s="6">
        <f t="shared" si="0"/>
        <v>61872165.599999994</v>
      </c>
    </row>
    <row r="25" spans="1:14">
      <c r="A25" t="s">
        <v>13</v>
      </c>
      <c r="B25" s="11">
        <v>67198.06</v>
      </c>
      <c r="C25" s="16">
        <v>59250.44</v>
      </c>
      <c r="D25" s="16">
        <v>60929.64</v>
      </c>
      <c r="E25" s="16">
        <v>62208.34</v>
      </c>
      <c r="F25" s="17">
        <v>63220.959999999999</v>
      </c>
      <c r="G25" s="11">
        <v>61263.57</v>
      </c>
      <c r="H25" s="18">
        <v>71647.320000000007</v>
      </c>
      <c r="I25" s="21">
        <v>67201.05</v>
      </c>
      <c r="J25" s="16">
        <v>69095.490000000005</v>
      </c>
      <c r="K25" s="21">
        <v>79125.39</v>
      </c>
      <c r="L25" s="5">
        <v>74186.009999999995</v>
      </c>
      <c r="M25" s="5">
        <v>75111.539999999994</v>
      </c>
      <c r="N25" s="6">
        <f t="shared" si="0"/>
        <v>810437.81</v>
      </c>
    </row>
    <row r="26" spans="1:14">
      <c r="A26" t="s">
        <v>14</v>
      </c>
      <c r="B26" s="11">
        <v>42109.66</v>
      </c>
      <c r="C26" s="16">
        <v>41499.71</v>
      </c>
      <c r="D26" s="16">
        <v>41174.29</v>
      </c>
      <c r="E26" s="16">
        <v>41482.769999999997</v>
      </c>
      <c r="F26" s="17">
        <v>39040.54</v>
      </c>
      <c r="G26" s="11">
        <v>39944.839999999997</v>
      </c>
      <c r="H26" s="18">
        <v>67280.850000000006</v>
      </c>
      <c r="I26" s="21">
        <v>42590.33</v>
      </c>
      <c r="J26" s="16">
        <v>55422</v>
      </c>
      <c r="K26" s="21">
        <v>66500.08</v>
      </c>
      <c r="L26" s="5">
        <v>56734.91</v>
      </c>
      <c r="M26" s="5">
        <v>63904.34</v>
      </c>
      <c r="N26" s="6">
        <f t="shared" si="0"/>
        <v>597684.32000000007</v>
      </c>
    </row>
    <row r="27" spans="1:14">
      <c r="A27" t="s">
        <v>99</v>
      </c>
      <c r="B27" s="11">
        <v>2873219.72</v>
      </c>
      <c r="C27" s="16">
        <v>2656100.2400000002</v>
      </c>
      <c r="D27" s="16">
        <v>2694599.34</v>
      </c>
      <c r="E27" s="16">
        <v>2683130.9300000002</v>
      </c>
      <c r="F27" s="17">
        <v>2834608.39</v>
      </c>
      <c r="G27" s="11">
        <v>2530276.5299999998</v>
      </c>
      <c r="H27" s="18">
        <v>2314100.52</v>
      </c>
      <c r="I27" s="21">
        <v>2516407.91</v>
      </c>
      <c r="J27" s="16">
        <v>2429669.2400000002</v>
      </c>
      <c r="K27" s="21">
        <v>2880153.52</v>
      </c>
      <c r="L27" s="5">
        <v>2793596</v>
      </c>
      <c r="M27" s="5">
        <v>3250604.31</v>
      </c>
      <c r="N27" s="6">
        <f t="shared" si="0"/>
        <v>32456466.649999999</v>
      </c>
    </row>
    <row r="28" spans="1:14">
      <c r="A28" t="s">
        <v>100</v>
      </c>
      <c r="B28" s="11">
        <v>884137.06</v>
      </c>
      <c r="C28" s="16">
        <v>823463.97</v>
      </c>
      <c r="D28" s="16">
        <v>843806.51</v>
      </c>
      <c r="E28" s="16">
        <v>782755.88</v>
      </c>
      <c r="F28" s="17">
        <v>773661.77</v>
      </c>
      <c r="G28" s="11">
        <v>730346.36</v>
      </c>
      <c r="H28" s="18">
        <v>757940.22</v>
      </c>
      <c r="I28" s="21">
        <v>693657.5</v>
      </c>
      <c r="J28" s="16">
        <v>716057.46</v>
      </c>
      <c r="K28" s="21">
        <v>838226.38</v>
      </c>
      <c r="L28" s="5">
        <v>840962.32</v>
      </c>
      <c r="M28" s="5">
        <v>865262.11</v>
      </c>
      <c r="N28" s="6">
        <f t="shared" si="0"/>
        <v>9550277.5399999991</v>
      </c>
    </row>
    <row r="29" spans="1:14">
      <c r="A29" t="s">
        <v>17</v>
      </c>
      <c r="B29" s="11">
        <v>202514.53</v>
      </c>
      <c r="C29" s="16">
        <v>192490.26</v>
      </c>
      <c r="D29" s="16">
        <v>196084.72</v>
      </c>
      <c r="E29" s="16">
        <v>183524.57</v>
      </c>
      <c r="F29" s="17">
        <v>201250.04</v>
      </c>
      <c r="G29" s="11">
        <v>181529.02</v>
      </c>
      <c r="H29" s="18">
        <v>191055.57</v>
      </c>
      <c r="I29" s="21">
        <v>181474.65</v>
      </c>
      <c r="J29" s="16">
        <v>181294.16</v>
      </c>
      <c r="K29" s="21">
        <v>222853.76000000001</v>
      </c>
      <c r="L29" s="5">
        <v>216298.38</v>
      </c>
      <c r="M29" s="5">
        <v>213320.09</v>
      </c>
      <c r="N29" s="6">
        <f t="shared" si="0"/>
        <v>2363689.75</v>
      </c>
    </row>
    <row r="30" spans="1:14">
      <c r="A30" t="s">
        <v>18</v>
      </c>
      <c r="B30" s="11">
        <v>38568.31</v>
      </c>
      <c r="C30" s="16">
        <v>37624.120000000003</v>
      </c>
      <c r="D30" s="16">
        <v>31744.52</v>
      </c>
      <c r="E30" s="16">
        <v>31114.42</v>
      </c>
      <c r="F30" s="17">
        <v>29242.21</v>
      </c>
      <c r="G30" s="11">
        <v>25598.77</v>
      </c>
      <c r="H30" s="18">
        <v>27160.91</v>
      </c>
      <c r="I30" s="21">
        <v>26473.35</v>
      </c>
      <c r="J30" s="16">
        <v>24544.79</v>
      </c>
      <c r="K30" s="21">
        <v>33888.769999999997</v>
      </c>
      <c r="L30" s="5">
        <v>36811.56</v>
      </c>
      <c r="M30" s="5">
        <v>36185.620000000003</v>
      </c>
      <c r="N30" s="6">
        <f t="shared" si="0"/>
        <v>378957.35</v>
      </c>
    </row>
    <row r="31" spans="1:14">
      <c r="A31" t="s">
        <v>19</v>
      </c>
      <c r="B31" s="11">
        <v>159239.51999999999</v>
      </c>
      <c r="C31" s="16">
        <v>163333.04999999999</v>
      </c>
      <c r="D31" s="16">
        <v>150008.74</v>
      </c>
      <c r="E31" s="16">
        <v>152641.5</v>
      </c>
      <c r="F31" s="17">
        <v>153614.51999999999</v>
      </c>
      <c r="G31" s="11">
        <v>157734.72</v>
      </c>
      <c r="H31" s="18">
        <v>174518.69</v>
      </c>
      <c r="I31" s="21">
        <v>1289175.6200000001</v>
      </c>
      <c r="J31" s="16">
        <v>172100.55</v>
      </c>
      <c r="K31" s="21">
        <v>185784.41</v>
      </c>
      <c r="L31" s="5">
        <v>185258.81</v>
      </c>
      <c r="M31" s="5">
        <v>200817.8</v>
      </c>
      <c r="N31" s="6">
        <f t="shared" si="0"/>
        <v>3144227.93</v>
      </c>
    </row>
    <row r="32" spans="1:14">
      <c r="A32" t="s">
        <v>20</v>
      </c>
      <c r="B32" s="11">
        <v>44765.52</v>
      </c>
      <c r="C32" s="16">
        <v>39631.86</v>
      </c>
      <c r="D32" s="16">
        <v>43266.34</v>
      </c>
      <c r="E32" s="16">
        <v>39687.730000000003</v>
      </c>
      <c r="F32" s="17">
        <v>42004.69</v>
      </c>
      <c r="G32" s="11">
        <v>34390.22</v>
      </c>
      <c r="H32" s="18">
        <v>49909.919999999998</v>
      </c>
      <c r="I32" s="21">
        <v>34027.800000000003</v>
      </c>
      <c r="J32" s="16">
        <v>37993.230000000003</v>
      </c>
      <c r="K32" s="21">
        <v>45516.5</v>
      </c>
      <c r="L32" s="5">
        <v>38780.82</v>
      </c>
      <c r="M32" s="5">
        <v>46301.07</v>
      </c>
      <c r="N32" s="6">
        <f t="shared" si="0"/>
        <v>496275.7</v>
      </c>
    </row>
    <row r="33" spans="1:14">
      <c r="A33" t="s">
        <v>21</v>
      </c>
      <c r="B33" s="11">
        <v>22275.5</v>
      </c>
      <c r="C33" s="16">
        <v>19126.84</v>
      </c>
      <c r="D33" s="16">
        <v>20877.96</v>
      </c>
      <c r="E33" s="16">
        <v>22764.67</v>
      </c>
      <c r="F33" s="17">
        <v>22661.759999999998</v>
      </c>
      <c r="G33" s="11">
        <v>23470.09</v>
      </c>
      <c r="H33" s="18">
        <v>24712.25</v>
      </c>
      <c r="I33" s="21">
        <v>26122.73</v>
      </c>
      <c r="J33" s="16">
        <v>32876.31</v>
      </c>
      <c r="K33" s="21">
        <v>39161.29</v>
      </c>
      <c r="L33" s="5">
        <v>35894.76</v>
      </c>
      <c r="M33" s="5">
        <v>34001.51</v>
      </c>
      <c r="N33" s="6">
        <f t="shared" si="0"/>
        <v>323945.67000000004</v>
      </c>
    </row>
    <row r="34" spans="1:14">
      <c r="A34" t="s">
        <v>101</v>
      </c>
      <c r="B34" s="11">
        <v>30490.63</v>
      </c>
      <c r="C34" s="16">
        <v>28824.52</v>
      </c>
      <c r="D34" s="16">
        <v>36272.239999999998</v>
      </c>
      <c r="E34" s="16">
        <v>28277.67</v>
      </c>
      <c r="F34" s="17">
        <v>27552.6</v>
      </c>
      <c r="G34" s="11">
        <v>27024.99</v>
      </c>
      <c r="H34" s="18">
        <v>27267.52</v>
      </c>
      <c r="I34" s="21">
        <v>26674.62</v>
      </c>
      <c r="J34" s="16">
        <v>39425.43</v>
      </c>
      <c r="K34" s="21">
        <v>42888.15</v>
      </c>
      <c r="L34" s="5">
        <v>49288.06</v>
      </c>
      <c r="M34" s="5">
        <v>47753.03</v>
      </c>
      <c r="N34" s="6">
        <f t="shared" si="0"/>
        <v>411739.45999999996</v>
      </c>
    </row>
    <row r="35" spans="1:14">
      <c r="A35" t="s">
        <v>23</v>
      </c>
      <c r="B35" s="11">
        <v>98419.68</v>
      </c>
      <c r="C35" s="16">
        <v>80193.8</v>
      </c>
      <c r="D35" s="16">
        <v>82698.880000000005</v>
      </c>
      <c r="E35" s="16">
        <v>79852.899999999994</v>
      </c>
      <c r="F35" s="17">
        <v>82428.149999999994</v>
      </c>
      <c r="G35" s="11">
        <v>78741.2</v>
      </c>
      <c r="H35" s="18">
        <v>90806.17</v>
      </c>
      <c r="I35" s="21">
        <v>70360.7</v>
      </c>
      <c r="J35" s="16">
        <v>53332.35</v>
      </c>
      <c r="K35" s="21">
        <v>72543.009999999995</v>
      </c>
      <c r="L35" s="5">
        <v>68500.94</v>
      </c>
      <c r="M35" s="5">
        <v>61154.39</v>
      </c>
      <c r="N35" s="6">
        <f t="shared" si="0"/>
        <v>919032.17</v>
      </c>
    </row>
    <row r="36" spans="1:14">
      <c r="A36" t="s">
        <v>24</v>
      </c>
      <c r="B36" s="11">
        <v>78318.84</v>
      </c>
      <c r="C36" s="16">
        <v>64916.82</v>
      </c>
      <c r="D36" s="16">
        <v>68259.94</v>
      </c>
      <c r="E36" s="16">
        <v>68924.850000000006</v>
      </c>
      <c r="F36" s="17">
        <v>72799.22</v>
      </c>
      <c r="G36" s="11">
        <v>72108.81</v>
      </c>
      <c r="H36" s="18">
        <v>79441.45</v>
      </c>
      <c r="I36" s="21">
        <v>78517.789999999994</v>
      </c>
      <c r="J36" s="16">
        <v>72289.37</v>
      </c>
      <c r="K36" s="21">
        <v>85401.27</v>
      </c>
      <c r="L36" s="5">
        <v>80863.33</v>
      </c>
      <c r="M36" s="5">
        <v>78759.929999999993</v>
      </c>
      <c r="N36" s="6">
        <f t="shared" si="0"/>
        <v>900601.62000000011</v>
      </c>
    </row>
    <row r="37" spans="1:14">
      <c r="A37" t="s">
        <v>25</v>
      </c>
      <c r="B37" s="11">
        <v>121006.44</v>
      </c>
      <c r="C37" s="16">
        <v>109506.52</v>
      </c>
      <c r="D37" s="16">
        <v>110225.61</v>
      </c>
      <c r="E37" s="16">
        <v>130982.69</v>
      </c>
      <c r="F37" s="17">
        <v>119004.92</v>
      </c>
      <c r="G37" s="11">
        <v>115302.11</v>
      </c>
      <c r="H37" s="18">
        <v>127092.81</v>
      </c>
      <c r="I37" s="21">
        <v>116716.72</v>
      </c>
      <c r="J37" s="16">
        <v>127745.08</v>
      </c>
      <c r="K37" s="21">
        <v>152501.4</v>
      </c>
      <c r="L37" s="5">
        <v>147230.04</v>
      </c>
      <c r="M37" s="5">
        <v>129763.45</v>
      </c>
      <c r="N37" s="6">
        <f t="shared" si="0"/>
        <v>1507077.79</v>
      </c>
    </row>
    <row r="38" spans="1:14">
      <c r="A38" t="s">
        <v>102</v>
      </c>
      <c r="B38" s="11">
        <v>412463.48</v>
      </c>
      <c r="C38" s="16">
        <v>395138.43</v>
      </c>
      <c r="D38" s="16">
        <v>396444.21</v>
      </c>
      <c r="E38" s="16">
        <v>411861</v>
      </c>
      <c r="F38" s="17">
        <v>418908.65</v>
      </c>
      <c r="G38" s="11">
        <v>392530.23</v>
      </c>
      <c r="H38" s="18">
        <v>501979.4</v>
      </c>
      <c r="I38" s="21">
        <v>401681.98</v>
      </c>
      <c r="J38" s="16">
        <v>402356.43</v>
      </c>
      <c r="K38" s="21">
        <v>477108.02</v>
      </c>
      <c r="L38" s="5">
        <v>460568.63</v>
      </c>
      <c r="M38" s="5">
        <v>454839.71</v>
      </c>
      <c r="N38" s="6">
        <f t="shared" si="0"/>
        <v>5125880.17</v>
      </c>
    </row>
    <row r="39" spans="1:14">
      <c r="A39" t="s">
        <v>27</v>
      </c>
      <c r="B39" s="11">
        <v>247348.27</v>
      </c>
      <c r="C39" s="16">
        <v>252266.7</v>
      </c>
      <c r="D39" s="16">
        <v>240766.4</v>
      </c>
      <c r="E39" s="16">
        <v>256885.77</v>
      </c>
      <c r="F39" s="17">
        <v>241458.99</v>
      </c>
      <c r="G39" s="11">
        <v>248067.03</v>
      </c>
      <c r="H39" s="18">
        <v>247231.48</v>
      </c>
      <c r="I39" s="21">
        <v>249107.04</v>
      </c>
      <c r="J39" s="16">
        <v>256273.66</v>
      </c>
      <c r="K39" s="21">
        <v>289591.39</v>
      </c>
      <c r="L39" s="5">
        <v>276924.90999999997</v>
      </c>
      <c r="M39" s="5">
        <v>286252.19</v>
      </c>
      <c r="N39" s="6">
        <f t="shared" si="0"/>
        <v>3092173.83</v>
      </c>
    </row>
    <row r="40" spans="1:14">
      <c r="A40" s="27" t="s">
        <v>103</v>
      </c>
      <c r="B40" s="11">
        <v>3422891.26</v>
      </c>
      <c r="C40" s="16">
        <v>3287693.12</v>
      </c>
      <c r="D40" s="16">
        <v>3284229.85</v>
      </c>
      <c r="E40" s="16">
        <v>3337550.12</v>
      </c>
      <c r="F40" s="17">
        <v>3438725.52</v>
      </c>
      <c r="G40" s="11">
        <v>3170272.21</v>
      </c>
      <c r="H40" s="18">
        <v>3465144.51</v>
      </c>
      <c r="I40" s="21">
        <v>3219066.54</v>
      </c>
      <c r="J40" s="16">
        <v>3108965.46</v>
      </c>
      <c r="K40" s="21">
        <v>3571895.82</v>
      </c>
      <c r="L40" s="5">
        <v>3486013.83</v>
      </c>
      <c r="M40" s="5">
        <v>3481303.82</v>
      </c>
      <c r="N40" s="6">
        <f t="shared" si="0"/>
        <v>40273752.060000002</v>
      </c>
    </row>
    <row r="41" spans="1:14">
      <c r="A41" t="s">
        <v>29</v>
      </c>
      <c r="B41" s="11">
        <v>73090.210000000006</v>
      </c>
      <c r="C41" s="16">
        <v>55499.21</v>
      </c>
      <c r="D41" s="16">
        <v>68644.84</v>
      </c>
      <c r="E41" s="16">
        <v>59804.07</v>
      </c>
      <c r="F41" s="17">
        <v>60969.26</v>
      </c>
      <c r="G41" s="11">
        <v>57233.5</v>
      </c>
      <c r="H41" s="18">
        <v>65256.85</v>
      </c>
      <c r="I41" s="21">
        <v>54848.800000000003</v>
      </c>
      <c r="J41" s="16">
        <v>51456.5</v>
      </c>
      <c r="K41" s="21">
        <v>56986.33</v>
      </c>
      <c r="L41" s="5">
        <v>66411.75</v>
      </c>
      <c r="M41" s="5">
        <v>64046.03</v>
      </c>
      <c r="N41" s="6">
        <f t="shared" si="0"/>
        <v>734247.35</v>
      </c>
    </row>
    <row r="42" spans="1:14">
      <c r="A42" t="s">
        <v>104</v>
      </c>
      <c r="B42" s="11">
        <v>433762.01</v>
      </c>
      <c r="C42" s="16">
        <v>410532.49</v>
      </c>
      <c r="D42" s="16">
        <v>408185.8</v>
      </c>
      <c r="E42" s="16">
        <v>417388.61</v>
      </c>
      <c r="F42" s="17">
        <v>434159.53</v>
      </c>
      <c r="G42" s="11">
        <v>409667.35</v>
      </c>
      <c r="H42" s="18">
        <v>422629.36</v>
      </c>
      <c r="I42" s="21">
        <v>407078.48</v>
      </c>
      <c r="J42" s="16">
        <v>365735.88</v>
      </c>
      <c r="K42" s="21">
        <v>432753.56</v>
      </c>
      <c r="L42" s="5">
        <v>413442.27</v>
      </c>
      <c r="M42" s="5">
        <v>409800.48</v>
      </c>
      <c r="N42" s="6">
        <f t="shared" si="0"/>
        <v>4965135.82</v>
      </c>
    </row>
    <row r="43" spans="1:14">
      <c r="A43" t="s">
        <v>31</v>
      </c>
      <c r="B43" s="11">
        <v>335866.41</v>
      </c>
      <c r="C43" s="16">
        <v>288500.93</v>
      </c>
      <c r="D43" s="16">
        <v>307824.43</v>
      </c>
      <c r="E43" s="16">
        <v>300648.8</v>
      </c>
      <c r="F43" s="17">
        <v>296115.05</v>
      </c>
      <c r="G43" s="11">
        <v>274807.59999999998</v>
      </c>
      <c r="H43" s="18">
        <v>306440.12</v>
      </c>
      <c r="I43" s="21">
        <v>243144.02</v>
      </c>
      <c r="J43" s="16">
        <v>187069.97</v>
      </c>
      <c r="K43" s="21">
        <v>231099.71</v>
      </c>
      <c r="L43" s="5">
        <v>229041.7</v>
      </c>
      <c r="M43" s="5">
        <v>231512.1</v>
      </c>
      <c r="N43" s="6">
        <f t="shared" si="0"/>
        <v>3232070.8400000008</v>
      </c>
    </row>
    <row r="44" spans="1:14">
      <c r="A44" t="s">
        <v>32</v>
      </c>
      <c r="B44" s="11">
        <v>78384.070000000007</v>
      </c>
      <c r="C44" s="16">
        <v>65951.41</v>
      </c>
      <c r="D44" s="16">
        <v>77245.320000000007</v>
      </c>
      <c r="E44" s="16">
        <v>68426.13</v>
      </c>
      <c r="F44" s="17">
        <v>68746.59</v>
      </c>
      <c r="G44" s="11">
        <v>65532.34</v>
      </c>
      <c r="H44" s="18">
        <v>75326.929999999993</v>
      </c>
      <c r="I44" s="21">
        <v>60612.83</v>
      </c>
      <c r="J44" s="16">
        <v>52754.94</v>
      </c>
      <c r="K44" s="21">
        <v>63139.82</v>
      </c>
      <c r="L44" s="5">
        <v>62069.919999999998</v>
      </c>
      <c r="M44" s="5">
        <v>60179.09</v>
      </c>
      <c r="N44" s="6">
        <f t="shared" ref="N44:N75" si="1">SUM(B44:M44)</f>
        <v>798369.39</v>
      </c>
    </row>
    <row r="45" spans="1:14">
      <c r="A45" t="s">
        <v>33</v>
      </c>
      <c r="B45" s="11">
        <v>13669.81</v>
      </c>
      <c r="C45" s="16">
        <v>12706.23</v>
      </c>
      <c r="D45" s="16">
        <v>11932.63</v>
      </c>
      <c r="E45" s="16">
        <v>12914.01</v>
      </c>
      <c r="F45" s="17">
        <v>12690.74</v>
      </c>
      <c r="G45" s="11">
        <v>8563.56</v>
      </c>
      <c r="H45" s="18">
        <v>18962.82</v>
      </c>
      <c r="I45" s="21">
        <v>13365.08</v>
      </c>
      <c r="J45" s="16">
        <v>19158.7</v>
      </c>
      <c r="K45" s="21">
        <v>25635.14</v>
      </c>
      <c r="L45" s="5">
        <v>16726.28</v>
      </c>
      <c r="M45" s="5">
        <v>19673.669999999998</v>
      </c>
      <c r="N45" s="6">
        <f t="shared" si="1"/>
        <v>185998.66999999998</v>
      </c>
    </row>
    <row r="46" spans="1:14">
      <c r="A46" t="s">
        <v>105</v>
      </c>
      <c r="B46" s="11">
        <v>650216.38</v>
      </c>
      <c r="C46" s="16">
        <v>794676.26</v>
      </c>
      <c r="D46" s="16">
        <v>673591.53</v>
      </c>
      <c r="E46" s="16">
        <v>747625.41</v>
      </c>
      <c r="F46" s="17">
        <v>675514.7</v>
      </c>
      <c r="G46" s="11">
        <v>675057.49</v>
      </c>
      <c r="H46" s="18">
        <v>727658.12</v>
      </c>
      <c r="I46" s="21">
        <v>696236.8</v>
      </c>
      <c r="J46" s="16">
        <v>772141.36</v>
      </c>
      <c r="K46" s="21">
        <v>867167.45</v>
      </c>
      <c r="L46" s="5">
        <v>828717.33</v>
      </c>
      <c r="M46" s="5">
        <v>811682.87</v>
      </c>
      <c r="N46" s="6">
        <f t="shared" si="1"/>
        <v>8920285.7000000011</v>
      </c>
    </row>
    <row r="47" spans="1:14">
      <c r="A47" t="s">
        <v>106</v>
      </c>
      <c r="B47" s="11">
        <v>1439384.58</v>
      </c>
      <c r="C47" s="16">
        <v>1372396.89</v>
      </c>
      <c r="D47" s="16">
        <v>1372236.39</v>
      </c>
      <c r="E47" s="16">
        <v>1372421.01</v>
      </c>
      <c r="F47" s="17">
        <v>1468635.37</v>
      </c>
      <c r="G47" s="11">
        <v>1425283.29</v>
      </c>
      <c r="H47" s="18">
        <v>1535728.08</v>
      </c>
      <c r="I47" s="21">
        <v>1534509.62</v>
      </c>
      <c r="J47" s="16">
        <v>1541117.85</v>
      </c>
      <c r="K47" s="21">
        <v>1824094.13</v>
      </c>
      <c r="L47" s="5">
        <v>1672650.64</v>
      </c>
      <c r="M47" s="5">
        <v>1587873.61</v>
      </c>
      <c r="N47" s="6">
        <f t="shared" si="1"/>
        <v>18146331.460000001</v>
      </c>
    </row>
    <row r="48" spans="1:14">
      <c r="A48" t="s">
        <v>107</v>
      </c>
      <c r="B48" s="11">
        <v>667862.98</v>
      </c>
      <c r="C48" s="16">
        <v>654316.68000000005</v>
      </c>
      <c r="D48" s="16">
        <v>657859.38</v>
      </c>
      <c r="E48" s="16">
        <v>663510.52</v>
      </c>
      <c r="F48" s="17">
        <v>684043.3</v>
      </c>
      <c r="G48" s="11">
        <v>629834.06999999995</v>
      </c>
      <c r="H48" s="18">
        <v>612646.22</v>
      </c>
      <c r="I48" s="21">
        <v>649814.35</v>
      </c>
      <c r="J48" s="16">
        <v>604240.56999999995</v>
      </c>
      <c r="K48" s="21">
        <v>738328.75</v>
      </c>
      <c r="L48" s="5">
        <v>713996.57</v>
      </c>
      <c r="M48" s="5">
        <v>776033.99</v>
      </c>
      <c r="N48" s="6">
        <f t="shared" si="1"/>
        <v>8052487.3800000008</v>
      </c>
    </row>
    <row r="49" spans="1:14">
      <c r="A49" t="s">
        <v>37</v>
      </c>
      <c r="B49" s="11">
        <v>115131.31</v>
      </c>
      <c r="C49" s="16">
        <v>113194.71</v>
      </c>
      <c r="D49" s="16">
        <v>111535.99</v>
      </c>
      <c r="E49" s="16">
        <v>109509.18</v>
      </c>
      <c r="F49" s="17">
        <v>119792.93</v>
      </c>
      <c r="G49" s="11">
        <v>94823.31</v>
      </c>
      <c r="H49" s="18">
        <v>153008.82999999999</v>
      </c>
      <c r="I49" s="21">
        <v>108617.48</v>
      </c>
      <c r="J49" s="16">
        <v>107932.1</v>
      </c>
      <c r="K49" s="21">
        <v>134860.96</v>
      </c>
      <c r="L49" s="5">
        <v>107969.92</v>
      </c>
      <c r="M49" s="5">
        <v>130602.88</v>
      </c>
      <c r="N49" s="6">
        <f t="shared" si="1"/>
        <v>1406979.5999999996</v>
      </c>
    </row>
    <row r="50" spans="1:14">
      <c r="A50" t="s">
        <v>38</v>
      </c>
      <c r="B50" s="11">
        <v>24860.47</v>
      </c>
      <c r="C50" s="16">
        <v>23139.09</v>
      </c>
      <c r="D50" s="16">
        <v>22750.26</v>
      </c>
      <c r="E50" s="16">
        <v>24042.85</v>
      </c>
      <c r="F50" s="17">
        <v>23954.66</v>
      </c>
      <c r="G50" s="11">
        <v>24302.62</v>
      </c>
      <c r="H50" s="18">
        <v>25104.400000000001</v>
      </c>
      <c r="I50" s="21">
        <v>22106.25</v>
      </c>
      <c r="J50" s="16">
        <v>19646.310000000001</v>
      </c>
      <c r="K50" s="21">
        <v>24233.02</v>
      </c>
      <c r="L50" s="5">
        <v>23264.47</v>
      </c>
      <c r="M50" s="5">
        <v>21790.47</v>
      </c>
      <c r="N50" s="6">
        <f t="shared" si="1"/>
        <v>279194.87</v>
      </c>
    </row>
    <row r="51" spans="1:14">
      <c r="A51" t="s">
        <v>39</v>
      </c>
      <c r="B51" s="11">
        <v>205032.98</v>
      </c>
      <c r="C51" s="16">
        <v>170243.4</v>
      </c>
      <c r="D51" s="16">
        <v>177398.39</v>
      </c>
      <c r="E51" s="16">
        <v>184451.23</v>
      </c>
      <c r="F51" s="17">
        <v>175690.96</v>
      </c>
      <c r="G51" s="11">
        <v>165425.65</v>
      </c>
      <c r="H51" s="18">
        <v>192231.93</v>
      </c>
      <c r="I51" s="21">
        <v>153168.39000000001</v>
      </c>
      <c r="J51" s="16">
        <v>76516.11</v>
      </c>
      <c r="K51" s="21">
        <v>104391.38</v>
      </c>
      <c r="L51" s="5">
        <v>92048.68</v>
      </c>
      <c r="M51" s="5">
        <v>95606.87</v>
      </c>
      <c r="N51" s="6">
        <f t="shared" si="1"/>
        <v>1792205.9699999997</v>
      </c>
    </row>
    <row r="52" spans="1:14">
      <c r="A52" t="s">
        <v>108</v>
      </c>
      <c r="B52" s="11">
        <v>766988.65</v>
      </c>
      <c r="C52" s="16">
        <v>745951.07</v>
      </c>
      <c r="D52" s="16">
        <v>751734.47</v>
      </c>
      <c r="E52" s="16">
        <v>745719.7</v>
      </c>
      <c r="F52" s="17">
        <v>776707.33</v>
      </c>
      <c r="G52" s="11">
        <v>739534.11</v>
      </c>
      <c r="H52" s="18">
        <v>791144.92</v>
      </c>
      <c r="I52" s="21">
        <v>774088.91</v>
      </c>
      <c r="J52" s="16">
        <v>770526.49</v>
      </c>
      <c r="K52" s="21">
        <v>890811.37</v>
      </c>
      <c r="L52" s="5">
        <v>850772.09</v>
      </c>
      <c r="M52" s="5">
        <v>844219.97</v>
      </c>
      <c r="N52" s="6">
        <f t="shared" si="1"/>
        <v>9448199.0800000019</v>
      </c>
    </row>
    <row r="53" spans="1:14">
      <c r="A53" t="s">
        <v>41</v>
      </c>
      <c r="B53" s="11">
        <v>1170415.07</v>
      </c>
      <c r="C53" s="16">
        <v>1103608.78</v>
      </c>
      <c r="D53" s="16">
        <v>1107867.81</v>
      </c>
      <c r="E53" s="16">
        <v>1128137.96</v>
      </c>
      <c r="F53" s="17">
        <v>1134067.98</v>
      </c>
      <c r="G53" s="11">
        <v>1058927.57</v>
      </c>
      <c r="H53" s="18">
        <v>1187984.51</v>
      </c>
      <c r="I53" s="21">
        <v>1064949.8999999999</v>
      </c>
      <c r="J53" s="16">
        <v>948565.71</v>
      </c>
      <c r="K53" s="21">
        <v>1108307.2</v>
      </c>
      <c r="L53" s="5">
        <v>1079591.42</v>
      </c>
      <c r="M53" s="5">
        <v>1055062</v>
      </c>
      <c r="N53" s="6">
        <f t="shared" si="1"/>
        <v>13147485.909999998</v>
      </c>
    </row>
    <row r="54" spans="1:14">
      <c r="A54" t="s">
        <v>42</v>
      </c>
      <c r="B54" s="11">
        <v>400226.25</v>
      </c>
      <c r="C54" s="16">
        <v>371849.29</v>
      </c>
      <c r="D54" s="16">
        <v>362961.02</v>
      </c>
      <c r="E54" s="16">
        <v>372136.45</v>
      </c>
      <c r="F54" s="17">
        <v>397172.32</v>
      </c>
      <c r="G54" s="11">
        <v>375480.99</v>
      </c>
      <c r="H54" s="18">
        <v>410067.43</v>
      </c>
      <c r="I54" s="21">
        <v>391255.32</v>
      </c>
      <c r="J54" s="16">
        <v>396757.14</v>
      </c>
      <c r="K54" s="21">
        <v>460912.92</v>
      </c>
      <c r="L54" s="5">
        <v>438608.1</v>
      </c>
      <c r="M54" s="5">
        <v>431793.62</v>
      </c>
      <c r="N54" s="6">
        <f t="shared" si="1"/>
        <v>4809220.8500000006</v>
      </c>
    </row>
    <row r="55" spans="1:14">
      <c r="A55" t="s">
        <v>109</v>
      </c>
      <c r="B55" s="11">
        <v>310613.55</v>
      </c>
      <c r="C55" s="16">
        <v>331426.96000000002</v>
      </c>
      <c r="D55" s="16">
        <v>297026.21000000002</v>
      </c>
      <c r="E55" s="16">
        <v>228847.01</v>
      </c>
      <c r="F55" s="17">
        <v>244942.98</v>
      </c>
      <c r="G55" s="11">
        <v>242383.53</v>
      </c>
      <c r="H55" s="18">
        <v>260964.37</v>
      </c>
      <c r="I55" s="21">
        <v>218067.39</v>
      </c>
      <c r="J55" s="16">
        <v>229905.21</v>
      </c>
      <c r="K55" s="21">
        <v>288421.71999999997</v>
      </c>
      <c r="L55" s="5">
        <v>276652.74</v>
      </c>
      <c r="M55" s="5">
        <v>287737.46000000002</v>
      </c>
      <c r="N55" s="6">
        <f t="shared" si="1"/>
        <v>3216989.13</v>
      </c>
    </row>
    <row r="56" spans="1:14">
      <c r="A56" t="s">
        <v>110</v>
      </c>
      <c r="B56" s="11">
        <v>219946.44</v>
      </c>
      <c r="C56" s="16">
        <v>211964.28</v>
      </c>
      <c r="D56" s="16">
        <v>209626.33</v>
      </c>
      <c r="E56" s="16">
        <v>197409.21</v>
      </c>
      <c r="F56" s="17">
        <v>205513.1</v>
      </c>
      <c r="G56" s="11">
        <v>191560.99</v>
      </c>
      <c r="H56" s="18">
        <v>190549.7</v>
      </c>
      <c r="I56" s="21">
        <v>189207.91</v>
      </c>
      <c r="J56" s="16">
        <v>161319.96</v>
      </c>
      <c r="K56" s="21">
        <v>199723.03</v>
      </c>
      <c r="L56" s="5">
        <v>198789.64</v>
      </c>
      <c r="M56" s="5">
        <v>210600.26</v>
      </c>
      <c r="N56" s="6">
        <f t="shared" si="1"/>
        <v>2386210.8499999996</v>
      </c>
    </row>
    <row r="57" spans="1:14">
      <c r="A57" t="s">
        <v>111</v>
      </c>
      <c r="B57" s="11">
        <v>547635.71</v>
      </c>
      <c r="C57" s="16">
        <v>443095.89</v>
      </c>
      <c r="D57" s="16">
        <v>598792.9</v>
      </c>
      <c r="E57" s="16">
        <v>472788.92</v>
      </c>
      <c r="F57" s="17">
        <v>493403.49</v>
      </c>
      <c r="G57" s="11">
        <v>440902.92</v>
      </c>
      <c r="H57" s="18">
        <v>456922.43</v>
      </c>
      <c r="I57" s="21">
        <v>443405.52</v>
      </c>
      <c r="J57" s="16">
        <v>422099.52</v>
      </c>
      <c r="K57" s="21">
        <v>435239.43</v>
      </c>
      <c r="L57" s="5">
        <v>584762.87</v>
      </c>
      <c r="M57" s="5">
        <v>540777.53</v>
      </c>
      <c r="N57" s="6">
        <f t="shared" si="1"/>
        <v>5879827.1300000008</v>
      </c>
    </row>
    <row r="58" spans="1:14">
      <c r="A58" t="s">
        <v>46</v>
      </c>
      <c r="B58" s="11">
        <v>170323.38</v>
      </c>
      <c r="C58" s="16">
        <v>159152.29999999999</v>
      </c>
      <c r="D58" s="16">
        <v>158008.76</v>
      </c>
      <c r="E58" s="16">
        <v>158286.51999999999</v>
      </c>
      <c r="F58" s="17">
        <v>161512.9</v>
      </c>
      <c r="G58" s="11">
        <v>159553.93</v>
      </c>
      <c r="H58" s="18">
        <v>176525.69</v>
      </c>
      <c r="I58" s="21">
        <v>167122.4</v>
      </c>
      <c r="J58" s="16">
        <v>164225.01999999999</v>
      </c>
      <c r="K58" s="21">
        <v>189358.4</v>
      </c>
      <c r="L58" s="5">
        <v>175583.29</v>
      </c>
      <c r="M58" s="5">
        <v>172737.82</v>
      </c>
      <c r="N58" s="6">
        <f t="shared" si="1"/>
        <v>2012390.41</v>
      </c>
    </row>
    <row r="59" spans="1:14">
      <c r="A59" t="s">
        <v>112</v>
      </c>
      <c r="B59" s="11">
        <v>3273230.85</v>
      </c>
      <c r="C59" s="16">
        <v>3642343.13</v>
      </c>
      <c r="D59" s="16">
        <v>3309615.09</v>
      </c>
      <c r="E59" s="16">
        <v>3498159.11</v>
      </c>
      <c r="F59" s="17">
        <v>3191884.22</v>
      </c>
      <c r="G59" s="11">
        <v>3007118.23</v>
      </c>
      <c r="H59" s="18">
        <v>3207386.21</v>
      </c>
      <c r="I59" s="21">
        <v>3089030.53</v>
      </c>
      <c r="J59" s="16">
        <v>3155916.06</v>
      </c>
      <c r="K59" s="21">
        <v>3611093.73</v>
      </c>
      <c r="L59" s="5">
        <v>3620026.51</v>
      </c>
      <c r="M59" s="5">
        <v>3553236.03</v>
      </c>
      <c r="N59" s="6">
        <f t="shared" si="1"/>
        <v>40159039.700000003</v>
      </c>
    </row>
    <row r="60" spans="1:14">
      <c r="A60" t="s">
        <v>113</v>
      </c>
      <c r="B60" s="11">
        <v>851592.52</v>
      </c>
      <c r="C60" s="16">
        <v>928705.33</v>
      </c>
      <c r="D60" s="16">
        <v>863048.53</v>
      </c>
      <c r="E60" s="16">
        <v>831157.09</v>
      </c>
      <c r="F60" s="17">
        <v>814196.75</v>
      </c>
      <c r="G60" s="11">
        <v>776049.89</v>
      </c>
      <c r="H60" s="18">
        <v>868487.38</v>
      </c>
      <c r="I60" s="21">
        <v>818055.99</v>
      </c>
      <c r="J60" s="16">
        <v>838621.93</v>
      </c>
      <c r="K60" s="21">
        <v>941230.84</v>
      </c>
      <c r="L60" s="5">
        <v>902873.48</v>
      </c>
      <c r="M60" s="5">
        <v>906610.01</v>
      </c>
      <c r="N60" s="6">
        <f t="shared" si="1"/>
        <v>10340629.74</v>
      </c>
    </row>
    <row r="61" spans="1:14">
      <c r="A61" t="s">
        <v>114</v>
      </c>
      <c r="B61" s="11">
        <v>2780068.07</v>
      </c>
      <c r="C61" s="16">
        <v>2654958.91</v>
      </c>
      <c r="D61" s="16">
        <v>2699136.14</v>
      </c>
      <c r="E61" s="16">
        <v>2677224.11</v>
      </c>
      <c r="F61" s="17">
        <v>2826803.28</v>
      </c>
      <c r="G61" s="11">
        <v>2679243.84</v>
      </c>
      <c r="H61" s="18">
        <v>2938881.62</v>
      </c>
      <c r="I61" s="21">
        <v>2812978.35</v>
      </c>
      <c r="J61" s="16">
        <v>2809305.48</v>
      </c>
      <c r="K61" s="21">
        <v>3239445.38</v>
      </c>
      <c r="L61" s="5">
        <v>2998414.22</v>
      </c>
      <c r="M61" s="5">
        <v>3007919.95</v>
      </c>
      <c r="N61" s="6">
        <f t="shared" si="1"/>
        <v>34124379.350000001</v>
      </c>
    </row>
    <row r="62" spans="1:14">
      <c r="A62" t="s">
        <v>50</v>
      </c>
      <c r="B62" s="11">
        <v>1044792.4</v>
      </c>
      <c r="C62" s="16">
        <v>1004893.62</v>
      </c>
      <c r="D62" s="16">
        <v>1045241.58</v>
      </c>
      <c r="E62" s="16">
        <v>1007535.54</v>
      </c>
      <c r="F62" s="17">
        <v>1086450.52</v>
      </c>
      <c r="G62" s="11">
        <v>1007139.07</v>
      </c>
      <c r="H62" s="18">
        <v>1062680.45</v>
      </c>
      <c r="I62" s="21">
        <v>1024765.51</v>
      </c>
      <c r="J62" s="16">
        <v>1005328.65</v>
      </c>
      <c r="K62" s="21">
        <v>1221466.3600000001</v>
      </c>
      <c r="L62" s="5">
        <v>1118312.73</v>
      </c>
      <c r="M62" s="5">
        <v>1134575.53</v>
      </c>
      <c r="N62" s="6">
        <f t="shared" si="1"/>
        <v>12763181.959999999</v>
      </c>
    </row>
    <row r="63" spans="1:14">
      <c r="A63" t="s">
        <v>115</v>
      </c>
      <c r="B63" s="11">
        <v>1937987.65</v>
      </c>
      <c r="C63" s="16">
        <v>1845884.84</v>
      </c>
      <c r="D63" s="16">
        <v>1868893.36</v>
      </c>
      <c r="E63" s="16">
        <v>1879386.3</v>
      </c>
      <c r="F63" s="17">
        <v>1942922.6</v>
      </c>
      <c r="G63" s="11">
        <v>1765783.2</v>
      </c>
      <c r="H63" s="18">
        <v>1855251.79</v>
      </c>
      <c r="I63" s="21">
        <v>1857425.19</v>
      </c>
      <c r="J63" s="16">
        <v>1807561.45</v>
      </c>
      <c r="K63" s="21">
        <v>2144433.17</v>
      </c>
      <c r="L63" s="5">
        <v>2091320.99</v>
      </c>
      <c r="M63" s="5">
        <v>2077944.52</v>
      </c>
      <c r="N63" s="6">
        <f t="shared" si="1"/>
        <v>23074795.059999995</v>
      </c>
    </row>
    <row r="64" spans="1:14">
      <c r="A64" t="s">
        <v>116</v>
      </c>
      <c r="B64" s="11">
        <v>1566680.23</v>
      </c>
      <c r="C64" s="16">
        <v>1483818.86</v>
      </c>
      <c r="D64" s="16">
        <v>1503153.33</v>
      </c>
      <c r="E64" s="16">
        <v>1545109.59</v>
      </c>
      <c r="F64" s="17">
        <v>1542894.1</v>
      </c>
      <c r="G64" s="11">
        <v>1440087.49</v>
      </c>
      <c r="H64" s="18">
        <v>1552588.02</v>
      </c>
      <c r="I64" s="21">
        <v>1462905.59</v>
      </c>
      <c r="J64" s="16">
        <v>1437349.95</v>
      </c>
      <c r="K64" s="21">
        <v>1692646.03</v>
      </c>
      <c r="L64" s="5">
        <v>1597865.09</v>
      </c>
      <c r="M64" s="5">
        <v>1589357.37</v>
      </c>
      <c r="N64" s="6">
        <f t="shared" si="1"/>
        <v>18414455.649999999</v>
      </c>
    </row>
    <row r="65" spans="1:14">
      <c r="A65" t="s">
        <v>117</v>
      </c>
      <c r="B65" s="11">
        <v>210214.22</v>
      </c>
      <c r="C65" s="16">
        <v>199229.8</v>
      </c>
      <c r="D65" s="16">
        <v>194055.52</v>
      </c>
      <c r="E65" s="16">
        <v>194979.75</v>
      </c>
      <c r="F65" s="17">
        <v>193672.53</v>
      </c>
      <c r="G65" s="11">
        <v>179544.72</v>
      </c>
      <c r="H65" s="18">
        <v>192260.84</v>
      </c>
      <c r="I65" s="21">
        <v>180436.2</v>
      </c>
      <c r="J65" s="16">
        <v>166396.97</v>
      </c>
      <c r="K65" s="21">
        <v>203353.86</v>
      </c>
      <c r="L65" s="5">
        <v>194548.09</v>
      </c>
      <c r="M65" s="5">
        <v>201727.35999999999</v>
      </c>
      <c r="N65" s="6">
        <f t="shared" si="1"/>
        <v>2310419.86</v>
      </c>
    </row>
    <row r="66" spans="1:14">
      <c r="A66" t="s">
        <v>118</v>
      </c>
      <c r="B66" s="11">
        <v>698048.28</v>
      </c>
      <c r="C66" s="16">
        <v>639368.07999999996</v>
      </c>
      <c r="D66" s="16">
        <v>618534.81999999995</v>
      </c>
      <c r="E66" s="16">
        <v>587977.35</v>
      </c>
      <c r="F66" s="17">
        <v>625195.12</v>
      </c>
      <c r="G66" s="11">
        <v>576334.43999999994</v>
      </c>
      <c r="H66" s="18">
        <v>539940.04</v>
      </c>
      <c r="I66" s="21">
        <v>580437.31999999995</v>
      </c>
      <c r="J66" s="16">
        <v>495720.3</v>
      </c>
      <c r="K66" s="21">
        <v>593025.86</v>
      </c>
      <c r="L66" s="5">
        <v>594216.61</v>
      </c>
      <c r="M66" s="5">
        <v>685844.59</v>
      </c>
      <c r="N66" s="6">
        <f t="shared" si="1"/>
        <v>7234642.8100000005</v>
      </c>
    </row>
    <row r="67" spans="1:14">
      <c r="A67" t="s">
        <v>119</v>
      </c>
      <c r="B67" s="11">
        <v>740727.21</v>
      </c>
      <c r="C67" s="16">
        <v>661054.43999999994</v>
      </c>
      <c r="D67" s="16">
        <v>679304.22</v>
      </c>
      <c r="E67" s="16">
        <v>617487.25</v>
      </c>
      <c r="F67" s="17">
        <v>689618.07</v>
      </c>
      <c r="G67" s="11">
        <v>654449.97</v>
      </c>
      <c r="H67" s="18">
        <v>694748.98</v>
      </c>
      <c r="I67" s="21">
        <v>667784.36</v>
      </c>
      <c r="J67" s="16">
        <v>657059.25</v>
      </c>
      <c r="K67" s="21">
        <v>757383.24</v>
      </c>
      <c r="L67" s="5">
        <v>714929.01</v>
      </c>
      <c r="M67" s="5">
        <v>722758.18</v>
      </c>
      <c r="N67" s="6">
        <f t="shared" si="1"/>
        <v>8257304.1800000006</v>
      </c>
    </row>
    <row r="68" spans="1:14">
      <c r="A68" t="s">
        <v>120</v>
      </c>
      <c r="B68" s="11">
        <v>427019.89</v>
      </c>
      <c r="C68" s="16">
        <v>358022.66</v>
      </c>
      <c r="D68" s="16">
        <v>366619.77</v>
      </c>
      <c r="E68" s="16">
        <v>343420.06</v>
      </c>
      <c r="F68" s="17">
        <v>343607.42</v>
      </c>
      <c r="G68" s="11">
        <v>324778.8</v>
      </c>
      <c r="H68" s="18">
        <v>341125.99</v>
      </c>
      <c r="I68" s="21">
        <v>317421.73</v>
      </c>
      <c r="J68" s="16">
        <v>345229.44</v>
      </c>
      <c r="K68" s="21">
        <v>403437.82</v>
      </c>
      <c r="L68" s="5">
        <v>421513.85</v>
      </c>
      <c r="M68" s="5">
        <v>427103.44</v>
      </c>
      <c r="N68" s="6">
        <f t="shared" si="1"/>
        <v>4419300.87</v>
      </c>
    </row>
    <row r="69" spans="1:14">
      <c r="A69" t="s">
        <v>121</v>
      </c>
      <c r="B69" s="11">
        <v>774796.38</v>
      </c>
      <c r="C69" s="16">
        <v>753619.25</v>
      </c>
      <c r="D69" s="16">
        <v>753243.11</v>
      </c>
      <c r="E69" s="16">
        <v>761021.13</v>
      </c>
      <c r="F69" s="17">
        <v>804780.35</v>
      </c>
      <c r="G69" s="11">
        <v>782337.87</v>
      </c>
      <c r="H69" s="18">
        <v>839465.72</v>
      </c>
      <c r="I69" s="21">
        <v>814959.79</v>
      </c>
      <c r="J69" s="16">
        <v>789389.94</v>
      </c>
      <c r="K69" s="21">
        <v>943959.58</v>
      </c>
      <c r="L69" s="5">
        <v>890188.35</v>
      </c>
      <c r="M69" s="5">
        <v>841869.94</v>
      </c>
      <c r="N69" s="6">
        <f t="shared" si="1"/>
        <v>9749631.4099999983</v>
      </c>
    </row>
    <row r="70" spans="1:14">
      <c r="A70" t="s">
        <v>122</v>
      </c>
      <c r="B70" s="11">
        <v>929045.29</v>
      </c>
      <c r="C70" s="16">
        <v>1086677.99</v>
      </c>
      <c r="D70" s="16">
        <v>1024592.86</v>
      </c>
      <c r="E70" s="16">
        <v>1045839.85</v>
      </c>
      <c r="F70" s="17">
        <v>1000798.15</v>
      </c>
      <c r="G70" s="11">
        <v>918932.28</v>
      </c>
      <c r="H70" s="18">
        <v>973667.28</v>
      </c>
      <c r="I70" s="21">
        <v>959267.35</v>
      </c>
      <c r="J70" s="16">
        <v>1040121.4</v>
      </c>
      <c r="K70" s="21">
        <v>1173377.68</v>
      </c>
      <c r="L70" s="5">
        <v>1202073.8600000001</v>
      </c>
      <c r="M70" s="5">
        <v>1138563.54</v>
      </c>
      <c r="N70" s="6">
        <f t="shared" si="1"/>
        <v>12492957.530000001</v>
      </c>
    </row>
    <row r="71" spans="1:14">
      <c r="A71" t="s">
        <v>59</v>
      </c>
      <c r="B71" s="11">
        <v>430438.98</v>
      </c>
      <c r="C71" s="16">
        <v>374527.01</v>
      </c>
      <c r="D71" s="16">
        <v>388824.2</v>
      </c>
      <c r="E71" s="16">
        <v>400420.87</v>
      </c>
      <c r="F71" s="17">
        <v>402894.68</v>
      </c>
      <c r="G71" s="11">
        <v>387002.71</v>
      </c>
      <c r="H71" s="18">
        <v>440817.18</v>
      </c>
      <c r="I71" s="21">
        <v>379310.91</v>
      </c>
      <c r="J71" s="16">
        <v>288402.48</v>
      </c>
      <c r="K71" s="21">
        <v>355308.34</v>
      </c>
      <c r="L71" s="5">
        <v>325938.84999999998</v>
      </c>
      <c r="M71" s="5">
        <v>307804.31</v>
      </c>
      <c r="N71" s="6">
        <f t="shared" si="1"/>
        <v>4481690.5200000005</v>
      </c>
    </row>
    <row r="72" spans="1:14">
      <c r="A72" t="s">
        <v>123</v>
      </c>
      <c r="B72" s="11">
        <v>7486.53</v>
      </c>
      <c r="C72" s="16">
        <v>151724.19</v>
      </c>
      <c r="D72" s="16">
        <v>145502.49</v>
      </c>
      <c r="E72" s="16">
        <v>148839.13</v>
      </c>
      <c r="F72" s="17">
        <v>146663.06</v>
      </c>
      <c r="G72" s="11">
        <v>135229.24</v>
      </c>
      <c r="H72" s="18">
        <v>158430.25</v>
      </c>
      <c r="I72" s="21">
        <v>134499.67000000001</v>
      </c>
      <c r="J72" s="16">
        <v>125178.69</v>
      </c>
      <c r="K72" s="21">
        <v>158955.03</v>
      </c>
      <c r="L72" s="5">
        <v>137801.82999999999</v>
      </c>
      <c r="M72" s="5">
        <v>151468.32999999999</v>
      </c>
      <c r="N72" s="6">
        <f t="shared" si="1"/>
        <v>1601778.4400000002</v>
      </c>
    </row>
    <row r="73" spans="1:14">
      <c r="A73" t="s">
        <v>61</v>
      </c>
      <c r="B73" s="11">
        <v>95993.46</v>
      </c>
      <c r="C73" s="16">
        <v>93578.58</v>
      </c>
      <c r="D73" s="16">
        <v>86512.79</v>
      </c>
      <c r="E73" s="16">
        <v>90671.89</v>
      </c>
      <c r="F73" s="17">
        <v>89705.600000000006</v>
      </c>
      <c r="G73" s="11">
        <v>82397.98</v>
      </c>
      <c r="H73" s="18">
        <v>97948.26</v>
      </c>
      <c r="I73" s="21">
        <v>77275.850000000006</v>
      </c>
      <c r="J73" s="16">
        <v>76716.759999999995</v>
      </c>
      <c r="K73" s="21">
        <v>96509.02</v>
      </c>
      <c r="L73" s="5">
        <v>92743.11</v>
      </c>
      <c r="M73" s="5">
        <v>95467.42</v>
      </c>
      <c r="N73" s="6">
        <f t="shared" si="1"/>
        <v>1075520.72</v>
      </c>
    </row>
    <row r="74" spans="1:14">
      <c r="A74" t="s">
        <v>62</v>
      </c>
      <c r="B74" s="11">
        <v>35776.959999999999</v>
      </c>
      <c r="C74" s="16">
        <v>31477.45</v>
      </c>
      <c r="D74" s="16">
        <v>33044.480000000003</v>
      </c>
      <c r="E74" s="16">
        <v>33992.92</v>
      </c>
      <c r="F74" s="17">
        <v>38574.29</v>
      </c>
      <c r="G74" s="11">
        <v>31165.919999999998</v>
      </c>
      <c r="H74" s="18">
        <v>35373.120000000003</v>
      </c>
      <c r="I74" s="21">
        <v>28415</v>
      </c>
      <c r="J74" s="16">
        <v>25094.3</v>
      </c>
      <c r="K74" s="21">
        <v>31936.32</v>
      </c>
      <c r="L74" s="5">
        <v>29283.19</v>
      </c>
      <c r="M74" s="5">
        <v>30964.57</v>
      </c>
      <c r="N74" s="6">
        <f t="shared" si="1"/>
        <v>385098.52</v>
      </c>
    </row>
    <row r="75" spans="1:14">
      <c r="A75" t="s">
        <v>124</v>
      </c>
      <c r="B75" s="11">
        <v>1290922.05</v>
      </c>
      <c r="C75" s="16">
        <v>1171974.51</v>
      </c>
      <c r="D75" s="16">
        <v>1125444.3500000001</v>
      </c>
      <c r="E75" s="16">
        <v>1103289.26</v>
      </c>
      <c r="F75" s="17">
        <v>1160101.71</v>
      </c>
      <c r="G75" s="11">
        <v>1060183.46</v>
      </c>
      <c r="H75" s="18">
        <v>1083351.27</v>
      </c>
      <c r="I75" s="21">
        <v>1101118.32</v>
      </c>
      <c r="J75" s="16">
        <v>1114011.48</v>
      </c>
      <c r="K75" s="21">
        <v>1317111.3</v>
      </c>
      <c r="L75" s="5">
        <v>1249682.6599999999</v>
      </c>
      <c r="M75" s="5">
        <v>1248080.8799999999</v>
      </c>
      <c r="N75" s="6">
        <f t="shared" si="1"/>
        <v>14025271.25</v>
      </c>
    </row>
    <row r="76" spans="1:14">
      <c r="A76" t="s">
        <v>125</v>
      </c>
      <c r="B76" s="11">
        <v>66763.03</v>
      </c>
      <c r="C76" s="16">
        <v>59711.34</v>
      </c>
      <c r="D76" s="16">
        <v>60648.36</v>
      </c>
      <c r="E76" s="16">
        <v>59746.37</v>
      </c>
      <c r="F76" s="17">
        <v>61883.03</v>
      </c>
      <c r="G76" s="11">
        <v>58206.63</v>
      </c>
      <c r="H76" s="18">
        <v>57449.04</v>
      </c>
      <c r="I76" s="21">
        <v>57958.39</v>
      </c>
      <c r="J76" s="16">
        <v>54102.9</v>
      </c>
      <c r="K76" s="21">
        <v>63091.33</v>
      </c>
      <c r="L76" s="5">
        <v>61207.62</v>
      </c>
      <c r="M76" s="5">
        <v>59713.57</v>
      </c>
      <c r="N76" s="6">
        <f>SUM(B76:M76)</f>
        <v>720481.60999999987</v>
      </c>
    </row>
    <row r="77" spans="1:14">
      <c r="A77" t="s">
        <v>126</v>
      </c>
      <c r="B77" s="11">
        <v>262047.34</v>
      </c>
      <c r="C77" s="16">
        <v>185144.54</v>
      </c>
      <c r="D77" s="16">
        <v>291769.39</v>
      </c>
      <c r="E77" s="16">
        <v>197121.16</v>
      </c>
      <c r="F77" s="17">
        <v>195934.6</v>
      </c>
      <c r="G77" s="11">
        <v>174430.9</v>
      </c>
      <c r="H77" s="18">
        <v>179530.49</v>
      </c>
      <c r="I77" s="21">
        <v>173210.61</v>
      </c>
      <c r="J77" s="16">
        <v>185464.55</v>
      </c>
      <c r="K77" s="21">
        <v>196553.36</v>
      </c>
      <c r="L77" s="5">
        <v>295036.59999999998</v>
      </c>
      <c r="M77" s="5">
        <v>259359.06</v>
      </c>
      <c r="N77" s="6">
        <f>SUM(B77:M77)</f>
        <v>2595602.6</v>
      </c>
    </row>
    <row r="78" spans="1:14">
      <c r="A78" t="s">
        <v>66</v>
      </c>
      <c r="B78" s="11">
        <v>66100.710000000006</v>
      </c>
      <c r="C78" s="16">
        <v>67437.75</v>
      </c>
      <c r="D78" s="16">
        <v>65723.850000000006</v>
      </c>
      <c r="E78" s="16">
        <v>58113.31</v>
      </c>
      <c r="F78" s="17">
        <v>61194.93</v>
      </c>
      <c r="G78" s="11">
        <v>58364.7</v>
      </c>
      <c r="H78" s="18">
        <v>61577.51</v>
      </c>
      <c r="I78" s="21">
        <v>57896.52</v>
      </c>
      <c r="J78" s="16">
        <v>58100.19</v>
      </c>
      <c r="K78" s="21">
        <v>71876.97</v>
      </c>
      <c r="L78" s="5">
        <v>68650.350000000006</v>
      </c>
      <c r="M78" s="5">
        <v>66938.789999999994</v>
      </c>
      <c r="N78" s="6">
        <f>SUM(B78:M78)</f>
        <v>761975.58000000007</v>
      </c>
    </row>
    <row r="79" spans="1:14">
      <c r="A79" t="s">
        <v>1</v>
      </c>
      <c r="B79" s="3"/>
      <c r="C79" s="3"/>
      <c r="D79" s="3"/>
      <c r="E79" s="3"/>
      <c r="F79" s="3"/>
      <c r="G79" s="3"/>
      <c r="H79" s="3"/>
      <c r="I79" s="3"/>
      <c r="J79" s="3"/>
      <c r="K79" s="3"/>
      <c r="L79" s="3"/>
      <c r="M79" s="3"/>
    </row>
    <row r="80" spans="1:14">
      <c r="A80" t="s">
        <v>68</v>
      </c>
      <c r="B80" s="5">
        <f t="shared" ref="B80:M80" si="2">SUM(B12:B78)</f>
        <v>48391205.149999999</v>
      </c>
      <c r="C80" s="5">
        <f t="shared" si="2"/>
        <v>47020524.29999999</v>
      </c>
      <c r="D80" s="5">
        <f t="shared" si="2"/>
        <v>47156244.089999996</v>
      </c>
      <c r="E80" s="5">
        <f t="shared" si="2"/>
        <v>47243699.380000025</v>
      </c>
      <c r="F80" s="5">
        <f t="shared" si="2"/>
        <v>48033645.990000017</v>
      </c>
      <c r="G80" s="5">
        <f t="shared" si="2"/>
        <v>45007380.679999992</v>
      </c>
      <c r="H80" s="5">
        <f t="shared" si="2"/>
        <v>47779086.63000001</v>
      </c>
      <c r="I80" s="5">
        <f t="shared" si="2"/>
        <v>46920882.75</v>
      </c>
      <c r="J80" s="5">
        <f t="shared" si="2"/>
        <v>45079637.829999968</v>
      </c>
      <c r="K80" s="5">
        <f t="shared" si="2"/>
        <v>52328217.680000007</v>
      </c>
      <c r="L80" s="5">
        <f t="shared" si="2"/>
        <v>48580674.109999985</v>
      </c>
      <c r="M80" s="5">
        <f t="shared" si="2"/>
        <v>49153996.760000013</v>
      </c>
      <c r="N80" s="6">
        <f>SUM(B80:M80)</f>
        <v>572695195.35000002</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3"/>
    <pageSetUpPr fitToPage="1"/>
  </sheetPr>
  <dimension ref="A1:N80"/>
  <sheetViews>
    <sheetView topLeftCell="A61" workbookViewId="0">
      <selection activeCell="K78" sqref="K78"/>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6" bestFit="1" customWidth="1"/>
  </cols>
  <sheetData>
    <row r="1" spans="1:14">
      <c r="A1" t="str">
        <f>'SFY0910'!A1</f>
        <v>VALIDATED TAX RECEIPTS DATA FOR:  JULY, 2009 thru June, 2010</v>
      </c>
      <c r="N1" t="s">
        <v>89</v>
      </c>
    </row>
    <row r="2" spans="1:14">
      <c r="N2"/>
    </row>
    <row r="3" spans="1:14">
      <c r="A3" s="30" t="s">
        <v>69</v>
      </c>
      <c r="B3" s="30"/>
      <c r="C3" s="30"/>
      <c r="D3" s="30"/>
      <c r="E3" s="30"/>
      <c r="F3" s="30"/>
      <c r="G3" s="30"/>
      <c r="H3" s="30"/>
      <c r="I3" s="30"/>
      <c r="J3" s="30"/>
      <c r="K3" s="30"/>
      <c r="L3" s="30"/>
      <c r="M3" s="30"/>
      <c r="N3" s="30"/>
    </row>
    <row r="4" spans="1:14">
      <c r="A4" s="30" t="s">
        <v>131</v>
      </c>
      <c r="B4" s="30"/>
      <c r="C4" s="30"/>
      <c r="D4" s="30"/>
      <c r="E4" s="30"/>
      <c r="F4" s="30"/>
      <c r="G4" s="30"/>
      <c r="H4" s="30"/>
      <c r="I4" s="30"/>
      <c r="J4" s="30"/>
      <c r="K4" s="30"/>
      <c r="L4" s="30"/>
      <c r="M4" s="30"/>
      <c r="N4" s="30"/>
    </row>
    <row r="5" spans="1:14">
      <c r="A5" s="30" t="s">
        <v>70</v>
      </c>
      <c r="B5" s="30"/>
      <c r="C5" s="30"/>
      <c r="D5" s="30"/>
      <c r="E5" s="30"/>
      <c r="F5" s="30"/>
      <c r="G5" s="30"/>
      <c r="H5" s="30"/>
      <c r="I5" s="30"/>
      <c r="J5" s="30"/>
      <c r="K5" s="30"/>
      <c r="L5" s="30"/>
      <c r="M5" s="30"/>
      <c r="N5" s="30"/>
    </row>
    <row r="6" spans="1:14">
      <c r="A6" s="30" t="s">
        <v>135</v>
      </c>
      <c r="B6" s="30"/>
      <c r="C6" s="30"/>
      <c r="D6" s="30"/>
      <c r="E6" s="30"/>
      <c r="F6" s="30"/>
      <c r="G6" s="30"/>
      <c r="H6" s="30"/>
      <c r="I6" s="30"/>
      <c r="J6" s="30"/>
      <c r="K6" s="30"/>
      <c r="L6" s="30"/>
      <c r="M6" s="30"/>
      <c r="N6" s="30"/>
    </row>
    <row r="7" spans="1:14">
      <c r="A7" s="30" t="s">
        <v>134</v>
      </c>
      <c r="B7" s="30"/>
      <c r="C7" s="30"/>
      <c r="D7" s="30"/>
      <c r="E7" s="30"/>
      <c r="F7" s="30"/>
      <c r="G7" s="30"/>
      <c r="H7" s="30"/>
      <c r="I7" s="30"/>
      <c r="J7" s="30"/>
      <c r="K7" s="30"/>
      <c r="L7" s="30"/>
      <c r="M7" s="30"/>
      <c r="N7" s="30"/>
    </row>
    <row r="9" spans="1:14">
      <c r="B9" s="2">
        <v>39995</v>
      </c>
      <c r="C9" s="2">
        <v>40026</v>
      </c>
      <c r="D9" s="2">
        <v>40057</v>
      </c>
      <c r="E9" s="2">
        <v>40087</v>
      </c>
      <c r="F9" s="2">
        <v>40118</v>
      </c>
      <c r="G9" s="2">
        <v>40148</v>
      </c>
      <c r="H9" s="2">
        <v>40179</v>
      </c>
      <c r="I9" s="2">
        <v>40210</v>
      </c>
      <c r="J9" s="2">
        <v>40238</v>
      </c>
      <c r="K9" s="2">
        <v>40269</v>
      </c>
      <c r="L9" s="2">
        <v>40299</v>
      </c>
      <c r="M9" s="2">
        <v>40330</v>
      </c>
      <c r="N9" s="3" t="s">
        <v>137</v>
      </c>
    </row>
    <row r="10" spans="1:14">
      <c r="A10" t="s">
        <v>0</v>
      </c>
      <c r="B10" s="3"/>
      <c r="C10" s="3"/>
      <c r="D10" s="3"/>
      <c r="E10" s="3"/>
      <c r="F10" s="3"/>
      <c r="G10" s="3"/>
      <c r="H10" s="3"/>
      <c r="I10" s="3"/>
      <c r="J10" s="3"/>
      <c r="K10" s="3"/>
      <c r="L10" s="3"/>
      <c r="M10" s="3"/>
    </row>
    <row r="11" spans="1:14">
      <c r="A11" t="s">
        <v>1</v>
      </c>
      <c r="B11" s="3"/>
      <c r="C11" s="3"/>
      <c r="D11" s="3"/>
      <c r="E11" s="3"/>
      <c r="F11" s="3"/>
      <c r="G11" s="3"/>
      <c r="H11" s="3"/>
      <c r="I11" s="3"/>
      <c r="J11" s="3"/>
      <c r="K11" s="3"/>
      <c r="L11" s="3"/>
      <c r="M11" s="3"/>
    </row>
    <row r="12" spans="1:14">
      <c r="A12" t="s">
        <v>90</v>
      </c>
      <c r="B12" s="12">
        <v>492577.18</v>
      </c>
      <c r="C12" s="15">
        <v>476867.14</v>
      </c>
      <c r="D12" s="15">
        <v>484178.7</v>
      </c>
      <c r="E12" s="15">
        <v>472184.9</v>
      </c>
      <c r="F12" s="5">
        <v>472319.71</v>
      </c>
      <c r="G12" s="15">
        <v>446737.17</v>
      </c>
      <c r="H12" s="19">
        <v>328715.06</v>
      </c>
      <c r="I12" s="15">
        <v>467035.32</v>
      </c>
      <c r="J12" s="23">
        <v>433751.8</v>
      </c>
      <c r="K12" s="12">
        <v>500622.99</v>
      </c>
      <c r="L12" s="5">
        <v>496232.88</v>
      </c>
      <c r="M12" s="5">
        <v>487270.8</v>
      </c>
      <c r="N12" s="6">
        <f>SUM(B12:M12)</f>
        <v>5558493.6499999994</v>
      </c>
    </row>
    <row r="13" spans="1:14">
      <c r="A13" t="s">
        <v>91</v>
      </c>
      <c r="B13" s="12">
        <v>0</v>
      </c>
      <c r="C13" s="15">
        <v>0</v>
      </c>
      <c r="D13" s="15">
        <v>0</v>
      </c>
      <c r="E13" s="15">
        <v>0</v>
      </c>
      <c r="F13" s="5">
        <v>0</v>
      </c>
      <c r="G13" s="15">
        <v>0</v>
      </c>
      <c r="H13" s="19">
        <v>0</v>
      </c>
      <c r="I13" s="15">
        <v>0</v>
      </c>
      <c r="J13" s="23">
        <v>0</v>
      </c>
      <c r="K13" s="12">
        <v>0</v>
      </c>
      <c r="L13" s="5">
        <v>0</v>
      </c>
      <c r="M13" s="5">
        <v>0</v>
      </c>
      <c r="N13" s="6">
        <f t="shared" ref="N13:N76" si="0">SUM(B13:M13)</f>
        <v>0</v>
      </c>
    </row>
    <row r="14" spans="1:14">
      <c r="A14" t="s">
        <v>92</v>
      </c>
      <c r="B14" s="12">
        <v>0</v>
      </c>
      <c r="C14" s="15">
        <v>0</v>
      </c>
      <c r="D14" s="15">
        <v>0</v>
      </c>
      <c r="E14" s="15">
        <v>0</v>
      </c>
      <c r="F14" s="5">
        <v>0</v>
      </c>
      <c r="G14" s="15">
        <v>0</v>
      </c>
      <c r="H14" s="19">
        <v>0</v>
      </c>
      <c r="I14" s="15">
        <v>0</v>
      </c>
      <c r="J14" s="23">
        <v>0</v>
      </c>
      <c r="K14" s="12">
        <v>0</v>
      </c>
      <c r="L14" s="5">
        <v>0</v>
      </c>
      <c r="M14" s="5">
        <v>0</v>
      </c>
      <c r="N14" s="6">
        <f t="shared" si="0"/>
        <v>0</v>
      </c>
    </row>
    <row r="15" spans="1:14">
      <c r="A15" t="s">
        <v>5</v>
      </c>
      <c r="B15" s="12">
        <v>0</v>
      </c>
      <c r="C15" s="15">
        <v>0</v>
      </c>
      <c r="D15" s="15">
        <v>0</v>
      </c>
      <c r="E15" s="15">
        <v>0</v>
      </c>
      <c r="F15" s="5">
        <v>0</v>
      </c>
      <c r="G15" s="15">
        <v>0</v>
      </c>
      <c r="H15" s="19">
        <v>0</v>
      </c>
      <c r="I15" s="15">
        <v>0</v>
      </c>
      <c r="J15" s="23">
        <v>0</v>
      </c>
      <c r="K15" s="12">
        <v>0</v>
      </c>
      <c r="L15" s="5">
        <v>0</v>
      </c>
      <c r="M15" s="5">
        <v>0</v>
      </c>
      <c r="N15" s="6">
        <f t="shared" si="0"/>
        <v>0</v>
      </c>
    </row>
    <row r="16" spans="1:14">
      <c r="A16" t="s">
        <v>93</v>
      </c>
      <c r="B16" s="12">
        <v>0</v>
      </c>
      <c r="C16" s="15">
        <v>0</v>
      </c>
      <c r="D16" s="15">
        <v>0</v>
      </c>
      <c r="E16" s="15">
        <v>0</v>
      </c>
      <c r="F16" s="5">
        <v>0</v>
      </c>
      <c r="G16" s="15">
        <v>0</v>
      </c>
      <c r="H16" s="19">
        <v>0</v>
      </c>
      <c r="I16" s="15">
        <v>0</v>
      </c>
      <c r="J16" s="23">
        <v>0</v>
      </c>
      <c r="K16" s="12">
        <v>0</v>
      </c>
      <c r="L16" s="5">
        <v>0</v>
      </c>
      <c r="M16" s="5">
        <v>0</v>
      </c>
      <c r="N16" s="6">
        <f t="shared" si="0"/>
        <v>0</v>
      </c>
    </row>
    <row r="17" spans="1:14">
      <c r="A17" t="s">
        <v>94</v>
      </c>
      <c r="B17" s="12">
        <v>3187121.89</v>
      </c>
      <c r="C17" s="15">
        <v>3202023.83</v>
      </c>
      <c r="D17" s="15">
        <v>3161604.85</v>
      </c>
      <c r="E17" s="15">
        <v>3228686.08</v>
      </c>
      <c r="F17" s="5">
        <v>3285271.53</v>
      </c>
      <c r="G17" s="15">
        <v>3098408.13</v>
      </c>
      <c r="H17" s="19">
        <v>3486384.13</v>
      </c>
      <c r="I17" s="15">
        <v>3220248.08</v>
      </c>
      <c r="J17" s="23">
        <v>3194319.31</v>
      </c>
      <c r="K17" s="12">
        <v>3451214.31</v>
      </c>
      <c r="L17" s="5">
        <v>2894907.3</v>
      </c>
      <c r="M17" s="5">
        <v>3073744.13</v>
      </c>
      <c r="N17" s="6">
        <f t="shared" si="0"/>
        <v>38483933.569999993</v>
      </c>
    </row>
    <row r="18" spans="1:14">
      <c r="A18" t="s">
        <v>8</v>
      </c>
      <c r="B18" s="12">
        <v>0</v>
      </c>
      <c r="C18" s="15">
        <v>0</v>
      </c>
      <c r="D18" s="15">
        <v>0</v>
      </c>
      <c r="E18" s="15">
        <v>0</v>
      </c>
      <c r="F18" s="5">
        <v>0</v>
      </c>
      <c r="G18" s="15">
        <v>0</v>
      </c>
      <c r="H18" s="19">
        <v>0</v>
      </c>
      <c r="I18" s="15">
        <v>0</v>
      </c>
      <c r="J18" s="23">
        <v>0</v>
      </c>
      <c r="K18" s="12">
        <v>0</v>
      </c>
      <c r="L18" s="5">
        <v>0</v>
      </c>
      <c r="M18" s="5">
        <v>0</v>
      </c>
      <c r="N18" s="6">
        <f t="shared" si="0"/>
        <v>0</v>
      </c>
    </row>
    <row r="19" spans="1:14">
      <c r="A19" t="s">
        <v>95</v>
      </c>
      <c r="B19" s="12">
        <v>302796.12</v>
      </c>
      <c r="C19" s="15">
        <v>307680.13</v>
      </c>
      <c r="D19" s="15">
        <v>284351.52</v>
      </c>
      <c r="E19" s="15">
        <v>293138.77</v>
      </c>
      <c r="F19" s="5">
        <v>309101.74</v>
      </c>
      <c r="G19" s="15">
        <v>313763.52</v>
      </c>
      <c r="H19" s="19">
        <v>347363.87</v>
      </c>
      <c r="I19" s="15">
        <v>355549.1</v>
      </c>
      <c r="J19" s="23">
        <v>348437.38</v>
      </c>
      <c r="K19" s="12">
        <v>390408.42</v>
      </c>
      <c r="L19" s="5">
        <v>358721.81</v>
      </c>
      <c r="M19" s="5">
        <v>343699.15</v>
      </c>
      <c r="N19" s="6">
        <f t="shared" si="0"/>
        <v>3955011.53</v>
      </c>
    </row>
    <row r="20" spans="1:14">
      <c r="A20" t="s">
        <v>96</v>
      </c>
      <c r="B20" s="12">
        <v>209364.35</v>
      </c>
      <c r="C20" s="15">
        <v>214822.39</v>
      </c>
      <c r="D20" s="15">
        <v>203965.92</v>
      </c>
      <c r="E20" s="15">
        <v>215756.52</v>
      </c>
      <c r="F20" s="5">
        <v>212913.91</v>
      </c>
      <c r="G20" s="15">
        <v>201301.81</v>
      </c>
      <c r="H20" s="19">
        <v>218491.23</v>
      </c>
      <c r="I20" s="15">
        <v>199628.25</v>
      </c>
      <c r="J20" s="23">
        <v>195620.77</v>
      </c>
      <c r="K20" s="12">
        <v>220956.2</v>
      </c>
      <c r="L20" s="5">
        <v>225644.86</v>
      </c>
      <c r="M20" s="5">
        <v>225089.3</v>
      </c>
      <c r="N20" s="6">
        <f t="shared" si="0"/>
        <v>2543555.5099999998</v>
      </c>
    </row>
    <row r="21" spans="1:14">
      <c r="A21" t="s">
        <v>97</v>
      </c>
      <c r="B21" s="12">
        <v>0</v>
      </c>
      <c r="C21" s="15">
        <v>0</v>
      </c>
      <c r="D21" s="15">
        <v>0</v>
      </c>
      <c r="E21" s="15">
        <v>0</v>
      </c>
      <c r="F21" s="5">
        <v>0</v>
      </c>
      <c r="G21" s="15">
        <v>0</v>
      </c>
      <c r="H21" s="19">
        <v>0</v>
      </c>
      <c r="I21" s="15">
        <v>0</v>
      </c>
      <c r="J21" s="23">
        <v>0</v>
      </c>
      <c r="K21" s="12">
        <v>0</v>
      </c>
      <c r="L21" s="5">
        <v>0</v>
      </c>
      <c r="M21" s="5">
        <v>0</v>
      </c>
      <c r="N21" s="6">
        <f t="shared" si="0"/>
        <v>0</v>
      </c>
    </row>
    <row r="22" spans="1:14">
      <c r="A22" t="s">
        <v>98</v>
      </c>
      <c r="B22" s="12">
        <v>485639.95</v>
      </c>
      <c r="C22" s="15">
        <v>467409.28</v>
      </c>
      <c r="D22" s="15">
        <v>459780.01</v>
      </c>
      <c r="E22" s="15">
        <v>478951.72</v>
      </c>
      <c r="F22" s="5">
        <v>505296.9</v>
      </c>
      <c r="G22" s="15">
        <v>521040.88</v>
      </c>
      <c r="H22" s="19">
        <v>575903.81999999995</v>
      </c>
      <c r="I22" s="15">
        <v>582473.72</v>
      </c>
      <c r="J22" s="23">
        <v>580566.16</v>
      </c>
      <c r="K22" s="12">
        <v>651403.99</v>
      </c>
      <c r="L22" s="5">
        <v>589166.63</v>
      </c>
      <c r="M22" s="5">
        <v>532800.19999999995</v>
      </c>
      <c r="N22" s="6">
        <f t="shared" si="0"/>
        <v>6430433.2599999998</v>
      </c>
    </row>
    <row r="23" spans="1:14">
      <c r="A23" t="s">
        <v>12</v>
      </c>
      <c r="B23" s="12">
        <v>0</v>
      </c>
      <c r="C23" s="15">
        <v>0</v>
      </c>
      <c r="D23" s="15">
        <v>7.0000000000000007E-2</v>
      </c>
      <c r="E23" s="15">
        <v>0</v>
      </c>
      <c r="F23" s="5">
        <v>0</v>
      </c>
      <c r="G23" s="15">
        <v>0</v>
      </c>
      <c r="H23" s="19">
        <v>0</v>
      </c>
      <c r="I23" s="15">
        <v>2.85</v>
      </c>
      <c r="J23" s="23">
        <v>0</v>
      </c>
      <c r="K23" s="12">
        <v>0</v>
      </c>
      <c r="L23" s="5">
        <v>-9.3000000000000007</v>
      </c>
      <c r="M23" s="5">
        <v>0.1</v>
      </c>
      <c r="N23" s="6">
        <f t="shared" si="0"/>
        <v>-6.2800000000000011</v>
      </c>
    </row>
    <row r="24" spans="1:14">
      <c r="A24" t="s">
        <v>129</v>
      </c>
      <c r="B24" s="12">
        <v>2328010.0499999998</v>
      </c>
      <c r="C24" s="15">
        <v>2265080.52</v>
      </c>
      <c r="D24" s="15">
        <v>2276858.84</v>
      </c>
      <c r="E24" s="15">
        <v>2534526.8199999998</v>
      </c>
      <c r="F24" s="5">
        <v>2464719.31</v>
      </c>
      <c r="G24" s="15">
        <v>2333279.83</v>
      </c>
      <c r="H24" s="19">
        <v>2536258.29</v>
      </c>
      <c r="I24" s="15">
        <v>2423326.7999999998</v>
      </c>
      <c r="J24" s="23">
        <v>2330202.6800000002</v>
      </c>
      <c r="K24" s="12">
        <v>2519433.9300000002</v>
      </c>
      <c r="L24" s="5">
        <v>1554578.3</v>
      </c>
      <c r="M24" s="5">
        <v>1648575.06</v>
      </c>
      <c r="N24" s="6">
        <f t="shared" si="0"/>
        <v>27214850.43</v>
      </c>
    </row>
    <row r="25" spans="1:14">
      <c r="A25" t="s">
        <v>13</v>
      </c>
      <c r="B25" s="12">
        <v>40813.47</v>
      </c>
      <c r="C25" s="15">
        <v>38294.49</v>
      </c>
      <c r="D25" s="15">
        <v>34220.39</v>
      </c>
      <c r="E25" s="15">
        <v>37690.5</v>
      </c>
      <c r="F25" s="5">
        <v>39403.68</v>
      </c>
      <c r="G25" s="15">
        <v>38683.230000000003</v>
      </c>
      <c r="H25" s="19">
        <v>49216.160000000003</v>
      </c>
      <c r="I25" s="15">
        <v>45872.800000000003</v>
      </c>
      <c r="J25" s="23">
        <v>44139.03</v>
      </c>
      <c r="K25" s="12">
        <v>46503.92</v>
      </c>
      <c r="L25" s="5">
        <v>44807.92</v>
      </c>
      <c r="M25" s="5">
        <v>44952.26</v>
      </c>
      <c r="N25" s="6">
        <f t="shared" si="0"/>
        <v>504597.85</v>
      </c>
    </row>
    <row r="26" spans="1:14">
      <c r="A26" t="s">
        <v>14</v>
      </c>
      <c r="B26" s="12">
        <v>0</v>
      </c>
      <c r="C26" s="15">
        <v>0</v>
      </c>
      <c r="D26" s="15">
        <v>0</v>
      </c>
      <c r="E26" s="15">
        <v>0</v>
      </c>
      <c r="F26" s="5">
        <v>0</v>
      </c>
      <c r="G26" s="15">
        <v>0</v>
      </c>
      <c r="H26" s="19">
        <v>0</v>
      </c>
      <c r="I26" s="15">
        <v>0</v>
      </c>
      <c r="J26" s="23">
        <v>0</v>
      </c>
      <c r="K26" s="12">
        <v>0</v>
      </c>
      <c r="L26" s="5">
        <v>0</v>
      </c>
      <c r="M26" s="5">
        <v>0</v>
      </c>
      <c r="N26" s="6">
        <f t="shared" si="0"/>
        <v>0</v>
      </c>
    </row>
    <row r="27" spans="1:14">
      <c r="A27" t="s">
        <v>99</v>
      </c>
      <c r="B27" s="12">
        <v>0</v>
      </c>
      <c r="C27" s="15">
        <v>0</v>
      </c>
      <c r="D27" s="15">
        <v>0</v>
      </c>
      <c r="E27" s="15">
        <v>0</v>
      </c>
      <c r="F27" s="5">
        <v>0</v>
      </c>
      <c r="G27" s="15">
        <v>0</v>
      </c>
      <c r="H27" s="19">
        <v>0</v>
      </c>
      <c r="I27" s="15">
        <v>0</v>
      </c>
      <c r="J27" s="23">
        <v>0</v>
      </c>
      <c r="K27" s="12">
        <v>0</v>
      </c>
      <c r="L27" s="5">
        <v>0</v>
      </c>
      <c r="M27" s="5">
        <v>0</v>
      </c>
      <c r="N27" s="6">
        <f t="shared" si="0"/>
        <v>0</v>
      </c>
    </row>
    <row r="28" spans="1:14">
      <c r="A28" t="s">
        <v>100</v>
      </c>
      <c r="B28" s="12">
        <v>0</v>
      </c>
      <c r="C28" s="15">
        <v>0</v>
      </c>
      <c r="D28" s="15">
        <v>0</v>
      </c>
      <c r="E28" s="15">
        <v>0</v>
      </c>
      <c r="F28" s="5">
        <v>0</v>
      </c>
      <c r="G28" s="15">
        <v>0</v>
      </c>
      <c r="H28" s="19">
        <v>0</v>
      </c>
      <c r="I28" s="15">
        <v>0</v>
      </c>
      <c r="J28" s="23">
        <v>0</v>
      </c>
      <c r="K28" s="12">
        <v>0</v>
      </c>
      <c r="L28" s="5">
        <v>0</v>
      </c>
      <c r="M28" s="5">
        <v>0</v>
      </c>
      <c r="N28" s="6">
        <f t="shared" si="0"/>
        <v>0</v>
      </c>
    </row>
    <row r="29" spans="1:14">
      <c r="A29" t="s">
        <v>17</v>
      </c>
      <c r="B29" s="12">
        <v>0</v>
      </c>
      <c r="C29" s="15">
        <v>0</v>
      </c>
      <c r="D29" s="15">
        <v>0</v>
      </c>
      <c r="E29" s="15">
        <v>0</v>
      </c>
      <c r="F29" s="5">
        <v>0</v>
      </c>
      <c r="G29" s="15">
        <v>0</v>
      </c>
      <c r="H29" s="19">
        <v>0</v>
      </c>
      <c r="I29" s="15">
        <v>0</v>
      </c>
      <c r="J29" s="23">
        <v>0</v>
      </c>
      <c r="K29" s="12">
        <v>0</v>
      </c>
      <c r="L29" s="5">
        <v>0</v>
      </c>
      <c r="M29" s="5">
        <v>0</v>
      </c>
      <c r="N29" s="6">
        <f t="shared" si="0"/>
        <v>0</v>
      </c>
    </row>
    <row r="30" spans="1:14">
      <c r="A30" t="s">
        <v>18</v>
      </c>
      <c r="B30" s="12">
        <v>0</v>
      </c>
      <c r="C30" s="15">
        <v>0</v>
      </c>
      <c r="D30" s="15">
        <v>0</v>
      </c>
      <c r="E30" s="15">
        <v>0</v>
      </c>
      <c r="F30" s="5">
        <v>0</v>
      </c>
      <c r="G30" s="15">
        <v>0</v>
      </c>
      <c r="H30" s="19">
        <v>0</v>
      </c>
      <c r="I30" s="15">
        <v>0</v>
      </c>
      <c r="J30" s="23">
        <v>0</v>
      </c>
      <c r="K30" s="12">
        <v>0</v>
      </c>
      <c r="L30" s="5">
        <v>0</v>
      </c>
      <c r="M30" s="5">
        <v>0</v>
      </c>
      <c r="N30" s="6">
        <f t="shared" si="0"/>
        <v>0</v>
      </c>
    </row>
    <row r="31" spans="1:14">
      <c r="A31" t="s">
        <v>19</v>
      </c>
      <c r="B31" s="12">
        <v>0</v>
      </c>
      <c r="C31" s="15">
        <v>0</v>
      </c>
      <c r="D31" s="15">
        <v>0</v>
      </c>
      <c r="E31" s="15">
        <v>0</v>
      </c>
      <c r="F31" s="5">
        <v>0</v>
      </c>
      <c r="G31" s="15">
        <v>0</v>
      </c>
      <c r="H31" s="19">
        <v>0</v>
      </c>
      <c r="I31" s="15">
        <v>0</v>
      </c>
      <c r="J31" s="23">
        <v>0</v>
      </c>
      <c r="K31" s="12">
        <v>0</v>
      </c>
      <c r="L31" s="5">
        <v>0</v>
      </c>
      <c r="M31" s="5">
        <v>0</v>
      </c>
      <c r="N31" s="6">
        <f t="shared" si="0"/>
        <v>0</v>
      </c>
    </row>
    <row r="32" spans="1:14">
      <c r="A32" t="s">
        <v>20</v>
      </c>
      <c r="B32" s="12">
        <v>0</v>
      </c>
      <c r="C32" s="15">
        <v>0</v>
      </c>
      <c r="D32" s="15">
        <v>0</v>
      </c>
      <c r="E32" s="15">
        <v>0</v>
      </c>
      <c r="F32" s="5">
        <v>0</v>
      </c>
      <c r="G32" s="15">
        <v>0</v>
      </c>
      <c r="H32" s="19">
        <v>0</v>
      </c>
      <c r="I32" s="15">
        <v>0</v>
      </c>
      <c r="J32" s="23">
        <v>0</v>
      </c>
      <c r="K32" s="12">
        <v>0</v>
      </c>
      <c r="L32" s="5">
        <v>0</v>
      </c>
      <c r="M32" s="5">
        <v>0</v>
      </c>
      <c r="N32" s="6">
        <f t="shared" si="0"/>
        <v>0</v>
      </c>
    </row>
    <row r="33" spans="1:14">
      <c r="A33" t="s">
        <v>21</v>
      </c>
      <c r="B33" s="12">
        <v>0</v>
      </c>
      <c r="C33" s="15">
        <v>0</v>
      </c>
      <c r="D33" s="15">
        <v>0</v>
      </c>
      <c r="E33" s="15">
        <v>0</v>
      </c>
      <c r="F33" s="5">
        <v>0</v>
      </c>
      <c r="G33" s="15">
        <v>0</v>
      </c>
      <c r="H33" s="19">
        <v>0</v>
      </c>
      <c r="I33" s="15">
        <v>0</v>
      </c>
      <c r="J33" s="23">
        <v>0</v>
      </c>
      <c r="K33" s="12">
        <v>0</v>
      </c>
      <c r="L33" s="5">
        <v>0</v>
      </c>
      <c r="M33" s="5">
        <v>0</v>
      </c>
      <c r="N33" s="6">
        <f t="shared" si="0"/>
        <v>0</v>
      </c>
    </row>
    <row r="34" spans="1:14">
      <c r="A34" t="s">
        <v>101</v>
      </c>
      <c r="B34" s="12">
        <v>0</v>
      </c>
      <c r="C34" s="15">
        <v>0</v>
      </c>
      <c r="D34" s="15">
        <v>0</v>
      </c>
      <c r="E34" s="15">
        <v>0</v>
      </c>
      <c r="F34" s="5">
        <v>0</v>
      </c>
      <c r="G34" s="15">
        <v>0</v>
      </c>
      <c r="H34" s="19">
        <v>0</v>
      </c>
      <c r="I34" s="15">
        <v>0</v>
      </c>
      <c r="J34" s="23">
        <v>0</v>
      </c>
      <c r="K34" s="12">
        <v>0</v>
      </c>
      <c r="L34" s="5">
        <v>0</v>
      </c>
      <c r="M34" s="5">
        <v>0</v>
      </c>
      <c r="N34" s="6">
        <f t="shared" si="0"/>
        <v>0</v>
      </c>
    </row>
    <row r="35" spans="1:14">
      <c r="A35" t="s">
        <v>23</v>
      </c>
      <c r="B35" s="12">
        <v>0</v>
      </c>
      <c r="C35" s="15">
        <v>0</v>
      </c>
      <c r="D35" s="15">
        <v>0</v>
      </c>
      <c r="E35" s="15">
        <v>0</v>
      </c>
      <c r="F35" s="5">
        <v>0</v>
      </c>
      <c r="G35" s="15">
        <v>0</v>
      </c>
      <c r="H35" s="19">
        <v>0</v>
      </c>
      <c r="I35" s="15">
        <v>0</v>
      </c>
      <c r="J35" s="23">
        <v>0</v>
      </c>
      <c r="K35" s="12">
        <v>0</v>
      </c>
      <c r="L35" s="5">
        <v>0</v>
      </c>
      <c r="M35" s="5">
        <v>0</v>
      </c>
      <c r="N35" s="6">
        <f t="shared" si="0"/>
        <v>0</v>
      </c>
    </row>
    <row r="36" spans="1:14">
      <c r="A36" t="s">
        <v>24</v>
      </c>
      <c r="B36" s="12">
        <v>47441.919999999998</v>
      </c>
      <c r="C36" s="15">
        <v>40994.71</v>
      </c>
      <c r="D36" s="15">
        <v>40362.050000000003</v>
      </c>
      <c r="E36" s="15">
        <v>41009</v>
      </c>
      <c r="F36" s="5">
        <v>44609.42</v>
      </c>
      <c r="G36" s="15">
        <v>45625.47</v>
      </c>
      <c r="H36" s="19">
        <v>52619.69</v>
      </c>
      <c r="I36" s="15">
        <v>53687.8</v>
      </c>
      <c r="J36" s="23">
        <v>47466.77</v>
      </c>
      <c r="K36" s="12">
        <v>52771.57</v>
      </c>
      <c r="L36" s="5">
        <v>51056.65</v>
      </c>
      <c r="M36" s="5">
        <v>48779.88</v>
      </c>
      <c r="N36" s="6">
        <f t="shared" si="0"/>
        <v>566424.93000000005</v>
      </c>
    </row>
    <row r="37" spans="1:14">
      <c r="A37" t="s">
        <v>25</v>
      </c>
      <c r="B37" s="12">
        <v>23968.61</v>
      </c>
      <c r="C37" s="15">
        <v>24706.73</v>
      </c>
      <c r="D37" s="15">
        <v>22543.15</v>
      </c>
      <c r="E37" s="15">
        <v>28645.27</v>
      </c>
      <c r="F37" s="5">
        <v>24889.67</v>
      </c>
      <c r="G37" s="15">
        <v>25235.42</v>
      </c>
      <c r="H37" s="19">
        <v>26950.560000000001</v>
      </c>
      <c r="I37" s="15">
        <v>28403.75</v>
      </c>
      <c r="J37" s="23">
        <v>30140.27</v>
      </c>
      <c r="K37" s="12">
        <v>33822.519999999997</v>
      </c>
      <c r="L37" s="5">
        <v>34601.730000000003</v>
      </c>
      <c r="M37" s="5">
        <v>28286.26</v>
      </c>
      <c r="N37" s="6">
        <f t="shared" si="0"/>
        <v>332193.93999999994</v>
      </c>
    </row>
    <row r="38" spans="1:14">
      <c r="A38" t="s">
        <v>102</v>
      </c>
      <c r="B38" s="12">
        <v>117633.29</v>
      </c>
      <c r="C38" s="15">
        <v>115315.2</v>
      </c>
      <c r="D38" s="15">
        <v>110548.51</v>
      </c>
      <c r="E38" s="15">
        <v>117910.35</v>
      </c>
      <c r="F38" s="5">
        <v>119071.88</v>
      </c>
      <c r="G38" s="15">
        <v>112197.37</v>
      </c>
      <c r="H38" s="19">
        <v>155712.32999999999</v>
      </c>
      <c r="I38" s="15">
        <v>121568.99</v>
      </c>
      <c r="J38" s="23">
        <v>118024.89</v>
      </c>
      <c r="K38" s="12">
        <v>134346.91</v>
      </c>
      <c r="L38" s="5">
        <v>130474.94</v>
      </c>
      <c r="M38" s="5">
        <v>127363.9</v>
      </c>
      <c r="N38" s="6">
        <f t="shared" si="0"/>
        <v>1480168.5599999996</v>
      </c>
    </row>
    <row r="39" spans="1:14">
      <c r="A39" t="s">
        <v>27</v>
      </c>
      <c r="B39" s="12">
        <v>150727.1</v>
      </c>
      <c r="C39" s="15">
        <v>169152.8</v>
      </c>
      <c r="D39" s="15">
        <v>150947.4</v>
      </c>
      <c r="E39" s="15">
        <v>164856.06</v>
      </c>
      <c r="F39" s="5">
        <v>151012.14000000001</v>
      </c>
      <c r="G39" s="15">
        <v>161713.54999999999</v>
      </c>
      <c r="H39" s="19">
        <v>156955.41</v>
      </c>
      <c r="I39" s="15">
        <v>171321.48</v>
      </c>
      <c r="J39" s="23">
        <v>178225.4</v>
      </c>
      <c r="K39" s="12">
        <v>191071.48</v>
      </c>
      <c r="L39" s="5">
        <v>185558.44</v>
      </c>
      <c r="M39" s="5">
        <v>190596.09</v>
      </c>
      <c r="N39" s="6">
        <f t="shared" si="0"/>
        <v>2022137.3499999999</v>
      </c>
    </row>
    <row r="40" spans="1:14">
      <c r="A40" t="s">
        <v>103</v>
      </c>
      <c r="B40" s="12">
        <v>0</v>
      </c>
      <c r="C40" s="15">
        <v>0</v>
      </c>
      <c r="D40" s="15">
        <v>0</v>
      </c>
      <c r="E40" s="15">
        <v>0</v>
      </c>
      <c r="F40" s="5">
        <v>0</v>
      </c>
      <c r="G40" s="15">
        <v>0</v>
      </c>
      <c r="H40" s="19">
        <v>0</v>
      </c>
      <c r="I40" s="15">
        <v>0</v>
      </c>
      <c r="J40" s="23">
        <v>0</v>
      </c>
      <c r="K40" s="12">
        <v>0</v>
      </c>
      <c r="L40" s="5">
        <v>0</v>
      </c>
      <c r="M40" s="5">
        <v>0</v>
      </c>
      <c r="N40" s="6">
        <f t="shared" si="0"/>
        <v>0</v>
      </c>
    </row>
    <row r="41" spans="1:14">
      <c r="A41" t="s">
        <v>29</v>
      </c>
      <c r="B41" s="12">
        <v>0</v>
      </c>
      <c r="C41" s="15">
        <v>0</v>
      </c>
      <c r="D41" s="15">
        <v>0</v>
      </c>
      <c r="E41" s="15">
        <v>0</v>
      </c>
      <c r="F41" s="5">
        <v>0</v>
      </c>
      <c r="G41" s="15">
        <v>0</v>
      </c>
      <c r="H41" s="19">
        <v>0</v>
      </c>
      <c r="I41" s="15">
        <v>0</v>
      </c>
      <c r="J41" s="23">
        <v>0</v>
      </c>
      <c r="K41" s="12">
        <v>0</v>
      </c>
      <c r="L41" s="5">
        <v>0</v>
      </c>
      <c r="M41" s="5">
        <v>0</v>
      </c>
      <c r="N41" s="6">
        <f t="shared" si="0"/>
        <v>0</v>
      </c>
    </row>
    <row r="42" spans="1:14">
      <c r="A42" t="s">
        <v>104</v>
      </c>
      <c r="B42" s="12">
        <v>0</v>
      </c>
      <c r="C42" s="15">
        <v>0</v>
      </c>
      <c r="D42" s="15">
        <v>0</v>
      </c>
      <c r="E42" s="15">
        <v>0</v>
      </c>
      <c r="F42" s="5">
        <v>0</v>
      </c>
      <c r="G42" s="15">
        <v>0</v>
      </c>
      <c r="H42" s="19">
        <v>0</v>
      </c>
      <c r="I42" s="15">
        <v>0</v>
      </c>
      <c r="J42" s="23">
        <v>0</v>
      </c>
      <c r="K42" s="12">
        <v>0</v>
      </c>
      <c r="L42" s="5">
        <v>0</v>
      </c>
      <c r="M42" s="5">
        <v>0</v>
      </c>
      <c r="N42" s="6">
        <f t="shared" si="0"/>
        <v>0</v>
      </c>
    </row>
    <row r="43" spans="1:14">
      <c r="A43" t="s">
        <v>31</v>
      </c>
      <c r="B43" s="12">
        <v>0</v>
      </c>
      <c r="C43" s="15">
        <v>0</v>
      </c>
      <c r="D43" s="15">
        <v>0</v>
      </c>
      <c r="E43" s="15">
        <v>0</v>
      </c>
      <c r="F43" s="5">
        <v>0</v>
      </c>
      <c r="G43" s="15">
        <v>0</v>
      </c>
      <c r="H43" s="19">
        <v>0</v>
      </c>
      <c r="I43" s="15">
        <v>0</v>
      </c>
      <c r="J43" s="23">
        <v>0</v>
      </c>
      <c r="K43" s="12">
        <v>0</v>
      </c>
      <c r="L43" s="5">
        <v>0</v>
      </c>
      <c r="M43" s="5">
        <v>0</v>
      </c>
      <c r="N43" s="6">
        <f t="shared" si="0"/>
        <v>0</v>
      </c>
    </row>
    <row r="44" spans="1:14">
      <c r="A44" t="s">
        <v>32</v>
      </c>
      <c r="B44" s="12">
        <v>0</v>
      </c>
      <c r="C44" s="15">
        <v>0</v>
      </c>
      <c r="D44" s="15">
        <v>0</v>
      </c>
      <c r="E44" s="15">
        <v>0</v>
      </c>
      <c r="F44" s="5">
        <v>0</v>
      </c>
      <c r="G44" s="15">
        <v>0</v>
      </c>
      <c r="H44" s="19">
        <v>0</v>
      </c>
      <c r="I44" s="15">
        <v>0</v>
      </c>
      <c r="J44" s="23">
        <v>0</v>
      </c>
      <c r="K44" s="12">
        <v>0</v>
      </c>
      <c r="L44" s="5">
        <v>0</v>
      </c>
      <c r="M44" s="5">
        <v>0</v>
      </c>
      <c r="N44" s="6">
        <f t="shared" si="0"/>
        <v>0</v>
      </c>
    </row>
    <row r="45" spans="1:14">
      <c r="A45" t="s">
        <v>33</v>
      </c>
      <c r="B45" s="12">
        <v>0</v>
      </c>
      <c r="C45" s="15">
        <v>0</v>
      </c>
      <c r="D45" s="15">
        <v>0</v>
      </c>
      <c r="E45" s="15">
        <v>0</v>
      </c>
      <c r="F45" s="5">
        <v>0</v>
      </c>
      <c r="G45" s="15">
        <v>0</v>
      </c>
      <c r="H45" s="19">
        <v>0</v>
      </c>
      <c r="I45" s="15">
        <v>0</v>
      </c>
      <c r="J45" s="23">
        <v>0</v>
      </c>
      <c r="K45" s="12">
        <v>0</v>
      </c>
      <c r="L45" s="5">
        <v>0</v>
      </c>
      <c r="M45" s="5">
        <v>0</v>
      </c>
      <c r="N45" s="6">
        <f t="shared" si="0"/>
        <v>0</v>
      </c>
    </row>
    <row r="46" spans="1:14">
      <c r="A46" t="s">
        <v>105</v>
      </c>
      <c r="B46" s="12">
        <v>0</v>
      </c>
      <c r="C46" s="15">
        <v>0</v>
      </c>
      <c r="D46" s="15">
        <v>0</v>
      </c>
      <c r="E46" s="15">
        <v>0</v>
      </c>
      <c r="F46" s="5">
        <v>0</v>
      </c>
      <c r="G46" s="15">
        <v>0</v>
      </c>
      <c r="H46" s="19">
        <v>0</v>
      </c>
      <c r="I46" s="15">
        <v>0</v>
      </c>
      <c r="J46" s="23">
        <v>0</v>
      </c>
      <c r="K46" s="12">
        <v>0</v>
      </c>
      <c r="L46" s="5">
        <v>0</v>
      </c>
      <c r="M46" s="5">
        <v>0</v>
      </c>
      <c r="N46" s="6">
        <f t="shared" si="0"/>
        <v>0</v>
      </c>
    </row>
    <row r="47" spans="1:14">
      <c r="A47" t="s">
        <v>106</v>
      </c>
      <c r="B47" s="12">
        <v>1059946.6499999999</v>
      </c>
      <c r="C47" s="15">
        <v>1037107.58</v>
      </c>
      <c r="D47" s="15">
        <v>991141.44</v>
      </c>
      <c r="E47" s="15">
        <v>1018614.68</v>
      </c>
      <c r="F47" s="5">
        <v>1086827.17</v>
      </c>
      <c r="G47" s="15">
        <v>1062297.83</v>
      </c>
      <c r="H47" s="19">
        <v>1206415.99</v>
      </c>
      <c r="I47" s="15">
        <v>1188956.06</v>
      </c>
      <c r="J47" s="23">
        <v>1162536.3999999999</v>
      </c>
      <c r="K47" s="12">
        <v>1322011.3500000001</v>
      </c>
      <c r="L47" s="5">
        <v>1203476.1000000001</v>
      </c>
      <c r="M47" s="5">
        <v>1123828.76</v>
      </c>
      <c r="N47" s="6">
        <f t="shared" si="0"/>
        <v>13463160.01</v>
      </c>
    </row>
    <row r="48" spans="1:14">
      <c r="A48" t="s">
        <v>107</v>
      </c>
      <c r="B48" s="12">
        <v>0</v>
      </c>
      <c r="C48" s="15">
        <v>0</v>
      </c>
      <c r="D48" s="15">
        <v>0</v>
      </c>
      <c r="E48" s="15">
        <v>0</v>
      </c>
      <c r="F48" s="5">
        <v>0</v>
      </c>
      <c r="G48" s="15">
        <v>0</v>
      </c>
      <c r="H48" s="19">
        <v>0</v>
      </c>
      <c r="I48" s="15">
        <v>0</v>
      </c>
      <c r="J48" s="23">
        <v>0</v>
      </c>
      <c r="K48" s="12">
        <v>0</v>
      </c>
      <c r="L48" s="5">
        <v>0</v>
      </c>
      <c r="M48" s="5">
        <v>0</v>
      </c>
      <c r="N48" s="6">
        <f t="shared" si="0"/>
        <v>0</v>
      </c>
    </row>
    <row r="49" spans="1:14">
      <c r="A49" t="s">
        <v>37</v>
      </c>
      <c r="B49" s="12">
        <v>0</v>
      </c>
      <c r="C49" s="15">
        <v>0</v>
      </c>
      <c r="D49" s="15">
        <v>0</v>
      </c>
      <c r="E49" s="15">
        <v>0</v>
      </c>
      <c r="F49" s="5">
        <v>0</v>
      </c>
      <c r="G49" s="15">
        <v>0</v>
      </c>
      <c r="H49" s="19">
        <v>0</v>
      </c>
      <c r="I49" s="15">
        <v>0</v>
      </c>
      <c r="J49" s="23">
        <v>0</v>
      </c>
      <c r="K49" s="12">
        <v>0</v>
      </c>
      <c r="L49" s="5">
        <v>0</v>
      </c>
      <c r="M49" s="5">
        <v>0</v>
      </c>
      <c r="N49" s="6">
        <f t="shared" si="0"/>
        <v>0</v>
      </c>
    </row>
    <row r="50" spans="1:14">
      <c r="A50" t="s">
        <v>38</v>
      </c>
      <c r="B50" s="12">
        <v>0</v>
      </c>
      <c r="C50" s="15">
        <v>0</v>
      </c>
      <c r="D50" s="15">
        <v>0</v>
      </c>
      <c r="E50" s="15">
        <v>0</v>
      </c>
      <c r="F50" s="5">
        <v>0</v>
      </c>
      <c r="G50" s="15">
        <v>0</v>
      </c>
      <c r="H50" s="19">
        <v>0</v>
      </c>
      <c r="I50" s="15">
        <v>0</v>
      </c>
      <c r="J50" s="23">
        <v>0</v>
      </c>
      <c r="K50" s="12">
        <v>0</v>
      </c>
      <c r="L50" s="5">
        <v>0</v>
      </c>
      <c r="M50" s="5">
        <v>0</v>
      </c>
      <c r="N50" s="6">
        <f t="shared" si="0"/>
        <v>0</v>
      </c>
    </row>
    <row r="51" spans="1:14">
      <c r="A51" t="s">
        <v>39</v>
      </c>
      <c r="B51" s="12">
        <v>0</v>
      </c>
      <c r="C51" s="15">
        <v>0</v>
      </c>
      <c r="D51" s="15">
        <v>0</v>
      </c>
      <c r="E51" s="15">
        <v>0</v>
      </c>
      <c r="F51" s="5">
        <v>0</v>
      </c>
      <c r="G51" s="15">
        <v>0</v>
      </c>
      <c r="H51" s="19">
        <v>0</v>
      </c>
      <c r="I51" s="15">
        <v>0</v>
      </c>
      <c r="J51" s="23">
        <v>0</v>
      </c>
      <c r="K51" s="12">
        <v>0</v>
      </c>
      <c r="L51" s="5">
        <v>0</v>
      </c>
      <c r="M51" s="5">
        <v>0</v>
      </c>
      <c r="N51" s="6">
        <f t="shared" si="0"/>
        <v>0</v>
      </c>
    </row>
    <row r="52" spans="1:14">
      <c r="A52" t="s">
        <v>108</v>
      </c>
      <c r="B52" s="12">
        <v>554738.29</v>
      </c>
      <c r="C52" s="15">
        <v>555518.32999999996</v>
      </c>
      <c r="D52" s="15">
        <v>541442.76</v>
      </c>
      <c r="E52" s="15">
        <v>548340.78</v>
      </c>
      <c r="F52" s="5">
        <v>565640.88</v>
      </c>
      <c r="G52" s="15">
        <v>542372.73</v>
      </c>
      <c r="H52" s="19">
        <v>598590.76</v>
      </c>
      <c r="I52" s="15">
        <v>590821.63</v>
      </c>
      <c r="J52" s="23">
        <v>587182.27</v>
      </c>
      <c r="K52" s="12">
        <v>652558.52</v>
      </c>
      <c r="L52" s="5">
        <v>620097.67000000004</v>
      </c>
      <c r="M52" s="5">
        <v>610919.1</v>
      </c>
      <c r="N52" s="6">
        <f t="shared" si="0"/>
        <v>6968223.7199999988</v>
      </c>
    </row>
    <row r="53" spans="1:14">
      <c r="A53" t="s">
        <v>41</v>
      </c>
      <c r="B53" s="12">
        <v>0</v>
      </c>
      <c r="C53" s="15">
        <v>0</v>
      </c>
      <c r="D53" s="15">
        <v>0</v>
      </c>
      <c r="E53" s="15">
        <v>0</v>
      </c>
      <c r="F53" s="5">
        <v>0</v>
      </c>
      <c r="G53" s="15">
        <v>0</v>
      </c>
      <c r="H53" s="19">
        <v>0</v>
      </c>
      <c r="I53" s="15">
        <v>738178.36</v>
      </c>
      <c r="J53" s="23">
        <v>698547.52</v>
      </c>
      <c r="K53" s="12">
        <v>776699.69</v>
      </c>
      <c r="L53" s="5">
        <v>762364.35</v>
      </c>
      <c r="M53" s="5">
        <v>738398.57</v>
      </c>
      <c r="N53" s="6">
        <f t="shared" si="0"/>
        <v>3714188.4899999998</v>
      </c>
    </row>
    <row r="54" spans="1:14">
      <c r="A54" t="s">
        <v>42</v>
      </c>
      <c r="B54" s="12">
        <v>303062.94</v>
      </c>
      <c r="C54" s="15">
        <v>285807.09000000003</v>
      </c>
      <c r="D54" s="15">
        <v>267671.24</v>
      </c>
      <c r="E54" s="15">
        <v>283053.78000000003</v>
      </c>
      <c r="F54" s="5">
        <v>299807.77</v>
      </c>
      <c r="G54" s="15">
        <v>284174.02</v>
      </c>
      <c r="H54" s="19">
        <v>327123.65999999997</v>
      </c>
      <c r="I54" s="15">
        <v>306018.34000000003</v>
      </c>
      <c r="J54" s="23">
        <v>300996.90999999997</v>
      </c>
      <c r="K54" s="12">
        <v>335572.23</v>
      </c>
      <c r="L54" s="5">
        <v>317078.89</v>
      </c>
      <c r="M54" s="5">
        <v>310611.03999999998</v>
      </c>
      <c r="N54" s="6">
        <f t="shared" si="0"/>
        <v>3620977.91</v>
      </c>
    </row>
    <row r="55" spans="1:14">
      <c r="A55" t="s">
        <v>109</v>
      </c>
      <c r="B55" s="12">
        <v>0</v>
      </c>
      <c r="C55" s="15">
        <v>0</v>
      </c>
      <c r="D55" s="15">
        <v>0</v>
      </c>
      <c r="E55" s="15">
        <v>0</v>
      </c>
      <c r="F55" s="5">
        <v>0</v>
      </c>
      <c r="G55" s="15">
        <v>0</v>
      </c>
      <c r="H55" s="19">
        <v>0</v>
      </c>
      <c r="I55" s="15">
        <v>104390.33</v>
      </c>
      <c r="J55" s="23">
        <v>107092.81</v>
      </c>
      <c r="K55" s="12">
        <v>131910.32</v>
      </c>
      <c r="L55" s="5">
        <v>124425.7</v>
      </c>
      <c r="M55" s="5">
        <v>130652.41</v>
      </c>
      <c r="N55" s="6">
        <f t="shared" si="0"/>
        <v>598471.57000000007</v>
      </c>
    </row>
    <row r="56" spans="1:14">
      <c r="A56" t="s">
        <v>110</v>
      </c>
      <c r="B56" s="12">
        <v>0.01</v>
      </c>
      <c r="C56" s="15">
        <v>0</v>
      </c>
      <c r="D56" s="15">
        <v>0</v>
      </c>
      <c r="E56" s="15">
        <v>0</v>
      </c>
      <c r="F56" s="5">
        <v>0</v>
      </c>
      <c r="G56" s="15">
        <v>0</v>
      </c>
      <c r="H56" s="19">
        <v>0</v>
      </c>
      <c r="I56" s="15">
        <v>0</v>
      </c>
      <c r="J56" s="23">
        <v>0</v>
      </c>
      <c r="K56" s="12">
        <v>0</v>
      </c>
      <c r="L56" s="5">
        <v>0</v>
      </c>
      <c r="M56" s="5">
        <v>0</v>
      </c>
      <c r="N56" s="6">
        <f t="shared" si="0"/>
        <v>0.01</v>
      </c>
    </row>
    <row r="57" spans="1:14">
      <c r="A57" t="s">
        <v>111</v>
      </c>
      <c r="B57" s="12">
        <v>0</v>
      </c>
      <c r="C57" s="15">
        <v>0</v>
      </c>
      <c r="D57" s="15">
        <v>0</v>
      </c>
      <c r="E57" s="15">
        <v>0</v>
      </c>
      <c r="F57" s="5">
        <v>0</v>
      </c>
      <c r="G57" s="15">
        <v>0</v>
      </c>
      <c r="H57" s="19">
        <v>0</v>
      </c>
      <c r="I57" s="15">
        <v>0</v>
      </c>
      <c r="J57" s="23">
        <v>0</v>
      </c>
      <c r="K57" s="12">
        <v>0</v>
      </c>
      <c r="L57" s="5">
        <v>0</v>
      </c>
      <c r="M57" s="5">
        <v>0</v>
      </c>
      <c r="N57" s="6">
        <f t="shared" si="0"/>
        <v>0</v>
      </c>
    </row>
    <row r="58" spans="1:14">
      <c r="A58" t="s">
        <v>46</v>
      </c>
      <c r="B58" s="12">
        <v>107689.15</v>
      </c>
      <c r="C58" s="15">
        <v>107697.82</v>
      </c>
      <c r="D58" s="15">
        <v>101338.32</v>
      </c>
      <c r="E58" s="15">
        <v>101367.88</v>
      </c>
      <c r="F58" s="5">
        <v>103238.58</v>
      </c>
      <c r="G58" s="15">
        <v>104943.25</v>
      </c>
      <c r="H58" s="19">
        <v>117655.62</v>
      </c>
      <c r="I58" s="15">
        <v>116650.06</v>
      </c>
      <c r="J58" s="23">
        <v>110375.47</v>
      </c>
      <c r="K58" s="12">
        <v>115909.47</v>
      </c>
      <c r="L58" s="5">
        <v>111739.8</v>
      </c>
      <c r="M58" s="5">
        <v>109081.98</v>
      </c>
      <c r="N58" s="6">
        <f t="shared" si="0"/>
        <v>1307687.3999999999</v>
      </c>
    </row>
    <row r="59" spans="1:14">
      <c r="A59" t="s">
        <v>112</v>
      </c>
      <c r="B59" s="12">
        <v>0</v>
      </c>
      <c r="C59" s="15">
        <v>0</v>
      </c>
      <c r="D59" s="15">
        <v>0</v>
      </c>
      <c r="E59" s="15">
        <v>0</v>
      </c>
      <c r="F59" s="5">
        <v>0</v>
      </c>
      <c r="G59" s="15">
        <v>0</v>
      </c>
      <c r="H59" s="19">
        <v>0</v>
      </c>
      <c r="I59" s="15">
        <v>0</v>
      </c>
      <c r="J59" s="23">
        <v>0</v>
      </c>
      <c r="K59" s="12">
        <v>0</v>
      </c>
      <c r="L59" s="5">
        <v>0</v>
      </c>
      <c r="M59" s="5">
        <v>0</v>
      </c>
      <c r="N59" s="6">
        <f t="shared" si="0"/>
        <v>0</v>
      </c>
    </row>
    <row r="60" spans="1:14">
      <c r="A60" t="s">
        <v>113</v>
      </c>
      <c r="B60" s="12">
        <v>0</v>
      </c>
      <c r="C60" s="15">
        <v>0</v>
      </c>
      <c r="D60" s="15">
        <v>0</v>
      </c>
      <c r="E60" s="15">
        <v>0</v>
      </c>
      <c r="F60" s="5">
        <v>0</v>
      </c>
      <c r="G60" s="15">
        <v>0</v>
      </c>
      <c r="H60" s="19">
        <v>0</v>
      </c>
      <c r="I60" s="15">
        <v>0</v>
      </c>
      <c r="J60" s="23">
        <v>0</v>
      </c>
      <c r="K60" s="12">
        <v>0</v>
      </c>
      <c r="L60" s="5">
        <v>0</v>
      </c>
      <c r="M60" s="5">
        <v>0</v>
      </c>
      <c r="N60" s="6">
        <f t="shared" si="0"/>
        <v>0</v>
      </c>
    </row>
    <row r="61" spans="1:14">
      <c r="A61" t="s">
        <v>114</v>
      </c>
      <c r="B61" s="12">
        <v>2071457.56</v>
      </c>
      <c r="C61" s="15">
        <v>2019959.04</v>
      </c>
      <c r="D61" s="15">
        <v>1994222.3</v>
      </c>
      <c r="E61" s="15">
        <v>2021998.85</v>
      </c>
      <c r="F61" s="5">
        <v>2111654.94</v>
      </c>
      <c r="G61" s="15">
        <v>2010629.35</v>
      </c>
      <c r="H61" s="19">
        <v>2290086.27</v>
      </c>
      <c r="I61" s="15">
        <v>2186879.7000000002</v>
      </c>
      <c r="J61" s="23">
        <v>2117889.9700000002</v>
      </c>
      <c r="K61" s="12">
        <v>2331774.92</v>
      </c>
      <c r="L61" s="5">
        <v>2141199.87</v>
      </c>
      <c r="M61" s="5">
        <v>2147535.98</v>
      </c>
      <c r="N61" s="6">
        <f t="shared" si="0"/>
        <v>25445288.75</v>
      </c>
    </row>
    <row r="62" spans="1:14">
      <c r="A62" t="s">
        <v>50</v>
      </c>
      <c r="B62" s="12">
        <v>0</v>
      </c>
      <c r="C62" s="15">
        <v>0</v>
      </c>
      <c r="D62" s="15">
        <v>0</v>
      </c>
      <c r="E62" s="15">
        <v>0</v>
      </c>
      <c r="F62" s="5">
        <v>0</v>
      </c>
      <c r="G62" s="15">
        <v>0</v>
      </c>
      <c r="H62" s="19">
        <v>0</v>
      </c>
      <c r="I62" s="15">
        <v>0</v>
      </c>
      <c r="J62" s="23">
        <v>0</v>
      </c>
      <c r="K62" s="12">
        <v>0</v>
      </c>
      <c r="L62" s="5">
        <v>0</v>
      </c>
      <c r="M62" s="5">
        <v>0</v>
      </c>
      <c r="N62" s="6">
        <f t="shared" si="0"/>
        <v>0</v>
      </c>
    </row>
    <row r="63" spans="1:14">
      <c r="A63" t="s">
        <v>115</v>
      </c>
      <c r="B63" s="12">
        <v>0</v>
      </c>
      <c r="C63" s="15">
        <v>0</v>
      </c>
      <c r="D63" s="15">
        <v>0</v>
      </c>
      <c r="E63" s="15">
        <v>0</v>
      </c>
      <c r="F63" s="5">
        <v>0</v>
      </c>
      <c r="G63" s="15">
        <v>0</v>
      </c>
      <c r="H63" s="19">
        <v>0</v>
      </c>
      <c r="I63" s="15">
        <v>0</v>
      </c>
      <c r="J63" s="23">
        <v>0</v>
      </c>
      <c r="K63" s="12">
        <v>0</v>
      </c>
      <c r="L63" s="5">
        <v>0</v>
      </c>
      <c r="M63" s="5">
        <v>0</v>
      </c>
      <c r="N63" s="6">
        <f t="shared" si="0"/>
        <v>0</v>
      </c>
    </row>
    <row r="64" spans="1:14">
      <c r="A64" t="s">
        <v>116</v>
      </c>
      <c r="B64" s="12">
        <v>935081.78</v>
      </c>
      <c r="C64" s="15">
        <v>962710.31</v>
      </c>
      <c r="D64" s="15">
        <v>914863.59</v>
      </c>
      <c r="E64" s="15">
        <v>955082.35</v>
      </c>
      <c r="F64" s="5">
        <v>950913.36</v>
      </c>
      <c r="G64" s="15">
        <v>901042.14</v>
      </c>
      <c r="H64" s="19">
        <v>975763.37</v>
      </c>
      <c r="I64" s="15">
        <v>975602.56</v>
      </c>
      <c r="J64" s="23">
        <v>961782.11</v>
      </c>
      <c r="K64" s="12">
        <v>1070940.8899999999</v>
      </c>
      <c r="L64" s="5">
        <v>1028180.31</v>
      </c>
      <c r="M64" s="5">
        <v>1012225.75</v>
      </c>
      <c r="N64" s="6">
        <f t="shared" si="0"/>
        <v>11644188.520000001</v>
      </c>
    </row>
    <row r="65" spans="1:14">
      <c r="A65" t="s">
        <v>117</v>
      </c>
      <c r="B65" s="12">
        <v>0</v>
      </c>
      <c r="C65" s="15">
        <v>0</v>
      </c>
      <c r="D65" s="15">
        <v>0</v>
      </c>
      <c r="E65" s="15">
        <v>0</v>
      </c>
      <c r="F65" s="5">
        <v>0</v>
      </c>
      <c r="G65" s="15">
        <v>0</v>
      </c>
      <c r="H65" s="19">
        <v>0</v>
      </c>
      <c r="I65" s="15">
        <v>130073.28</v>
      </c>
      <c r="J65" s="23">
        <v>117299.5</v>
      </c>
      <c r="K65" s="12">
        <v>137620.65</v>
      </c>
      <c r="L65" s="5">
        <v>132837.18</v>
      </c>
      <c r="M65" s="5">
        <v>138039.54</v>
      </c>
      <c r="N65" s="6">
        <f t="shared" si="0"/>
        <v>655870.15</v>
      </c>
    </row>
    <row r="66" spans="1:14">
      <c r="A66" t="s">
        <v>118</v>
      </c>
      <c r="B66" s="12">
        <v>0</v>
      </c>
      <c r="C66" s="15">
        <v>0</v>
      </c>
      <c r="D66" s="15">
        <v>0</v>
      </c>
      <c r="E66" s="15">
        <v>0</v>
      </c>
      <c r="F66" s="5">
        <v>0</v>
      </c>
      <c r="G66" s="15">
        <v>0</v>
      </c>
      <c r="H66" s="19">
        <v>0</v>
      </c>
      <c r="I66" s="15">
        <v>0</v>
      </c>
      <c r="J66" s="23">
        <v>0</v>
      </c>
      <c r="K66" s="12">
        <v>0</v>
      </c>
      <c r="L66" s="5">
        <v>0</v>
      </c>
      <c r="M66" s="5">
        <v>0</v>
      </c>
      <c r="N66" s="6">
        <f t="shared" si="0"/>
        <v>0</v>
      </c>
    </row>
    <row r="67" spans="1:14">
      <c r="A67" t="s">
        <v>119</v>
      </c>
      <c r="B67" s="12">
        <v>493077</v>
      </c>
      <c r="C67" s="15">
        <v>479545.34</v>
      </c>
      <c r="D67" s="15">
        <v>472756.19</v>
      </c>
      <c r="E67" s="15">
        <v>431988.21</v>
      </c>
      <c r="F67" s="5">
        <v>464982.02</v>
      </c>
      <c r="G67" s="15">
        <v>465687.08</v>
      </c>
      <c r="H67" s="19">
        <v>506200.52</v>
      </c>
      <c r="I67" s="15">
        <v>495694.69</v>
      </c>
      <c r="J67" s="23">
        <v>489815.67</v>
      </c>
      <c r="K67" s="12">
        <v>539257.85</v>
      </c>
      <c r="L67" s="5">
        <v>504216.5</v>
      </c>
      <c r="M67" s="5">
        <v>512560.77</v>
      </c>
      <c r="N67" s="6">
        <f t="shared" si="0"/>
        <v>5855781.8399999999</v>
      </c>
    </row>
    <row r="68" spans="1:14">
      <c r="A68" t="s">
        <v>120</v>
      </c>
      <c r="B68" s="12">
        <v>0</v>
      </c>
      <c r="C68" s="15">
        <v>0</v>
      </c>
      <c r="D68" s="15">
        <v>0</v>
      </c>
      <c r="E68" s="15">
        <v>0</v>
      </c>
      <c r="F68" s="5">
        <v>0</v>
      </c>
      <c r="G68" s="15">
        <v>0</v>
      </c>
      <c r="H68" s="19">
        <v>0</v>
      </c>
      <c r="I68" s="15">
        <v>0</v>
      </c>
      <c r="J68" s="23">
        <v>0</v>
      </c>
      <c r="K68" s="12">
        <v>0</v>
      </c>
      <c r="L68" s="5">
        <v>0</v>
      </c>
      <c r="M68" s="5">
        <v>0</v>
      </c>
      <c r="N68" s="6">
        <f t="shared" si="0"/>
        <v>0</v>
      </c>
    </row>
    <row r="69" spans="1:14">
      <c r="A69" t="s">
        <v>121</v>
      </c>
      <c r="B69" s="12">
        <v>582657.76</v>
      </c>
      <c r="C69" s="15">
        <v>572175.05000000005</v>
      </c>
      <c r="D69" s="15">
        <v>552275.63</v>
      </c>
      <c r="E69" s="15">
        <v>571937.56000000006</v>
      </c>
      <c r="F69" s="5">
        <v>599717.42000000004</v>
      </c>
      <c r="G69" s="15">
        <v>586855.05000000005</v>
      </c>
      <c r="H69" s="19">
        <v>656437.68999999994</v>
      </c>
      <c r="I69" s="15">
        <v>633459.21</v>
      </c>
      <c r="J69" s="23">
        <v>618051.37</v>
      </c>
      <c r="K69" s="12">
        <v>717324.64</v>
      </c>
      <c r="L69" s="5">
        <v>668489.57999999996</v>
      </c>
      <c r="M69" s="5">
        <v>624401.32999999996</v>
      </c>
      <c r="N69" s="6">
        <f t="shared" si="0"/>
        <v>7383782.2899999991</v>
      </c>
    </row>
    <row r="70" spans="1:14">
      <c r="A70" t="s">
        <v>122</v>
      </c>
      <c r="B70" s="12">
        <v>0</v>
      </c>
      <c r="C70" s="15">
        <v>0</v>
      </c>
      <c r="D70" s="15">
        <v>0</v>
      </c>
      <c r="E70" s="15">
        <v>0</v>
      </c>
      <c r="F70" s="5">
        <v>0</v>
      </c>
      <c r="G70" s="15">
        <v>0</v>
      </c>
      <c r="H70" s="19">
        <v>0</v>
      </c>
      <c r="I70" s="15">
        <v>0</v>
      </c>
      <c r="J70" s="23">
        <v>0</v>
      </c>
      <c r="K70" s="12">
        <v>0</v>
      </c>
      <c r="L70" s="5">
        <v>0</v>
      </c>
      <c r="M70" s="5">
        <v>0</v>
      </c>
      <c r="N70" s="6">
        <f t="shared" si="0"/>
        <v>0</v>
      </c>
    </row>
    <row r="71" spans="1:14">
      <c r="A71" t="s">
        <v>59</v>
      </c>
      <c r="B71" s="12">
        <v>0</v>
      </c>
      <c r="C71" s="15">
        <v>0</v>
      </c>
      <c r="D71" s="15">
        <v>0</v>
      </c>
      <c r="E71" s="15">
        <v>0</v>
      </c>
      <c r="F71" s="5">
        <v>0</v>
      </c>
      <c r="G71" s="15">
        <v>0</v>
      </c>
      <c r="H71" s="19">
        <v>0</v>
      </c>
      <c r="I71" s="15">
        <v>0</v>
      </c>
      <c r="J71" s="23">
        <v>0</v>
      </c>
      <c r="K71" s="12">
        <v>0</v>
      </c>
      <c r="L71" s="5">
        <v>0</v>
      </c>
      <c r="M71" s="5">
        <v>0</v>
      </c>
      <c r="N71" s="6">
        <f t="shared" si="0"/>
        <v>0</v>
      </c>
    </row>
    <row r="72" spans="1:14">
      <c r="A72" t="s">
        <v>123</v>
      </c>
      <c r="B72" s="12">
        <v>-103692.44</v>
      </c>
      <c r="C72" s="15">
        <v>97267.28</v>
      </c>
      <c r="D72" s="15">
        <v>86929.33</v>
      </c>
      <c r="E72" s="15">
        <v>88864.44</v>
      </c>
      <c r="F72" s="5">
        <v>87158.19</v>
      </c>
      <c r="G72" s="15">
        <v>81621.740000000005</v>
      </c>
      <c r="H72" s="19">
        <v>97459.91</v>
      </c>
      <c r="I72" s="15">
        <v>86175.82</v>
      </c>
      <c r="J72" s="23">
        <v>85356.87</v>
      </c>
      <c r="K72" s="12">
        <v>104899.37</v>
      </c>
      <c r="L72" s="5">
        <v>89422.74</v>
      </c>
      <c r="M72" s="5">
        <v>100443.01</v>
      </c>
      <c r="N72" s="6">
        <f t="shared" si="0"/>
        <v>901906.25999999989</v>
      </c>
    </row>
    <row r="73" spans="1:14">
      <c r="A73" t="s">
        <v>61</v>
      </c>
      <c r="B73" s="12">
        <v>0</v>
      </c>
      <c r="C73" s="15">
        <v>0</v>
      </c>
      <c r="D73" s="15">
        <v>0</v>
      </c>
      <c r="E73" s="15">
        <v>0</v>
      </c>
      <c r="F73" s="5">
        <v>0</v>
      </c>
      <c r="G73" s="15">
        <v>0</v>
      </c>
      <c r="H73" s="19">
        <v>0</v>
      </c>
      <c r="I73" s="15">
        <v>0</v>
      </c>
      <c r="J73" s="23">
        <v>0</v>
      </c>
      <c r="K73" s="12">
        <v>0</v>
      </c>
      <c r="L73" s="5">
        <v>0</v>
      </c>
      <c r="M73" s="5">
        <v>0</v>
      </c>
      <c r="N73" s="6">
        <f t="shared" si="0"/>
        <v>0</v>
      </c>
    </row>
    <row r="74" spans="1:14">
      <c r="A74" t="s">
        <v>62</v>
      </c>
      <c r="B74" s="12">
        <v>0</v>
      </c>
      <c r="C74" s="15">
        <v>0</v>
      </c>
      <c r="D74" s="15">
        <v>0</v>
      </c>
      <c r="E74" s="15">
        <v>0</v>
      </c>
      <c r="F74" s="5">
        <v>0</v>
      </c>
      <c r="G74" s="15">
        <v>0</v>
      </c>
      <c r="H74" s="19">
        <v>0</v>
      </c>
      <c r="I74" s="15">
        <v>0</v>
      </c>
      <c r="J74" s="23">
        <v>0</v>
      </c>
      <c r="K74" s="12">
        <v>0</v>
      </c>
      <c r="L74" s="5">
        <v>0</v>
      </c>
      <c r="M74" s="5">
        <v>0</v>
      </c>
      <c r="N74" s="6">
        <f t="shared" si="0"/>
        <v>0</v>
      </c>
    </row>
    <row r="75" spans="1:14">
      <c r="A75" t="s">
        <v>124</v>
      </c>
      <c r="B75" s="12">
        <v>1047624.76</v>
      </c>
      <c r="C75" s="15">
        <v>898715.2</v>
      </c>
      <c r="D75" s="15">
        <v>834692.54</v>
      </c>
      <c r="E75" s="15">
        <v>838447</v>
      </c>
      <c r="F75" s="5">
        <v>869063.41</v>
      </c>
      <c r="G75" s="15">
        <v>794390.22</v>
      </c>
      <c r="H75" s="19">
        <v>825709.18</v>
      </c>
      <c r="I75" s="15">
        <v>854208.95</v>
      </c>
      <c r="J75" s="23">
        <v>840061.95</v>
      </c>
      <c r="K75" s="12">
        <v>956982.98</v>
      </c>
      <c r="L75" s="5">
        <v>904141.72</v>
      </c>
      <c r="M75" s="5">
        <v>897696.5</v>
      </c>
      <c r="N75" s="6">
        <f t="shared" si="0"/>
        <v>10561734.41</v>
      </c>
    </row>
    <row r="76" spans="1:14">
      <c r="A76" t="s">
        <v>125</v>
      </c>
      <c r="B76" s="12">
        <v>0</v>
      </c>
      <c r="C76" s="15">
        <v>0</v>
      </c>
      <c r="D76" s="15">
        <v>0</v>
      </c>
      <c r="E76" s="15">
        <v>0</v>
      </c>
      <c r="F76" s="5">
        <v>0</v>
      </c>
      <c r="G76" s="15">
        <v>0</v>
      </c>
      <c r="H76" s="19">
        <v>0</v>
      </c>
      <c r="I76" s="15">
        <v>0</v>
      </c>
      <c r="J76" s="23">
        <v>0</v>
      </c>
      <c r="K76" s="12">
        <v>0</v>
      </c>
      <c r="L76" s="5">
        <v>0</v>
      </c>
      <c r="M76" s="5">
        <v>0</v>
      </c>
      <c r="N76" s="6">
        <f t="shared" si="0"/>
        <v>0</v>
      </c>
    </row>
    <row r="77" spans="1:14">
      <c r="A77" t="s">
        <v>126</v>
      </c>
      <c r="B77" s="12">
        <v>0</v>
      </c>
      <c r="C77" s="15">
        <v>0</v>
      </c>
      <c r="D77" s="15">
        <v>0</v>
      </c>
      <c r="E77" s="15">
        <v>0</v>
      </c>
      <c r="F77" s="5">
        <v>0</v>
      </c>
      <c r="G77" s="15">
        <v>0</v>
      </c>
      <c r="H77" s="19">
        <v>0</v>
      </c>
      <c r="I77" s="15">
        <v>0</v>
      </c>
      <c r="J77" s="23">
        <v>0</v>
      </c>
      <c r="K77" s="12">
        <v>0</v>
      </c>
      <c r="L77" s="5">
        <v>0</v>
      </c>
      <c r="M77" s="5">
        <v>0</v>
      </c>
      <c r="N77" s="6">
        <f>SUM(B77:M77)</f>
        <v>0</v>
      </c>
    </row>
    <row r="78" spans="1:14">
      <c r="A78" t="s">
        <v>66</v>
      </c>
      <c r="B78" s="12">
        <v>0</v>
      </c>
      <c r="C78" s="15">
        <v>0</v>
      </c>
      <c r="D78" s="15">
        <v>0</v>
      </c>
      <c r="E78" s="15">
        <v>0</v>
      </c>
      <c r="F78" s="5">
        <v>0</v>
      </c>
      <c r="G78" s="15">
        <v>0</v>
      </c>
      <c r="H78" s="19">
        <v>0</v>
      </c>
      <c r="I78" s="15">
        <v>0</v>
      </c>
      <c r="J78" s="23">
        <v>0</v>
      </c>
      <c r="K78" s="12">
        <v>0</v>
      </c>
      <c r="L78" s="5">
        <v>0</v>
      </c>
      <c r="M78" s="5">
        <v>0</v>
      </c>
      <c r="N78" s="6">
        <f>SUM(B78:M78)</f>
        <v>0</v>
      </c>
    </row>
    <row r="79" spans="1:14">
      <c r="A79" t="s">
        <v>1</v>
      </c>
    </row>
    <row r="80" spans="1:14" s="6" customFormat="1">
      <c r="A80" s="6" t="s">
        <v>68</v>
      </c>
      <c r="B80" s="6">
        <f t="shared" ref="B80:M80" si="1">SUM(B12:B78)</f>
        <v>14437737.390000001</v>
      </c>
      <c r="C80" s="6">
        <f t="shared" si="1"/>
        <v>14338850.260000002</v>
      </c>
      <c r="D80" s="6">
        <f t="shared" si="1"/>
        <v>13986694.75</v>
      </c>
      <c r="E80" s="6">
        <f t="shared" si="1"/>
        <v>14473051.519999998</v>
      </c>
      <c r="F80" s="6">
        <f t="shared" si="1"/>
        <v>14767613.629999997</v>
      </c>
      <c r="G80" s="6">
        <f t="shared" si="1"/>
        <v>14131999.790000001</v>
      </c>
      <c r="H80" s="6">
        <f t="shared" si="1"/>
        <v>15536013.519999998</v>
      </c>
      <c r="I80" s="6">
        <f t="shared" si="1"/>
        <v>16076227.93</v>
      </c>
      <c r="J80" s="6">
        <f t="shared" si="1"/>
        <v>15697883.279999997</v>
      </c>
      <c r="K80" s="6">
        <f t="shared" si="1"/>
        <v>17386019.120000001</v>
      </c>
      <c r="L80" s="6">
        <f t="shared" si="1"/>
        <v>15173412.570000004</v>
      </c>
      <c r="M80" s="6">
        <f t="shared" si="1"/>
        <v>15207551.869999997</v>
      </c>
      <c r="N80" s="6">
        <f>SUM(B80:M80)</f>
        <v>181213055.63</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E41831-64F3-4671-B14E-2C80EECB7723}"/>
</file>

<file path=customXml/itemProps2.xml><?xml version="1.0" encoding="utf-8"?>
<ds:datastoreItem xmlns:ds="http://schemas.openxmlformats.org/officeDocument/2006/customXml" ds:itemID="{461160B6-11D5-4E1E-82A9-3826E26E65DD}"/>
</file>

<file path=customXml/itemProps3.xml><?xml version="1.0" encoding="utf-8"?>
<ds:datastoreItem xmlns:ds="http://schemas.openxmlformats.org/officeDocument/2006/customXml" ds:itemID="{EE658E39-76AF-4EA4-A356-8CF8BF178100}"/>
</file>

<file path=customXml/itemProps4.xml><?xml version="1.0" encoding="utf-8"?>
<ds:datastoreItem xmlns:ds="http://schemas.openxmlformats.org/officeDocument/2006/customXml" ds:itemID="{4222F4EC-A3A9-42D9-93F7-17FA6A409E0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SFY0910</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Lisa Bedrosian</dc:creator>
  <cp:lastModifiedBy>Devlin Irwin</cp:lastModifiedBy>
  <cp:lastPrinted>2013-05-30T12:45:24Z</cp:lastPrinted>
  <dcterms:created xsi:type="dcterms:W3CDTF">2005-12-06T18:39:52Z</dcterms:created>
  <dcterms:modified xsi:type="dcterms:W3CDTF">2022-03-16T17:27:35Z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