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J:\..Web files\F3\History\"/>
    </mc:Choice>
  </mc:AlternateContent>
  <xr:revisionPtr revIDLastSave="0" documentId="13_ncr:1_{87D0EDEF-6315-42D9-AA31-F39081FE6836}" xr6:coauthVersionLast="46" xr6:coauthVersionMax="46" xr10:uidLastSave="{00000000-0000-0000-0000-000000000000}"/>
  <bookViews>
    <workbookView xWindow="28680" yWindow="-3900" windowWidth="16440" windowHeight="29040" tabRatio="873" xr2:uid="{00000000-000D-0000-FFFF-FFFF00000000}"/>
  </bookViews>
  <sheets>
    <sheet name="Line Item Detail" sheetId="8" r:id="rId1"/>
    <sheet name="SFY1011" sheetId="4" r:id="rId2"/>
    <sheet name="Local Option Sales Tax Coll" sheetId="1" r:id="rId3"/>
    <sheet name="Tourist Development Tax" sheetId="2" r:id="rId4"/>
    <sheet name="Conv &amp; Tourist Impact" sheetId="3" r:id="rId5"/>
    <sheet name="Voted 1-Cent Local Option Fuel" sheetId="5" r:id="rId6"/>
    <sheet name="Non-Voted Local Option Fuel " sheetId="6" r:id="rId7"/>
    <sheet name="Addtional Local Option Fuel" sheetId="7" r:id="rId8"/>
  </sheets>
  <definedNames>
    <definedName name="_xlnm.Print_Area" localSheetId="3">'Tourist Development Tax'!$A$9:$C$81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2" i="2" l="1"/>
  <c r="N40" i="2"/>
  <c r="N76" i="2"/>
  <c r="M27" i="3"/>
  <c r="M27" i="2"/>
  <c r="L27" i="3"/>
  <c r="L27" i="2"/>
  <c r="K27" i="3"/>
  <c r="K27" i="2"/>
  <c r="J27" i="3"/>
  <c r="I27" i="3"/>
  <c r="J27" i="2"/>
  <c r="I27" i="2"/>
  <c r="N70" i="2"/>
  <c r="H27" i="3"/>
  <c r="H27" i="2"/>
  <c r="H80" i="2" s="1"/>
  <c r="G27" i="3"/>
  <c r="F27" i="3"/>
  <c r="G27" i="2"/>
  <c r="F27" i="2"/>
  <c r="E27" i="3"/>
  <c r="E80" i="3" s="1"/>
  <c r="N80" i="3" s="1"/>
  <c r="E27" i="2"/>
  <c r="E80" i="2"/>
  <c r="D27" i="3"/>
  <c r="D26" i="4" s="1"/>
  <c r="D27" i="2"/>
  <c r="C27" i="3"/>
  <c r="C27" i="2"/>
  <c r="C24" i="3"/>
  <c r="B24" i="3"/>
  <c r="D23" i="4" s="1"/>
  <c r="C24" i="2"/>
  <c r="C80" i="2" s="1"/>
  <c r="B24" i="2"/>
  <c r="D74" i="4"/>
  <c r="B27" i="3"/>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B27" i="2"/>
  <c r="N27" i="2" s="1"/>
  <c r="C25" i="4"/>
  <c r="C24" i="4"/>
  <c r="C22" i="4"/>
  <c r="C21" i="4"/>
  <c r="C20" i="4"/>
  <c r="C19" i="4"/>
  <c r="C18" i="4"/>
  <c r="C17" i="4"/>
  <c r="C11" i="4"/>
  <c r="N78" i="2"/>
  <c r="N77" i="2"/>
  <c r="N75" i="2"/>
  <c r="N74" i="2"/>
  <c r="N73" i="2"/>
  <c r="N72" i="2"/>
  <c r="N71"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39" i="2"/>
  <c r="N38" i="2"/>
  <c r="N37" i="2"/>
  <c r="N36" i="2"/>
  <c r="N35" i="2"/>
  <c r="N34" i="2"/>
  <c r="N33" i="2"/>
  <c r="N32" i="2"/>
  <c r="N31" i="2"/>
  <c r="N30" i="2"/>
  <c r="N29" i="2"/>
  <c r="N28" i="2"/>
  <c r="N26" i="2"/>
  <c r="N25" i="2"/>
  <c r="N23" i="2"/>
  <c r="N21" i="2"/>
  <c r="N20" i="2"/>
  <c r="N19" i="2"/>
  <c r="N18" i="2"/>
  <c r="N17" i="2"/>
  <c r="N16" i="2"/>
  <c r="N15" i="2"/>
  <c r="N14" i="2"/>
  <c r="N13" i="2"/>
  <c r="N12" i="2"/>
  <c r="G80" i="2"/>
  <c r="F80" i="2"/>
  <c r="D80" i="2"/>
  <c r="G78" i="4"/>
  <c r="F78" i="4"/>
  <c r="E78" i="4"/>
  <c r="D78" i="4"/>
  <c r="B78" i="4"/>
  <c r="G77" i="4"/>
  <c r="F77" i="4"/>
  <c r="E77" i="4"/>
  <c r="D77" i="4"/>
  <c r="B77" i="4"/>
  <c r="G76" i="4"/>
  <c r="F76" i="4"/>
  <c r="E76" i="4"/>
  <c r="D76" i="4"/>
  <c r="B76" i="4"/>
  <c r="G75" i="4"/>
  <c r="F75" i="4"/>
  <c r="E75" i="4"/>
  <c r="D75" i="4"/>
  <c r="B75" i="4"/>
  <c r="G74" i="4"/>
  <c r="F74" i="4"/>
  <c r="E74" i="4"/>
  <c r="B74" i="4"/>
  <c r="G73" i="4"/>
  <c r="F73" i="4"/>
  <c r="E73" i="4"/>
  <c r="D73" i="4"/>
  <c r="B73" i="4"/>
  <c r="G72" i="4"/>
  <c r="F72" i="4"/>
  <c r="E72" i="4"/>
  <c r="D72" i="4"/>
  <c r="B72" i="4"/>
  <c r="G71" i="4"/>
  <c r="F71" i="4"/>
  <c r="E71" i="4"/>
  <c r="D71" i="4"/>
  <c r="B71" i="4"/>
  <c r="G70" i="4"/>
  <c r="F70" i="4"/>
  <c r="E70" i="4"/>
  <c r="D70" i="4"/>
  <c r="B70" i="4"/>
  <c r="G69" i="4"/>
  <c r="F69" i="4"/>
  <c r="E69" i="4"/>
  <c r="D69" i="4"/>
  <c r="B69" i="4"/>
  <c r="G68" i="4"/>
  <c r="F68" i="4"/>
  <c r="E68" i="4"/>
  <c r="D68" i="4"/>
  <c r="B68" i="4"/>
  <c r="G67" i="4"/>
  <c r="F67" i="4"/>
  <c r="E67" i="4"/>
  <c r="D67" i="4"/>
  <c r="B67" i="4"/>
  <c r="G66" i="4"/>
  <c r="F66" i="4"/>
  <c r="E66" i="4"/>
  <c r="D66" i="4"/>
  <c r="B66" i="4"/>
  <c r="G65" i="4"/>
  <c r="F65" i="4"/>
  <c r="E65" i="4"/>
  <c r="D65" i="4"/>
  <c r="B65" i="4"/>
  <c r="G64" i="4"/>
  <c r="F64" i="4"/>
  <c r="E64" i="4"/>
  <c r="D64" i="4"/>
  <c r="B64" i="4"/>
  <c r="G63" i="4"/>
  <c r="F63" i="4"/>
  <c r="E63" i="4"/>
  <c r="D63" i="4"/>
  <c r="B63" i="4"/>
  <c r="G62" i="4"/>
  <c r="F62" i="4"/>
  <c r="E62" i="4"/>
  <c r="D62" i="4"/>
  <c r="B62" i="4"/>
  <c r="G61" i="4"/>
  <c r="F61" i="4"/>
  <c r="E61" i="4"/>
  <c r="D61" i="4"/>
  <c r="B61" i="4"/>
  <c r="G60" i="4"/>
  <c r="F60" i="4"/>
  <c r="E60" i="4"/>
  <c r="D60" i="4"/>
  <c r="B60" i="4"/>
  <c r="G59" i="4"/>
  <c r="F59" i="4"/>
  <c r="E59" i="4"/>
  <c r="D59" i="4"/>
  <c r="B59" i="4"/>
  <c r="G58" i="4"/>
  <c r="F58" i="4"/>
  <c r="E58" i="4"/>
  <c r="D58" i="4"/>
  <c r="B58" i="4"/>
  <c r="G57" i="4"/>
  <c r="F57" i="4"/>
  <c r="E57" i="4"/>
  <c r="D57" i="4"/>
  <c r="B57" i="4"/>
  <c r="G56" i="4"/>
  <c r="F56" i="4"/>
  <c r="E56" i="4"/>
  <c r="D56" i="4"/>
  <c r="B56" i="4"/>
  <c r="G55" i="4"/>
  <c r="F55" i="4"/>
  <c r="E55" i="4"/>
  <c r="D55" i="4"/>
  <c r="B55" i="4"/>
  <c r="G54" i="4"/>
  <c r="F54" i="4"/>
  <c r="E54" i="4"/>
  <c r="D54" i="4"/>
  <c r="B54" i="4"/>
  <c r="G53" i="4"/>
  <c r="F53" i="4"/>
  <c r="E53" i="4"/>
  <c r="D53" i="4"/>
  <c r="B53" i="4"/>
  <c r="G52" i="4"/>
  <c r="F52" i="4"/>
  <c r="E52" i="4"/>
  <c r="D52" i="4"/>
  <c r="B52" i="4"/>
  <c r="G51" i="4"/>
  <c r="F51" i="4"/>
  <c r="E51" i="4"/>
  <c r="D51" i="4"/>
  <c r="B51" i="4"/>
  <c r="G50" i="4"/>
  <c r="F50" i="4"/>
  <c r="E50" i="4"/>
  <c r="D50" i="4"/>
  <c r="B50" i="4"/>
  <c r="G49" i="4"/>
  <c r="F49" i="4"/>
  <c r="E49" i="4"/>
  <c r="D49" i="4"/>
  <c r="B49" i="4"/>
  <c r="G48" i="4"/>
  <c r="F48" i="4"/>
  <c r="E48" i="4"/>
  <c r="D48" i="4"/>
  <c r="B48" i="4"/>
  <c r="G47" i="4"/>
  <c r="F47" i="4"/>
  <c r="E47" i="4"/>
  <c r="D47" i="4"/>
  <c r="B47" i="4"/>
  <c r="G46" i="4"/>
  <c r="F46" i="4"/>
  <c r="E46" i="4"/>
  <c r="D46" i="4"/>
  <c r="B46" i="4"/>
  <c r="G45" i="4"/>
  <c r="F45" i="4"/>
  <c r="E45" i="4"/>
  <c r="D45" i="4"/>
  <c r="B45" i="4"/>
  <c r="G44" i="4"/>
  <c r="F44" i="4"/>
  <c r="E44" i="4"/>
  <c r="D44" i="4"/>
  <c r="B44" i="4"/>
  <c r="G43" i="4"/>
  <c r="F43" i="4"/>
  <c r="E43" i="4"/>
  <c r="D43" i="4"/>
  <c r="B43" i="4"/>
  <c r="G42" i="4"/>
  <c r="F42" i="4"/>
  <c r="E42" i="4"/>
  <c r="D42" i="4"/>
  <c r="B42" i="4"/>
  <c r="G41" i="4"/>
  <c r="F41" i="4"/>
  <c r="E41" i="4"/>
  <c r="D41" i="4"/>
  <c r="B41" i="4"/>
  <c r="G40" i="4"/>
  <c r="F40" i="4"/>
  <c r="E40" i="4"/>
  <c r="D40" i="4"/>
  <c r="B40" i="4"/>
  <c r="G39" i="4"/>
  <c r="F39" i="4"/>
  <c r="E39" i="4"/>
  <c r="D39" i="4"/>
  <c r="B39" i="4"/>
  <c r="G38" i="4"/>
  <c r="F38" i="4"/>
  <c r="E38" i="4"/>
  <c r="D38" i="4"/>
  <c r="B38" i="4"/>
  <c r="G37" i="4"/>
  <c r="F37" i="4"/>
  <c r="E37" i="4"/>
  <c r="D37" i="4"/>
  <c r="B37" i="4"/>
  <c r="G36" i="4"/>
  <c r="F36" i="4"/>
  <c r="E36" i="4"/>
  <c r="D36" i="4"/>
  <c r="B36" i="4"/>
  <c r="G35" i="4"/>
  <c r="F35" i="4"/>
  <c r="E35" i="4"/>
  <c r="D35" i="4"/>
  <c r="B35" i="4"/>
  <c r="G34" i="4"/>
  <c r="F34" i="4"/>
  <c r="E34" i="4"/>
  <c r="D34" i="4"/>
  <c r="B34" i="4"/>
  <c r="G33" i="4"/>
  <c r="F33" i="4"/>
  <c r="E33" i="4"/>
  <c r="D33" i="4"/>
  <c r="B33" i="4"/>
  <c r="G32" i="4"/>
  <c r="F32" i="4"/>
  <c r="E32" i="4"/>
  <c r="D32" i="4"/>
  <c r="B32" i="4"/>
  <c r="G31" i="4"/>
  <c r="F31" i="4"/>
  <c r="E31" i="4"/>
  <c r="D31" i="4"/>
  <c r="B31" i="4"/>
  <c r="G30" i="4"/>
  <c r="F30" i="4"/>
  <c r="E30" i="4"/>
  <c r="D30" i="4"/>
  <c r="B30" i="4"/>
  <c r="G29" i="4"/>
  <c r="F29" i="4"/>
  <c r="E29" i="4"/>
  <c r="D29" i="4"/>
  <c r="B29" i="4"/>
  <c r="G28" i="4"/>
  <c r="F28" i="4"/>
  <c r="E28" i="4"/>
  <c r="D28" i="4"/>
  <c r="B28" i="4"/>
  <c r="G27" i="4"/>
  <c r="F27" i="4"/>
  <c r="E27" i="4"/>
  <c r="D27" i="4"/>
  <c r="C27" i="4"/>
  <c r="B27" i="4"/>
  <c r="G26" i="4"/>
  <c r="F26" i="4"/>
  <c r="E26" i="4"/>
  <c r="B26" i="4"/>
  <c r="G25" i="4"/>
  <c r="F25" i="4"/>
  <c r="E25" i="4"/>
  <c r="D25" i="4"/>
  <c r="B25" i="4"/>
  <c r="G24" i="4"/>
  <c r="F24" i="4"/>
  <c r="E24" i="4"/>
  <c r="D24" i="4"/>
  <c r="B24" i="4"/>
  <c r="G23" i="4"/>
  <c r="F23" i="4"/>
  <c r="E23" i="4"/>
  <c r="B23" i="4"/>
  <c r="G22" i="4"/>
  <c r="F22" i="4"/>
  <c r="E22" i="4"/>
  <c r="D22" i="4"/>
  <c r="B22" i="4"/>
  <c r="G21" i="4"/>
  <c r="F21" i="4"/>
  <c r="E21" i="4"/>
  <c r="D21" i="4"/>
  <c r="B21" i="4"/>
  <c r="G20" i="4"/>
  <c r="F20" i="4"/>
  <c r="E20" i="4"/>
  <c r="D20" i="4"/>
  <c r="B20" i="4"/>
  <c r="G19" i="4"/>
  <c r="F19" i="4"/>
  <c r="E19" i="4"/>
  <c r="D19" i="4"/>
  <c r="B19" i="4"/>
  <c r="G18" i="4"/>
  <c r="F18" i="4"/>
  <c r="E18" i="4"/>
  <c r="D18" i="4"/>
  <c r="B18" i="4"/>
  <c r="G17" i="4"/>
  <c r="F17" i="4"/>
  <c r="E17" i="4"/>
  <c r="D17" i="4"/>
  <c r="B17" i="4"/>
  <c r="G16" i="4"/>
  <c r="F16" i="4"/>
  <c r="E16" i="4"/>
  <c r="D16" i="4"/>
  <c r="C16" i="4"/>
  <c r="B16" i="4"/>
  <c r="G15" i="4"/>
  <c r="F15" i="4"/>
  <c r="E15" i="4"/>
  <c r="D15" i="4"/>
  <c r="C15" i="4"/>
  <c r="B15" i="4"/>
  <c r="G14" i="4"/>
  <c r="F14" i="4"/>
  <c r="E14" i="4"/>
  <c r="D14" i="4"/>
  <c r="C14" i="4"/>
  <c r="B14" i="4"/>
  <c r="G13" i="4"/>
  <c r="F13" i="4"/>
  <c r="E13" i="4"/>
  <c r="D13" i="4"/>
  <c r="C13" i="4"/>
  <c r="B13" i="4"/>
  <c r="G12" i="4"/>
  <c r="F12" i="4"/>
  <c r="F80" i="4" s="1"/>
  <c r="E12" i="4"/>
  <c r="E80" i="4" s="1"/>
  <c r="D12" i="4"/>
  <c r="D80" i="4" s="1"/>
  <c r="C12" i="4"/>
  <c r="B12" i="4"/>
  <c r="G11" i="4"/>
  <c r="G80" i="4" s="1"/>
  <c r="F11" i="4"/>
  <c r="E11" i="4"/>
  <c r="D11" i="4"/>
  <c r="B11" i="4"/>
  <c r="B80" i="4" s="1"/>
  <c r="A1" i="7"/>
  <c r="A1" i="6"/>
  <c r="A1" i="5"/>
  <c r="A1" i="3"/>
  <c r="A1" i="2"/>
  <c r="A1" i="1"/>
  <c r="M81" i="1"/>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6" i="3"/>
  <c r="N25" i="3"/>
  <c r="N24" i="3"/>
  <c r="N23" i="3"/>
  <c r="N22" i="3"/>
  <c r="N21" i="3"/>
  <c r="N20" i="3"/>
  <c r="N19" i="3"/>
  <c r="N18" i="3"/>
  <c r="N17" i="3"/>
  <c r="N16" i="3"/>
  <c r="N15" i="3"/>
  <c r="N14" i="3"/>
  <c r="N13" i="3"/>
  <c r="N12" i="3"/>
  <c r="M80" i="7"/>
  <c r="L80" i="7"/>
  <c r="K80" i="7"/>
  <c r="J80" i="7"/>
  <c r="I80" i="7"/>
  <c r="H80" i="7"/>
  <c r="G80" i="7"/>
  <c r="F80" i="7"/>
  <c r="E80" i="7"/>
  <c r="D80" i="7"/>
  <c r="C80" i="7"/>
  <c r="B80" i="7"/>
  <c r="N80" i="7" s="1"/>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M80" i="6"/>
  <c r="L80" i="6"/>
  <c r="K80" i="6"/>
  <c r="J80" i="6"/>
  <c r="I80" i="6"/>
  <c r="H80" i="6"/>
  <c r="G80" i="6"/>
  <c r="F80" i="6"/>
  <c r="E80" i="6"/>
  <c r="D80" i="6"/>
  <c r="C80" i="6"/>
  <c r="B80" i="6"/>
  <c r="N80" i="6" s="1"/>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M80" i="5"/>
  <c r="L80" i="5"/>
  <c r="K80" i="5"/>
  <c r="J80" i="5"/>
  <c r="I80" i="5"/>
  <c r="H80" i="5"/>
  <c r="G80" i="5"/>
  <c r="F80" i="5"/>
  <c r="E80" i="5"/>
  <c r="D80" i="5"/>
  <c r="C80" i="5"/>
  <c r="B80" i="5"/>
  <c r="N80" i="5" s="1"/>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B80" i="3"/>
  <c r="C80" i="3"/>
  <c r="D80" i="3"/>
  <c r="F80" i="3"/>
  <c r="G80" i="3"/>
  <c r="H80" i="3"/>
  <c r="I80" i="3"/>
  <c r="J80" i="3"/>
  <c r="K80" i="3"/>
  <c r="L80" i="3"/>
  <c r="M80" i="3"/>
  <c r="I80" i="2"/>
  <c r="J80" i="2"/>
  <c r="K80" i="2"/>
  <c r="L80" i="2"/>
  <c r="M80" i="2"/>
  <c r="B81" i="1"/>
  <c r="N81" i="1" s="1"/>
  <c r="C81" i="1"/>
  <c r="D81" i="1"/>
  <c r="E81" i="1"/>
  <c r="F81" i="1"/>
  <c r="G81" i="1"/>
  <c r="H81" i="1"/>
  <c r="I81" i="1"/>
  <c r="J81" i="1"/>
  <c r="K81" i="1"/>
  <c r="L81"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24" i="2"/>
  <c r="C23" i="4"/>
  <c r="N27" i="3"/>
  <c r="C26" i="4" l="1"/>
  <c r="C80" i="4" s="1"/>
  <c r="B80" i="2"/>
  <c r="N8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ChenY</author>
  </authors>
  <commentList>
    <comment ref="I46" authorId="0" shapeId="0" xr:uid="{00000000-0006-0000-0200-000001000000}">
      <text>
        <r>
          <rPr>
            <b/>
            <sz val="8"/>
            <color indexed="81"/>
            <rFont val="Tahoma"/>
            <family val="2"/>
          </rPr>
          <t>ChenY:</t>
        </r>
        <r>
          <rPr>
            <sz val="8"/>
            <color indexed="81"/>
            <rFont val="Tahoma"/>
            <family val="2"/>
          </rPr>
          <t xml:space="preserve">
due to a large amount of 74,900.57 for the past</t>
        </r>
      </text>
    </comment>
  </commentList>
</comments>
</file>

<file path=xl/sharedStrings.xml><?xml version="1.0" encoding="utf-8"?>
<sst xmlns="http://schemas.openxmlformats.org/spreadsheetml/2006/main" count="673" uniqueCount="233">
  <si>
    <t>COUNTY</t>
  </si>
  <si>
    <t>--------------------</t>
  </si>
  <si>
    <t>11*Alachua</t>
  </si>
  <si>
    <t>12*Baker</t>
  </si>
  <si>
    <t>13*Bay</t>
  </si>
  <si>
    <t>14 Bradford</t>
  </si>
  <si>
    <t>15*Brevard</t>
  </si>
  <si>
    <t>16*Broward</t>
  </si>
  <si>
    <t>17 Calhoun</t>
  </si>
  <si>
    <t>18*Charlotte</t>
  </si>
  <si>
    <t>20*Clay</t>
  </si>
  <si>
    <t>21*Collier</t>
  </si>
  <si>
    <t>22 Columbia</t>
  </si>
  <si>
    <t>24 DeSoto</t>
  </si>
  <si>
    <t>25 Dixie</t>
  </si>
  <si>
    <t>26*Duval</t>
  </si>
  <si>
    <t>27*Escambia</t>
  </si>
  <si>
    <t>28 Flagler</t>
  </si>
  <si>
    <t>29 Franklin</t>
  </si>
  <si>
    <t>30 Gadsden</t>
  </si>
  <si>
    <t>31 Gilchrist</t>
  </si>
  <si>
    <t>32 Glades</t>
  </si>
  <si>
    <t>33*Gulf</t>
  </si>
  <si>
    <t>34 Hamilton</t>
  </si>
  <si>
    <t>35 Hardee</t>
  </si>
  <si>
    <t>36 Hendry</t>
  </si>
  <si>
    <t>37*Hernando</t>
  </si>
  <si>
    <t>38 Highlands</t>
  </si>
  <si>
    <t>39*Hillsborough</t>
  </si>
  <si>
    <t>40 Holmes</t>
  </si>
  <si>
    <t>41*Indian River</t>
  </si>
  <si>
    <t>42 Jackson</t>
  </si>
  <si>
    <t>43 Jefferson</t>
  </si>
  <si>
    <t>44 Lafayette</t>
  </si>
  <si>
    <t>45*Lake</t>
  </si>
  <si>
    <t>46*Lee</t>
  </si>
  <si>
    <t>47*Leon</t>
  </si>
  <si>
    <t>48 Levy</t>
  </si>
  <si>
    <t>49 Liberty</t>
  </si>
  <si>
    <t>50 Madison</t>
  </si>
  <si>
    <t>51*Manatee</t>
  </si>
  <si>
    <t>52 Marion</t>
  </si>
  <si>
    <t>53 Martin</t>
  </si>
  <si>
    <t>54*Monroe</t>
  </si>
  <si>
    <t>55*Nassau</t>
  </si>
  <si>
    <t>56*Okaloosa</t>
  </si>
  <si>
    <t>57 Okeechobee</t>
  </si>
  <si>
    <t>58*Orange</t>
  </si>
  <si>
    <t>59*Osceola</t>
  </si>
  <si>
    <t>60*Palm Beach</t>
  </si>
  <si>
    <t>61 Pasco</t>
  </si>
  <si>
    <t>62*Pinellas</t>
  </si>
  <si>
    <t>63*Polk</t>
  </si>
  <si>
    <t>64*Putnam</t>
  </si>
  <si>
    <t>65*St. Johns</t>
  </si>
  <si>
    <t>66*St. Lucie</t>
  </si>
  <si>
    <t>67*Santa Rosa</t>
  </si>
  <si>
    <t>68*Sarasota</t>
  </si>
  <si>
    <t>69*Seminole</t>
  </si>
  <si>
    <t>70 Sumter</t>
  </si>
  <si>
    <t>71*Suwannee</t>
  </si>
  <si>
    <t>72 Taylor</t>
  </si>
  <si>
    <t>73 Union</t>
  </si>
  <si>
    <t>74*Volusia</t>
  </si>
  <si>
    <t>75*Wakulla</t>
  </si>
  <si>
    <t>76*Walton</t>
  </si>
  <si>
    <t>77 Washington</t>
  </si>
  <si>
    <t>** Disc. Pool</t>
  </si>
  <si>
    <t>STATE TOTAL</t>
  </si>
  <si>
    <t>LOCAL GOVERNMENT TAX RECEIPTS BY COUNTY</t>
  </si>
  <si>
    <t>OFFICE OF TAX RESEACH</t>
  </si>
  <si>
    <t>LOCAL OPT.</t>
  </si>
  <si>
    <t>TOURIST</t>
  </si>
  <si>
    <t>CONV &amp; TOUR</t>
  </si>
  <si>
    <t>VOTED 1 CENT</t>
  </si>
  <si>
    <t>NON-VOTED LOC.</t>
  </si>
  <si>
    <t>ADDITIONAL</t>
  </si>
  <si>
    <t>SALES TAX</t>
  </si>
  <si>
    <t>DEV. TAX</t>
  </si>
  <si>
    <t>IMP. TAX</t>
  </si>
  <si>
    <t>LOC. GAS TAX</t>
  </si>
  <si>
    <t>OPT. GAS TAX</t>
  </si>
  <si>
    <t>L. O. GAS</t>
  </si>
  <si>
    <t>-------------</t>
  </si>
  <si>
    <t>---------------</t>
  </si>
  <si>
    <t>--------------</t>
  </si>
  <si>
    <t>* Indicates self-administration of the Tourist Development Tax;</t>
  </si>
  <si>
    <t>totals provided by the counties' Tax Collectors.</t>
  </si>
  <si>
    <t>** Discretionary surtax collected in non-surtax counties.</t>
  </si>
  <si>
    <t>FORM3</t>
  </si>
  <si>
    <t>11 Alachua</t>
  </si>
  <si>
    <t>12 Baker</t>
  </si>
  <si>
    <t>13 Bay</t>
  </si>
  <si>
    <t>15 Brevard</t>
  </si>
  <si>
    <t>16 Broward</t>
  </si>
  <si>
    <t>18 Charlotte</t>
  </si>
  <si>
    <t>19 Citrus</t>
  </si>
  <si>
    <t>20 Clay</t>
  </si>
  <si>
    <t>21 Collier</t>
  </si>
  <si>
    <t>26 Duval</t>
  </si>
  <si>
    <t>27 Escambia</t>
  </si>
  <si>
    <t>33 Gulf</t>
  </si>
  <si>
    <t>37 Hernando</t>
  </si>
  <si>
    <t>39 Hillsborough</t>
  </si>
  <si>
    <t>41 Indian River</t>
  </si>
  <si>
    <t>45 Lake</t>
  </si>
  <si>
    <t>46 Lee</t>
  </si>
  <si>
    <t>47 Leon</t>
  </si>
  <si>
    <t>51 Manatee</t>
  </si>
  <si>
    <t>54 Monroe</t>
  </si>
  <si>
    <t>55 Nassau</t>
  </si>
  <si>
    <t>56 Okaloosa</t>
  </si>
  <si>
    <t>58 Orange</t>
  </si>
  <si>
    <t>59 Osceola</t>
  </si>
  <si>
    <t>60 Palm Beach</t>
  </si>
  <si>
    <t>62 Pinellas</t>
  </si>
  <si>
    <t>63 Polk</t>
  </si>
  <si>
    <t>64 Putnam</t>
  </si>
  <si>
    <t>65 St. Johns</t>
  </si>
  <si>
    <t>66 St. Lucie</t>
  </si>
  <si>
    <t>67 Santa Rosa</t>
  </si>
  <si>
    <t>68 Sarasota</t>
  </si>
  <si>
    <t>69 Seminole</t>
  </si>
  <si>
    <t>71 Suwannee</t>
  </si>
  <si>
    <t>74 Volusia</t>
  </si>
  <si>
    <t>75 Wakulla</t>
  </si>
  <si>
    <t>76 Walton</t>
  </si>
  <si>
    <t xml:space="preserve">      Disc. Pool</t>
  </si>
  <si>
    <t>23*Miami-Dade</t>
  </si>
  <si>
    <t>23 Miami-Dade</t>
  </si>
  <si>
    <t>72*Taylor</t>
  </si>
  <si>
    <t>DOR ADMINISTERED TAXES/DOR ACCOUNTS</t>
  </si>
  <si>
    <t>TOURIST DEVELOPMENT TAX RECEIPTS DATA</t>
  </si>
  <si>
    <t>LOCAL SALES TAX RECEIPTS DATA</t>
  </si>
  <si>
    <t>LOCAL FUEL TAX RECEIPTS DATA</t>
  </si>
  <si>
    <t>(YTD RECEIPTS FOR MONTH INDICATED)</t>
  </si>
  <si>
    <t>Note: check individual tabs for monthlies</t>
  </si>
  <si>
    <t>53*Martin</t>
  </si>
  <si>
    <t>VALIDATED TAX RECEIPTS DATA FOR:  JULY, 2010 thru June, 2011</t>
  </si>
  <si>
    <t>SFY10-11</t>
  </si>
  <si>
    <t>DOR Forms and Publications:</t>
  </si>
  <si>
    <t>https://floridarevenue.com/Pages/forms_index.aspx</t>
  </si>
  <si>
    <t>Florida Tax Handbooks By Year:</t>
  </si>
  <si>
    <t>http://edr.state.fl.us/Content/revenues/reports/tax-handbook/index.cfm</t>
  </si>
  <si>
    <t>Sheet</t>
  </si>
  <si>
    <t>Description</t>
  </si>
  <si>
    <t>Primary Statutory Reference</t>
  </si>
  <si>
    <t>2021 Handbook Pages</t>
  </si>
  <si>
    <t>Typical Tax Return</t>
  </si>
  <si>
    <t>For More Info…</t>
  </si>
  <si>
    <t>Local Option Sales Tax Coll</t>
  </si>
  <si>
    <t>Optional Sales Surtaxes, levied within each county at the discretion of that county's BOCC</t>
  </si>
  <si>
    <t>DR-15</t>
  </si>
  <si>
    <t>https://floridarevenue.com/taxes/taxesfees/Pages/discretionary.aspx</t>
  </si>
  <si>
    <t>Infrastructure Surtax</t>
  </si>
  <si>
    <t xml:space="preserve">The Local Government Infrastructure Surtax may be levied at the rate of 0.5 or 1 percent. Generally, the proceeds must be expended to finance, plan, and construct infrastructure; to acquire land for public recreation, conservation, or protection of natural resources; or to finance the closure of local government-owned solid waste landfills.
This line also contains collections of the Small County Surtax and the discretionary pool.
</t>
  </si>
  <si>
    <t>212.055(2)
212.055(3)</t>
  </si>
  <si>
    <t>pg 235 (Hardcopy)
pg 237 (PDF)</t>
  </si>
  <si>
    <t>Charter County Transit Surtax</t>
  </si>
  <si>
    <t xml:space="preserve">Each charter county that has adopted a charter, each county the government of which is consolidated with that of one or more municipalities, and each county that is within or under an interlocal agreement with a regional transportation or transit authority created under ch. 343 or 349, F.S., may levy the Charter County and Regional Transportation System Surtax at a rate of up to 1 percent.
</t>
  </si>
  <si>
    <t>212.055(1)</t>
  </si>
  <si>
    <t>pg 229 (Hardcopy)
pg 231 (PDF)</t>
  </si>
  <si>
    <t>Education Surtax</t>
  </si>
  <si>
    <t xml:space="preserve">Florida’s school districts may authorize the levy of the School Capital Outlay Surtax at a rate of up to 0.5 percent pursuant to a resolution conditioned to take effect only upon voter approval in a countywide referendum. The proceeds must be expended for school-related capital projects, technology implementation, and bond financing of such projects.
</t>
  </si>
  <si>
    <t>212.55(6)</t>
  </si>
  <si>
    <t>pg 250 (Hardcopy)
pg 252 (PDF)</t>
  </si>
  <si>
    <t>Indigent Care Surtax</t>
  </si>
  <si>
    <t xml:space="preserve">This surtax consists of two separate levies for different groups of eligible counties. Non-consolidated counties with a population of 800,000 or more may impose a 0.5% levy, while non-consolodated counties with populations less than 800,000 can only impose a levy of 0.25%.
This line also contains collections of the County Public Hospital Surtax and the Voter Approved Indigent Care Surtax
</t>
  </si>
  <si>
    <t>212.055(4)
212.055(5)
212.055(7)</t>
  </si>
  <si>
    <t>pg 241 (Hardcopy)
pg 243 (PDF)</t>
  </si>
  <si>
    <t>Emergeny Fire Rescue Surtax</t>
  </si>
  <si>
    <t xml:space="preserve">The Emergency Fire Rescue Services and Facilities Surtax may be levied at the rate of up to 1 percent pursuant to an ordinance enacted by a majority vote of the county’s governing body and approved by voters in a countywide referendum.
</t>
  </si>
  <si>
    <t>212.055(8)</t>
  </si>
  <si>
    <t>pg 232 (Hardcopy)
pg 234 (PDF)</t>
  </si>
  <si>
    <t>Pension Liability Surtax</t>
  </si>
  <si>
    <t xml:space="preserve">The county’s governing body may levy the Pension Liability Surtax, at a rate not to exceed 0.5 percent, pursuant to an ordinance conditioned to take effect upon approval by a majority vote of county electors voting in a referendum. The surtax proceeds must be used to fund an underfunded defined benefit retirement plan or system. As of FY 2021, no county levies or has levied this surtax.
</t>
  </si>
  <si>
    <t>212.055(9)</t>
  </si>
  <si>
    <t>pg 248 (Hardcopy)
pg 250 (PDF)</t>
  </si>
  <si>
    <t>Tourist Development Tax</t>
  </si>
  <si>
    <t xml:space="preserve">Also known as Transient Rental Taxes. Florida law allows counties to impose local option transient rental taxes on rentals or leases of accommodations in hotels, motels, apartments, rooming houses, mobile home parks, RV parks, condominiums, or timeshare resorts for a term of six months or less. The state allows counties to choose between self-administering these taxes, or allowing the Department of Revenue to Administer the taxes on their behalf. This line only includes collections from those taxes the Department administers. 
</t>
  </si>
  <si>
    <t>pg 277 (Hardcopy)
pg 279 (PDF)</t>
  </si>
  <si>
    <t>https://floridarevenue.com/taxes/taxesfees/Pages/local_option.aspx#tourist_development</t>
  </si>
  <si>
    <t>1 Or 2 Perxent Toursit Devemlopment Tax</t>
  </si>
  <si>
    <t>The 1 or 2 Percent Tourist Development Tax was the original of the five tourist development taxes authorized. If adopted, the rate must be either 1 or 2 percent. Authorized uses include the capital construction of tourist-related facilities, tourist promotion, and beach and shoreline maintenance, including the funding and refunding of revenue bonds.</t>
  </si>
  <si>
    <t xml:space="preserve">125.0104(3)(c) </t>
  </si>
  <si>
    <t>pg 281 (Hardcopy)
pg 283 (PDF)</t>
  </si>
  <si>
    <t>Additional 1 Percent Tourist Devemopment Tax</t>
  </si>
  <si>
    <t xml:space="preserve">The Additional 1 Percent Tourist Development Tax may be levied by extraordinary vote of the county governing board or by referendum; however, it may only be levied after the 1 or 2 percent tourist development tax has been levied for a minimum of 3 years. If levied, the tax must be levied at the rate of 1 percent. Uses of the revenue are the same as for the 1 or 2 percent tax, except that revenues cannot be used for certain debt service or refinancing unless approved by an extraordinary vote of the governing board.
</t>
  </si>
  <si>
    <t>125.0105(3)(d)</t>
  </si>
  <si>
    <t>pg 284 (Hardcopy)
pg 286 (PDF)</t>
  </si>
  <si>
    <t>Professional Sports Franchise Facility Tourst Development Tax</t>
  </si>
  <si>
    <t>The Professional Sports Franchise Facility Tax may be levied at a rate up to 1 percent by a majority vote of the governing board of the county. Generally, proceeds can be used to pay debt service on bonds for the construction or renovation of professional sports franchise facilities, spring training facilities of professional sports franchises and convention centers, and to promote and advertise tourism.</t>
  </si>
  <si>
    <t>125.0104(3)(l)</t>
  </si>
  <si>
    <t>pg 287 (Hardcopy)
pg 289 (PDF)</t>
  </si>
  <si>
    <t>High Tourism Impact Tourist Development Tax</t>
  </si>
  <si>
    <t xml:space="preserve">The High Tourism Impact Tax may be levied by any county in which sales subject to the tourist development tax exceeded $600 million in the previous calendar year or were at least 18 percent of the county’s total taxable sales. No county levying a convention development tax, however, can be considered a high tourism impact county. Once levied, the tax may be continued until repealed. If levied, the tax rate must be 1 percent. Revenues may be used for the same purposes as the 1 or 2 percent tourist development tax.
</t>
  </si>
  <si>
    <t>125.0104(3)(m)</t>
  </si>
  <si>
    <t>pg 290 (Hardcopy)
pg 292 (PDF)</t>
  </si>
  <si>
    <t>Additional Professional Sports Franchise Facility Tourist Development Tax</t>
  </si>
  <si>
    <t>The Additional Professional Sports Franchise Facility Tax may be levied at a rate up to 1 percent by a majority plus one vote of the governing board of the county. Generally, the proceeds can be used to pay debt service on bonds for the construction or renovation of professional sports franchise facilities, spring training facilities of professional sports franchises, and to promote and advertise tourism.</t>
  </si>
  <si>
    <t>125.0104(3)(n)</t>
  </si>
  <si>
    <t>pg 293 (Hardcopy)
pg 295 (PDF)</t>
  </si>
  <si>
    <t>Conv &amp; Tourist Impact</t>
  </si>
  <si>
    <t xml:space="preserve">Additional Tourist Development Taxes enacted with specialized intent.
</t>
  </si>
  <si>
    <t>Tourist Impact Tax</t>
  </si>
  <si>
    <t xml:space="preserve">Any county is authoized to levy this tax so long as they create a land authority pursuant to s380.0661(1) FS. This levy is a 1 percent tax on transient rental facilities within the county area designated as an area of critical state concern pursuant to ch. 380, F.S. If the area(s) of critical state concern are greater than 50 percent of the county’s total land area, the tax may be levied countywide. The tax proceeds are used to purchase property in the area of critical state concern and to offset the loss of ad valorem taxes due to those land acquisitions. Only Monroe County is currently eligible to levy the tax, and the county levies the tax.
</t>
  </si>
  <si>
    <t>125.0108</t>
  </si>
  <si>
    <t>pg 296 (Hardcopy)
pg 298 (PDF)</t>
  </si>
  <si>
    <t>Consolidated County Convention Development Tax</t>
  </si>
  <si>
    <t>Each county operating under a government consolidated with one or more municipalities in the county may impose a 2 percent tax on the total consideration charged for transient rental transactions. The tax shall be levied pursuant to an ordinance enacted by the county’s governing body. Only the City of Jacksonville/Duval County consolidated government is currently eligible to levy the tax, and the consolidated government levies the tax.</t>
  </si>
  <si>
    <t>212.0305(4)(a)</t>
  </si>
  <si>
    <t>pg 300 (Hardcopy)
pg 302 (PDF)</t>
  </si>
  <si>
    <t>Charter County Convention Development Tax</t>
  </si>
  <si>
    <t xml:space="preserve">Each county may impose a 3 percent tax on the total consideration charged for transient rental transactions. The tax shall be levied pursuant to an ordinance enacted by the county’s governing body. The governing body of a municipality levying the Municipal Resort Tax may adopt a resolution prohibiting the imposition of the tax within its jurisdiction. If the levy is prohibited, no tax revenue shall be expended within that municipality. Only Miami-Dade County is currently eligible to levy the tax, and the county levies the tax.
</t>
  </si>
  <si>
    <t>212.0305(4)(b)</t>
  </si>
  <si>
    <t>pg 302 (Hardcopy)
pg 304 (PDF)</t>
  </si>
  <si>
    <t>Special District, Special, and Subcounty Convention Development Tax</t>
  </si>
  <si>
    <t xml:space="preserve">The three taxes authorized by s. 212.0305(4)(c)-(e), F.S., are the:
• Special District Convention Development Tax, which is levied within the boundaries of the special district formerly levying a tourist advertising ad valorem tax within a special taxing district.
• Special Convention Development Tax, which is levied outside the boundaries of the special district and to the southeast of State Road 415.
• Subcounty Convention Development Tax, which is levied outside the boundaries of the special district and to the northwest of State Road 415.
Only Volusia County is currently eligible to levy the tax, and the county levies the tax.
</t>
  </si>
  <si>
    <t>212.0305(4)(c) - (e) &amp; 212.03055</t>
  </si>
  <si>
    <t>pg 304 (Hardcopy)
pg 306 (PDF)</t>
  </si>
  <si>
    <t>Voted 1-Cent Local Option Fuel</t>
  </si>
  <si>
    <t xml:space="preserve">Also known as the Ninth Cent Fuel Tax or the County Voted @ 1-Cent Fuel Tax. The Ninth-Cent Fuel Tax is a local option tax of 1 cent on every net gallon of motor and diesel fuel sold within a county. 
</t>
  </si>
  <si>
    <t>pg 260 (Hardcopy)
pg 262 (PDF)</t>
  </si>
  <si>
    <t>DR-309632</t>
  </si>
  <si>
    <t>Non-Voted Local Option Fuel</t>
  </si>
  <si>
    <t xml:space="preserve">Local governments are authorized to levy a tax of 1 to 6 cents on every net gallon of motor fuel sold in a county. The tax is imposed on diesel fuel in each county at the maximum rate of 6 cents per gallon.
</t>
  </si>
  <si>
    <t>336.025(1)(a)</t>
  </si>
  <si>
    <t>pg 264 (Hardcopy)
pg 266 (PDF)</t>
  </si>
  <si>
    <t>Additional Local Option Fuel</t>
  </si>
  <si>
    <t xml:space="preserve">County governments are authorized to levy a tax of 1 to 5 cents upon every net gallon of motor fuel sold within a county. Diesel fuel is not subject to this tax. 
</t>
  </si>
  <si>
    <t>336.025(1)(b)</t>
  </si>
  <si>
    <t>pg 267 (Hardcopy)
pg 269 (PDF)</t>
  </si>
  <si>
    <t>LAST UPDATED: 16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</si>
</sst>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0.0%"/>
  </numFmts>
  <fonts count="29">
    <font>
      <sz val="10"/>
      <name val="Times New Roman"/>
    </font>
    <font>
      <sz val="11"/>
      <color theme="1"/>
      <name val="Calibri"/>
      <family val="2"/>
      <scheme val="minor"/>
    </font>
    <font>
      <sz val="10"/>
      <name val="Times New Roman"/>
      <family val="1"/>
    </font>
    <font>
      <sz val="8"/>
      <name val="Times New Roman"/>
      <family val="1"/>
    </font>
    <font>
      <sz val="10"/>
      <name val="Times New Roman"/>
      <family val="1"/>
    </font>
    <font>
      <b/>
      <sz val="10"/>
      <name val="Times New Roman"/>
      <family val="1"/>
    </font>
    <font>
      <sz val="12"/>
      <name val="Arial MT"/>
    </font>
    <font>
      <sz val="9"/>
      <color indexed="20"/>
      <name val="Arial"/>
      <family val="2"/>
    </font>
    <font>
      <sz val="9"/>
      <color indexed="48"/>
      <name val="Arial"/>
      <family val="2"/>
    </font>
    <font>
      <b/>
      <sz val="12"/>
      <color indexed="20"/>
      <name val="Arial"/>
      <family val="2"/>
    </font>
    <font>
      <b/>
      <sz val="9"/>
      <color indexed="20"/>
      <name val="Arial"/>
      <family val="2"/>
    </font>
    <font>
      <sz val="10"/>
      <name val="Arial"/>
      <family val="2"/>
    </font>
    <font>
      <b/>
      <sz val="10"/>
      <color indexed="8"/>
      <name val="Arial"/>
      <family val="2"/>
    </font>
    <font>
      <b/>
      <sz val="10"/>
      <color indexed="39"/>
      <name val="Arial"/>
      <family val="2"/>
    </font>
    <font>
      <b/>
      <sz val="8"/>
      <color indexed="8"/>
      <name val="Arial"/>
      <family val="2"/>
    </font>
    <font>
      <sz val="10"/>
      <color indexed="8"/>
      <name val="Arial"/>
      <family val="2"/>
    </font>
    <font>
      <b/>
      <sz val="12"/>
      <color indexed="8"/>
      <name val="Arial"/>
      <family val="2"/>
    </font>
    <font>
      <sz val="10"/>
      <color indexed="8"/>
      <name val="Arial"/>
      <family val="2"/>
    </font>
    <font>
      <sz val="10"/>
      <color indexed="39"/>
      <name val="Arial"/>
      <family val="2"/>
    </font>
    <font>
      <sz val="8"/>
      <color indexed="8"/>
      <name val="Arial"/>
      <family val="2"/>
    </font>
    <font>
      <sz val="14"/>
      <name val="Arial"/>
      <family val="2"/>
    </font>
    <font>
      <sz val="10"/>
      <color indexed="10"/>
      <name val="Arial"/>
      <family val="2"/>
    </font>
    <font>
      <sz val="8"/>
      <color indexed="81"/>
      <name val="Tahoma"/>
      <family val="2"/>
    </font>
    <font>
      <b/>
      <sz val="8"/>
      <color indexed="81"/>
      <name val="Tahoma"/>
      <family val="2"/>
    </font>
    <font>
      <sz val="10"/>
      <color theme="1"/>
      <name val="Times New Roman"/>
      <family val="1"/>
    </font>
    <font>
      <u/>
      <sz val="11"/>
      <color theme="10"/>
      <name val="Calibri"/>
      <family val="2"/>
      <scheme val="minor"/>
    </font>
    <font>
      <u/>
      <sz val="10"/>
      <color theme="10"/>
      <name val="Times New Roman"/>
      <family val="1"/>
    </font>
    <font>
      <b/>
      <sz val="10"/>
      <color theme="1"/>
      <name val="Times New Roman"/>
      <family val="1"/>
    </font>
    <font>
      <sz val="48"/>
      <color theme="1"/>
      <name val="Calibri"/>
      <family val="2"/>
      <scheme val="minor"/>
    </font>
  </fonts>
  <fills count="29">
    <fill>
      <patternFill patternType="none"/>
    </fill>
    <fill>
      <patternFill patternType="gray125"/>
    </fill>
    <fill>
      <patternFill patternType="solid">
        <fgColor indexed="57"/>
      </patternFill>
    </fill>
    <fill>
      <patternFill patternType="solid">
        <fgColor indexed="11"/>
      </patternFill>
    </fill>
    <fill>
      <patternFill patternType="solid">
        <fgColor indexed="43"/>
      </patternFill>
    </fill>
    <fill>
      <patternFill patternType="solid">
        <fgColor indexed="50"/>
      </patternFill>
    </fill>
    <fill>
      <patternFill patternType="solid">
        <fgColor indexed="51"/>
      </patternFill>
    </fill>
    <fill>
      <patternFill patternType="solid">
        <fgColor indexed="52"/>
      </patternFill>
    </fill>
    <fill>
      <patternFill patternType="solid">
        <fgColor indexed="43"/>
        <bgColor indexed="64"/>
      </patternFill>
    </fill>
    <fill>
      <patternFill patternType="solid">
        <fgColor indexed="40"/>
        <bgColor indexed="64"/>
      </patternFill>
    </fill>
    <fill>
      <patternFill patternType="solid">
        <fgColor indexed="45"/>
      </patternFill>
    </fill>
    <fill>
      <patternFill patternType="solid">
        <fgColor indexed="29"/>
      </patternFill>
    </fill>
    <fill>
      <patternFill patternType="solid">
        <fgColor indexed="10"/>
      </patternFill>
    </fill>
    <fill>
      <patternFill patternType="solid">
        <fgColor indexed="53"/>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solid">
        <fgColor indexed="57"/>
        <bgColor indexed="64"/>
      </patternFill>
    </fill>
    <fill>
      <patternFill patternType="solid">
        <fgColor indexed="50"/>
        <bgColor indexed="64"/>
      </patternFill>
    </fill>
    <fill>
      <patternFill patternType="solid">
        <fgColor theme="0"/>
        <bgColor indexed="64"/>
      </patternFill>
    </fill>
  </fills>
  <borders count="13">
    <border>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51"/>
      </left>
      <right style="thin">
        <color indexed="51"/>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53">
    <xf numFmtId="0" fontId="0" fillId="0" borderId="0"/>
    <xf numFmtId="0" fontId="6" fillId="0" borderId="0"/>
    <xf numFmtId="0" fontId="6" fillId="0" borderId="0"/>
    <xf numFmtId="0" fontId="6" fillId="0" borderId="0"/>
    <xf numFmtId="4" fontId="12" fillId="4" borderId="1" applyNumberFormat="0" applyProtection="0">
      <alignment vertical="center"/>
    </xf>
    <xf numFmtId="4" fontId="13" fillId="8" borderId="1" applyNumberFormat="0" applyProtection="0">
      <alignment vertical="center"/>
    </xf>
    <xf numFmtId="4" fontId="14" fillId="8" borderId="1" applyNumberFormat="0" applyProtection="0">
      <alignment horizontal="left" vertical="center" indent="1"/>
    </xf>
    <xf numFmtId="0" fontId="12" fillId="8" borderId="1" applyNumberFormat="0" applyProtection="0">
      <alignment horizontal="left" vertical="top" indent="1"/>
    </xf>
    <xf numFmtId="4" fontId="14" fillId="9" borderId="0" applyNumberFormat="0" applyProtection="0">
      <alignment horizontal="left" vertical="center" indent="1"/>
    </xf>
    <xf numFmtId="4" fontId="15" fillId="10" borderId="1" applyNumberFormat="0" applyProtection="0">
      <alignment horizontal="right" vertical="center"/>
    </xf>
    <xf numFmtId="4" fontId="15" fillId="11" borderId="1" applyNumberFormat="0" applyProtection="0">
      <alignment horizontal="right" vertical="center"/>
    </xf>
    <xf numFmtId="4" fontId="15" fillId="12" borderId="1" applyNumberFormat="0" applyProtection="0">
      <alignment horizontal="right" vertical="center"/>
    </xf>
    <xf numFmtId="4" fontId="15" fillId="6" borderId="1" applyNumberFormat="0" applyProtection="0">
      <alignment horizontal="right" vertical="center"/>
    </xf>
    <xf numFmtId="4" fontId="15" fillId="7" borderId="1" applyNumberFormat="0" applyProtection="0">
      <alignment horizontal="right" vertical="center"/>
    </xf>
    <xf numFmtId="4" fontId="15" fillId="13" borderId="1" applyNumberFormat="0" applyProtection="0">
      <alignment horizontal="right" vertical="center"/>
    </xf>
    <xf numFmtId="4" fontId="15" fillId="2" borderId="1" applyNumberFormat="0" applyProtection="0">
      <alignment horizontal="right" vertical="center"/>
    </xf>
    <xf numFmtId="4" fontId="15" fillId="5" borderId="1" applyNumberFormat="0" applyProtection="0">
      <alignment horizontal="right" vertical="center"/>
    </xf>
    <xf numFmtId="4" fontId="15" fillId="3" borderId="1" applyNumberFormat="0" applyProtection="0">
      <alignment horizontal="right" vertical="center"/>
    </xf>
    <xf numFmtId="4" fontId="12" fillId="14" borderId="2" applyNumberFormat="0" applyProtection="0">
      <alignment horizontal="left" vertical="center" indent="1"/>
    </xf>
    <xf numFmtId="4" fontId="15" fillId="15" borderId="0" applyNumberFormat="0" applyProtection="0">
      <alignment horizontal="left" vertical="center" indent="1"/>
    </xf>
    <xf numFmtId="4" fontId="16" fillId="16" borderId="0" applyNumberFormat="0" applyProtection="0">
      <alignment horizontal="left" vertical="center" indent="1"/>
    </xf>
    <xf numFmtId="4" fontId="15" fillId="17" borderId="1" applyNumberFormat="0" applyProtection="0">
      <alignment horizontal="right" vertical="center"/>
    </xf>
    <xf numFmtId="4" fontId="17" fillId="15" borderId="0" applyNumberFormat="0" applyProtection="0">
      <alignment horizontal="left" vertical="center" indent="1"/>
    </xf>
    <xf numFmtId="4" fontId="17" fillId="9" borderId="0" applyNumberFormat="0" applyProtection="0">
      <alignment horizontal="left" vertical="center" indent="1"/>
    </xf>
    <xf numFmtId="0" fontId="11" fillId="16" borderId="1" applyNumberFormat="0" applyProtection="0">
      <alignment horizontal="left" vertical="center" indent="1"/>
    </xf>
    <xf numFmtId="0" fontId="11" fillId="16" borderId="1" applyNumberFormat="0" applyProtection="0">
      <alignment horizontal="left" vertical="top" indent="1"/>
    </xf>
    <xf numFmtId="0" fontId="11" fillId="9" borderId="1" applyNumberFormat="0" applyProtection="0">
      <alignment horizontal="left" vertical="center" indent="1"/>
    </xf>
    <xf numFmtId="0" fontId="11" fillId="9" borderId="1" applyNumberFormat="0" applyProtection="0">
      <alignment horizontal="left" vertical="top" indent="1"/>
    </xf>
    <xf numFmtId="0" fontId="11" fillId="18" borderId="1" applyNumberFormat="0" applyProtection="0">
      <alignment horizontal="left" vertical="center" indent="1"/>
    </xf>
    <xf numFmtId="0" fontId="11" fillId="18" borderId="1" applyNumberFormat="0" applyProtection="0">
      <alignment horizontal="left" vertical="top" indent="1"/>
    </xf>
    <xf numFmtId="0" fontId="11" fillId="19" borderId="1" applyNumberFormat="0" applyProtection="0">
      <alignment horizontal="left" vertical="center" indent="1"/>
    </xf>
    <xf numFmtId="0" fontId="11" fillId="19" borderId="1" applyNumberFormat="0" applyProtection="0">
      <alignment horizontal="left" vertical="top" indent="1"/>
    </xf>
    <xf numFmtId="4" fontId="15" fillId="20" borderId="1" applyNumberFormat="0" applyProtection="0">
      <alignment vertical="center"/>
    </xf>
    <xf numFmtId="4" fontId="18" fillId="20" borderId="1" applyNumberFormat="0" applyProtection="0">
      <alignment vertical="center"/>
    </xf>
    <xf numFmtId="4" fontId="15" fillId="20" borderId="1" applyNumberFormat="0" applyProtection="0">
      <alignment horizontal="left" vertical="center" indent="1"/>
    </xf>
    <xf numFmtId="0" fontId="15" fillId="20" borderId="1" applyNumberFormat="0" applyProtection="0">
      <alignment horizontal="left" vertical="top" indent="1"/>
    </xf>
    <xf numFmtId="4" fontId="15" fillId="15" borderId="1" applyNumberFormat="0" applyProtection="0">
      <alignment horizontal="right" vertical="center"/>
    </xf>
    <xf numFmtId="4" fontId="18" fillId="15" borderId="1" applyNumberFormat="0" applyProtection="0">
      <alignment horizontal="right" vertical="center"/>
    </xf>
    <xf numFmtId="4" fontId="19" fillId="17" borderId="1" applyNumberFormat="0" applyProtection="0">
      <alignment horizontal="left" vertical="center" indent="1"/>
    </xf>
    <xf numFmtId="0" fontId="19" fillId="9" borderId="1" applyNumberFormat="0" applyProtection="0">
      <alignment horizontal="left" vertical="top" indent="1"/>
    </xf>
    <xf numFmtId="4" fontId="20" fillId="0" borderId="0" applyNumberFormat="0" applyProtection="0">
      <alignment horizontal="left" vertical="center" indent="1"/>
    </xf>
    <xf numFmtId="4" fontId="21" fillId="15" borderId="1" applyNumberFormat="0" applyProtection="0">
      <alignment horizontal="right" vertical="center"/>
    </xf>
    <xf numFmtId="0" fontId="7" fillId="21" borderId="0"/>
    <xf numFmtId="49" fontId="8" fillId="21" borderId="0"/>
    <xf numFmtId="49" fontId="9" fillId="21" borderId="3">
      <alignment wrapText="1"/>
    </xf>
    <xf numFmtId="49" fontId="9" fillId="21" borderId="0">
      <alignment wrapText="1"/>
    </xf>
    <xf numFmtId="0" fontId="7" fillId="22" borderId="3">
      <protection locked="0"/>
    </xf>
    <xf numFmtId="0" fontId="7" fillId="21" borderId="0"/>
    <xf numFmtId="0" fontId="10" fillId="23" borderId="0"/>
    <xf numFmtId="0" fontId="10" fillId="24" borderId="0"/>
    <xf numFmtId="0" fontId="10" fillId="25" borderId="0"/>
    <xf numFmtId="0" fontId="1" fillId="0" borderId="0"/>
    <xf numFmtId="0" fontId="25" fillId="0" borderId="0" applyNumberFormat="0" applyFill="0" applyBorder="0" applyAlignment="0" applyProtection="0"/>
  </cellStyleXfs>
  <cellXfs count="78">
    <xf numFmtId="0" fontId="0" fillId="0" borderId="0" xfId="0"/>
    <xf numFmtId="3" fontId="0" fillId="0" borderId="0" xfId="0" applyNumberFormat="1" applyFill="1" applyBorder="1"/>
    <xf numFmtId="17" fontId="0" fillId="0" borderId="0" xfId="0" applyNumberFormat="1"/>
    <xf numFmtId="0" fontId="0" fillId="0" borderId="0" xfId="0" applyAlignment="1">
      <alignment horizontal="right"/>
    </xf>
    <xf numFmtId="0" fontId="0" fillId="0" borderId="0" xfId="0" applyAlignment="1"/>
    <xf numFmtId="3" fontId="0" fillId="0" borderId="0" xfId="0" applyNumberFormat="1" applyAlignment="1">
      <alignment horizontal="right"/>
    </xf>
    <xf numFmtId="3" fontId="0" fillId="0" borderId="0" xfId="0" applyNumberFormat="1"/>
    <xf numFmtId="3" fontId="0" fillId="0" borderId="0" xfId="0" applyNumberFormat="1" applyFill="1" applyAlignment="1">
      <alignment horizontal="right"/>
    </xf>
    <xf numFmtId="164" fontId="0" fillId="0" borderId="0" xfId="0" applyNumberFormat="1"/>
    <xf numFmtId="0" fontId="5" fillId="0" borderId="0" xfId="0" applyFont="1"/>
    <xf numFmtId="0" fontId="0" fillId="0" borderId="0" xfId="0" applyAlignment="1">
      <alignment horizontal="center"/>
    </xf>
    <xf numFmtId="37" fontId="4" fillId="0" borderId="0" xfId="2" applyNumberFormat="1" applyFont="1" applyFill="1" applyProtection="1"/>
    <xf numFmtId="37" fontId="4" fillId="0" borderId="0" xfId="1" applyNumberFormat="1" applyFont="1" applyFill="1" applyProtection="1"/>
    <xf numFmtId="37" fontId="4" fillId="0" borderId="0" xfId="3" applyNumberFormat="1" applyFont="1" applyFill="1" applyProtection="1"/>
    <xf numFmtId="3" fontId="4" fillId="0" borderId="0" xfId="3" applyNumberFormat="1" applyFont="1" applyFill="1" applyProtection="1"/>
    <xf numFmtId="3" fontId="4" fillId="0" borderId="0" xfId="1" applyNumberFormat="1" applyFont="1" applyFill="1" applyProtection="1"/>
    <xf numFmtId="3" fontId="4" fillId="0" borderId="0" xfId="2" applyNumberFormat="1" applyFont="1" applyFill="1" applyProtection="1"/>
    <xf numFmtId="3" fontId="4" fillId="0" borderId="0" xfId="0" applyNumberFormat="1" applyFont="1" applyFill="1" applyProtection="1"/>
    <xf numFmtId="3" fontId="4" fillId="0" borderId="0" xfId="2" applyNumberFormat="1" applyFont="1" applyFill="1" applyBorder="1" applyProtection="1"/>
    <xf numFmtId="3" fontId="4" fillId="0" borderId="0" xfId="1" applyNumberFormat="1" applyFont="1" applyFill="1" applyBorder="1" applyProtection="1"/>
    <xf numFmtId="3" fontId="4" fillId="0" borderId="0" xfId="3" applyNumberFormat="1" applyFont="1" applyFill="1" applyBorder="1" applyProtection="1"/>
    <xf numFmtId="41" fontId="4" fillId="0" borderId="0" xfId="2" applyNumberFormat="1" applyFont="1" applyFill="1" applyProtection="1"/>
    <xf numFmtId="41" fontId="4" fillId="0" borderId="0" xfId="3" applyNumberFormat="1" applyFont="1" applyFill="1" applyProtection="1"/>
    <xf numFmtId="37" fontId="4" fillId="0" borderId="0" xfId="1" applyNumberFormat="1" applyFont="1" applyFill="1" applyBorder="1" applyProtection="1"/>
    <xf numFmtId="3" fontId="4" fillId="0" borderId="0" xfId="0" applyNumberFormat="1" applyFont="1" applyFill="1" applyBorder="1" applyProtection="1"/>
    <xf numFmtId="0" fontId="0" fillId="26" borderId="0" xfId="0" applyFill="1" applyAlignment="1"/>
    <xf numFmtId="0" fontId="0" fillId="26" borderId="0" xfId="0" applyFill="1"/>
    <xf numFmtId="0" fontId="0" fillId="27" borderId="0" xfId="0" applyFill="1"/>
    <xf numFmtId="3" fontId="2" fillId="0" borderId="0" xfId="0" applyNumberFormat="1" applyFont="1" applyFill="1" applyAlignment="1">
      <alignment horizontal="right"/>
    </xf>
    <xf numFmtId="3" fontId="0" fillId="0" borderId="0" xfId="0" applyNumberFormat="1" applyFill="1"/>
    <xf numFmtId="0" fontId="0" fillId="0" borderId="0" xfId="0" applyAlignment="1">
      <alignment horizontal="center"/>
    </xf>
    <xf numFmtId="0" fontId="24" fillId="28" borderId="0" xfId="51" applyFont="1" applyFill="1" applyAlignment="1">
      <alignment horizontal="right" vertical="top"/>
    </xf>
    <xf numFmtId="0" fontId="26" fillId="28" borderId="4" xfId="52" applyFont="1" applyFill="1" applyBorder="1" applyAlignment="1">
      <alignment horizontal="left" vertical="top" wrapText="1"/>
    </xf>
    <xf numFmtId="0" fontId="24" fillId="28" borderId="4" xfId="51" applyFont="1" applyFill="1" applyBorder="1" applyAlignment="1">
      <alignment horizontal="right" vertical="top"/>
    </xf>
    <xf numFmtId="0" fontId="26" fillId="28" borderId="4" xfId="52" applyFont="1" applyFill="1" applyBorder="1" applyAlignment="1">
      <alignment horizontal="left" vertical="top"/>
    </xf>
    <xf numFmtId="0" fontId="26" fillId="28" borderId="5" xfId="52" applyFont="1" applyFill="1" applyBorder="1" applyAlignment="1">
      <alignment horizontal="left" vertical="top"/>
    </xf>
    <xf numFmtId="0" fontId="1" fillId="0" borderId="0" xfId="51"/>
    <xf numFmtId="0" fontId="27" fillId="0" borderId="6" xfId="51" applyFont="1" applyBorder="1" applyAlignment="1">
      <alignment horizontal="center" vertical="center"/>
    </xf>
    <xf numFmtId="0" fontId="27" fillId="0" borderId="4" xfId="51" applyFont="1" applyBorder="1" applyAlignment="1">
      <alignment horizontal="center" vertical="center"/>
    </xf>
    <xf numFmtId="0" fontId="27" fillId="0" borderId="7" xfId="51" applyFont="1" applyBorder="1" applyAlignment="1">
      <alignment horizontal="center" vertical="center"/>
    </xf>
    <xf numFmtId="0" fontId="27" fillId="28" borderId="4" xfId="51" applyFont="1" applyFill="1" applyBorder="1" applyAlignment="1">
      <alignment horizontal="center" vertical="center" wrapText="1"/>
    </xf>
    <xf numFmtId="0" fontId="27" fillId="28" borderId="8" xfId="51" applyFont="1" applyFill="1" applyBorder="1" applyAlignment="1">
      <alignment horizontal="center" vertical="center" wrapText="1"/>
    </xf>
    <xf numFmtId="0" fontId="27" fillId="28" borderId="9" xfId="51" applyFont="1" applyFill="1" applyBorder="1" applyAlignment="1">
      <alignment horizontal="center" vertical="center" wrapText="1"/>
    </xf>
    <xf numFmtId="0" fontId="27" fillId="28" borderId="10" xfId="51" applyFont="1" applyFill="1" applyBorder="1" applyAlignment="1">
      <alignment horizontal="center" vertical="center"/>
    </xf>
    <xf numFmtId="0" fontId="24" fillId="0" borderId="11" xfId="51" applyFont="1" applyBorder="1" applyAlignment="1">
      <alignment horizontal="left" vertical="top"/>
    </xf>
    <xf numFmtId="0" fontId="24" fillId="0" borderId="11" xfId="51" applyFont="1" applyBorder="1" applyAlignment="1">
      <alignment vertical="top" wrapText="1"/>
    </xf>
    <xf numFmtId="0" fontId="24" fillId="0" borderId="11" xfId="51" applyFont="1" applyBorder="1" applyAlignment="1">
      <alignment horizontal="center" vertical="top" wrapText="1"/>
    </xf>
    <xf numFmtId="0" fontId="26" fillId="0" borderId="11" xfId="52" applyFont="1" applyFill="1" applyBorder="1" applyAlignment="1">
      <alignment horizontal="center" vertical="center"/>
    </xf>
    <xf numFmtId="0" fontId="24" fillId="0" borderId="0" xfId="51" applyFont="1"/>
    <xf numFmtId="0" fontId="24" fillId="0" borderId="0" xfId="51" applyFont="1" applyAlignment="1">
      <alignment horizontal="left" vertical="top"/>
    </xf>
    <xf numFmtId="0" fontId="24" fillId="0" borderId="0" xfId="51" applyFont="1" applyAlignment="1">
      <alignment horizontal="left" vertical="top" wrapText="1"/>
    </xf>
    <xf numFmtId="0" fontId="24" fillId="0" borderId="0" xfId="51" applyFont="1" applyAlignment="1">
      <alignment horizontal="center" vertical="center" wrapText="1"/>
    </xf>
    <xf numFmtId="0" fontId="24" fillId="0" borderId="0" xfId="51" applyFont="1" applyAlignment="1">
      <alignment horizontal="center" vertical="center"/>
    </xf>
    <xf numFmtId="0" fontId="28" fillId="0" borderId="0" xfId="51" applyFont="1" applyAlignment="1">
      <alignment horizontal="center" vertical="center"/>
    </xf>
    <xf numFmtId="0" fontId="26" fillId="0" borderId="0" xfId="52" applyFont="1" applyFill="1" applyBorder="1" applyAlignment="1">
      <alignment horizontal="center" vertical="center"/>
    </xf>
    <xf numFmtId="0" fontId="24" fillId="0" borderId="12" xfId="51" applyFont="1" applyBorder="1"/>
    <xf numFmtId="0" fontId="24" fillId="0" borderId="12" xfId="51" applyFont="1" applyBorder="1" applyAlignment="1">
      <alignment horizontal="left" vertical="top"/>
    </xf>
    <xf numFmtId="0" fontId="24" fillId="0" borderId="12" xfId="51" applyFont="1" applyBorder="1" applyAlignment="1">
      <alignment horizontal="left" vertical="top" wrapText="1"/>
    </xf>
    <xf numFmtId="0" fontId="24" fillId="0" borderId="12" xfId="51" applyFont="1" applyBorder="1" applyAlignment="1">
      <alignment horizontal="center" vertical="center"/>
    </xf>
    <xf numFmtId="0" fontId="24" fillId="0" borderId="12" xfId="51" applyFont="1" applyBorder="1" applyAlignment="1">
      <alignment horizontal="center" vertical="center" wrapText="1"/>
    </xf>
    <xf numFmtId="0" fontId="26" fillId="0" borderId="12" xfId="52" applyFont="1" applyFill="1" applyBorder="1" applyAlignment="1">
      <alignment horizontal="center" vertical="center"/>
    </xf>
    <xf numFmtId="0" fontId="24" fillId="0" borderId="11" xfId="51" applyFont="1" applyBorder="1" applyAlignment="1">
      <alignment horizontal="left" vertical="top" wrapText="1"/>
    </xf>
    <xf numFmtId="0" fontId="24" fillId="0" borderId="11" xfId="51" applyFont="1" applyBorder="1" applyAlignment="1">
      <alignment horizontal="center" vertical="center"/>
    </xf>
    <xf numFmtId="0" fontId="24" fillId="0" borderId="11" xfId="51" applyFont="1" applyBorder="1" applyAlignment="1">
      <alignment horizontal="center" vertical="center" wrapText="1"/>
    </xf>
    <xf numFmtId="0" fontId="24" fillId="0" borderId="0" xfId="51" quotePrefix="1" applyFont="1" applyAlignment="1">
      <alignment horizontal="center" vertical="center" wrapText="1"/>
    </xf>
    <xf numFmtId="0" fontId="24" fillId="0" borderId="0" xfId="51" applyFont="1" applyAlignment="1">
      <alignment horizontal="left" vertical="top" wrapText="1"/>
    </xf>
    <xf numFmtId="0" fontId="24" fillId="0" borderId="0" xfId="51" quotePrefix="1" applyFont="1" applyAlignment="1">
      <alignment horizontal="center" vertical="center"/>
    </xf>
    <xf numFmtId="0" fontId="24" fillId="0" borderId="12" xfId="51" applyFont="1" applyBorder="1" applyAlignment="1">
      <alignment horizontal="left" vertical="top" wrapText="1"/>
    </xf>
    <xf numFmtId="0" fontId="24" fillId="0" borderId="12" xfId="51" quotePrefix="1" applyFont="1" applyBorder="1" applyAlignment="1">
      <alignment horizontal="center" vertical="center"/>
    </xf>
    <xf numFmtId="0" fontId="24" fillId="0" borderId="4" xfId="51" applyFont="1" applyBorder="1" applyAlignment="1">
      <alignment horizontal="left" vertical="top"/>
    </xf>
    <xf numFmtId="0" fontId="24" fillId="0" borderId="4" xfId="51" applyFont="1" applyBorder="1" applyAlignment="1">
      <alignment horizontal="left" vertical="top" wrapText="1"/>
    </xf>
    <xf numFmtId="0" fontId="24" fillId="0" borderId="4" xfId="51" applyFont="1" applyBorder="1" applyAlignment="1">
      <alignment horizontal="center" vertical="center"/>
    </xf>
    <xf numFmtId="0" fontId="24" fillId="0" borderId="4" xfId="51" applyFont="1" applyBorder="1" applyAlignment="1">
      <alignment horizontal="center" vertical="center" wrapText="1"/>
    </xf>
    <xf numFmtId="0" fontId="26" fillId="0" borderId="4" xfId="52" applyFont="1" applyFill="1" applyBorder="1" applyAlignment="1">
      <alignment horizontal="center" vertical="center"/>
    </xf>
    <xf numFmtId="0" fontId="1" fillId="0" borderId="0" xfId="51" applyAlignment="1">
      <alignment vertical="top"/>
    </xf>
    <xf numFmtId="0" fontId="1" fillId="0" borderId="0" xfId="51" applyAlignment="1">
      <alignment horizontal="left" vertical="top" wrapText="1"/>
    </xf>
    <xf numFmtId="0" fontId="1" fillId="0" borderId="0" xfId="51" applyAlignment="1">
      <alignment horizontal="center" vertical="center"/>
    </xf>
    <xf numFmtId="0" fontId="25" fillId="0" borderId="0" xfId="52" quotePrefix="1" applyBorder="1" applyAlignment="1">
      <alignment horizontal="left" vertical="top" wrapText="1"/>
    </xf>
  </cellXfs>
  <cellStyles count="53">
    <cellStyle name="Hyperlink 4" xfId="52" xr:uid="{42ACDAA2-2052-4A79-BCCC-32B69D21545E}"/>
    <cellStyle name="Normal" xfId="0" builtinId="0"/>
    <cellStyle name="Normal 31" xfId="51" xr:uid="{7B6FD482-47D1-46F0-B8EE-E009D18C1417}"/>
    <cellStyle name="Normal_Addtional Local Option Fuel" xfId="1" xr:uid="{00000000-0005-0000-0000-000001000000}"/>
    <cellStyle name="Normal_Non-Voted Local Option Fuel " xfId="2" xr:uid="{00000000-0005-0000-0000-000002000000}"/>
    <cellStyle name="Normal_Voted 1-Cent Local Option Fuel" xfId="3" xr:uid="{00000000-0005-0000-0000-000003000000}"/>
    <cellStyle name="SAPBEXaggData" xfId="4" xr:uid="{00000000-0005-0000-0000-000004000000}"/>
    <cellStyle name="SAPBEXaggDataEmph" xfId="5" xr:uid="{00000000-0005-0000-0000-000005000000}"/>
    <cellStyle name="SAPBEXaggItem" xfId="6" xr:uid="{00000000-0005-0000-0000-000006000000}"/>
    <cellStyle name="SAPBEXaggItemX" xfId="7" xr:uid="{00000000-0005-0000-0000-000007000000}"/>
    <cellStyle name="SAPBEXchaText" xfId="8" xr:uid="{00000000-0005-0000-0000-000008000000}"/>
    <cellStyle name="SAPBEXexcBad7" xfId="9" xr:uid="{00000000-0005-0000-0000-000009000000}"/>
    <cellStyle name="SAPBEXexcBad8" xfId="10" xr:uid="{00000000-0005-0000-0000-00000A000000}"/>
    <cellStyle name="SAPBEXexcBad9" xfId="11" xr:uid="{00000000-0005-0000-0000-00000B000000}"/>
    <cellStyle name="SAPBEXexcCritical4" xfId="12" xr:uid="{00000000-0005-0000-0000-00000C000000}"/>
    <cellStyle name="SAPBEXexcCritical5" xfId="13" xr:uid="{00000000-0005-0000-0000-00000D000000}"/>
    <cellStyle name="SAPBEXexcCritical6" xfId="14" xr:uid="{00000000-0005-0000-0000-00000E000000}"/>
    <cellStyle name="SAPBEXexcGood1" xfId="15" xr:uid="{00000000-0005-0000-0000-00000F000000}"/>
    <cellStyle name="SAPBEXexcGood2" xfId="16" xr:uid="{00000000-0005-0000-0000-000010000000}"/>
    <cellStyle name="SAPBEXexcGood3" xfId="17" xr:uid="{00000000-0005-0000-0000-000011000000}"/>
    <cellStyle name="SAPBEXfilterDrill" xfId="18" xr:uid="{00000000-0005-0000-0000-000012000000}"/>
    <cellStyle name="SAPBEXfilterItem" xfId="19" xr:uid="{00000000-0005-0000-0000-000013000000}"/>
    <cellStyle name="SAPBEXfilterText" xfId="20" xr:uid="{00000000-0005-0000-0000-000014000000}"/>
    <cellStyle name="SAPBEXformats" xfId="21" xr:uid="{00000000-0005-0000-0000-000015000000}"/>
    <cellStyle name="SAPBEXheaderItem" xfId="22" xr:uid="{00000000-0005-0000-0000-000016000000}"/>
    <cellStyle name="SAPBEXheaderText" xfId="23" xr:uid="{00000000-0005-0000-0000-000017000000}"/>
    <cellStyle name="SAPBEXHLevel0" xfId="24" xr:uid="{00000000-0005-0000-0000-000018000000}"/>
    <cellStyle name="SAPBEXHLevel0X" xfId="25" xr:uid="{00000000-0005-0000-0000-000019000000}"/>
    <cellStyle name="SAPBEXHLevel1" xfId="26" xr:uid="{00000000-0005-0000-0000-00001A000000}"/>
    <cellStyle name="SAPBEXHLevel1X" xfId="27" xr:uid="{00000000-0005-0000-0000-00001B000000}"/>
    <cellStyle name="SAPBEXHLevel2" xfId="28" xr:uid="{00000000-0005-0000-0000-00001C000000}"/>
    <cellStyle name="SAPBEXHLevel2X" xfId="29" xr:uid="{00000000-0005-0000-0000-00001D000000}"/>
    <cellStyle name="SAPBEXHLevel3" xfId="30" xr:uid="{00000000-0005-0000-0000-00001E000000}"/>
    <cellStyle name="SAPBEXHLevel3X" xfId="31" xr:uid="{00000000-0005-0000-0000-00001F000000}"/>
    <cellStyle name="SAPBEXresData" xfId="32" xr:uid="{00000000-0005-0000-0000-000020000000}"/>
    <cellStyle name="SAPBEXresDataEmph" xfId="33" xr:uid="{00000000-0005-0000-0000-000021000000}"/>
    <cellStyle name="SAPBEXresItem" xfId="34" xr:uid="{00000000-0005-0000-0000-000022000000}"/>
    <cellStyle name="SAPBEXresItemX" xfId="35" xr:uid="{00000000-0005-0000-0000-000023000000}"/>
    <cellStyle name="SAPBEXstdData" xfId="36" xr:uid="{00000000-0005-0000-0000-000024000000}"/>
    <cellStyle name="SAPBEXstdDataEmph" xfId="37" xr:uid="{00000000-0005-0000-0000-000025000000}"/>
    <cellStyle name="SAPBEXstdItem" xfId="38" xr:uid="{00000000-0005-0000-0000-000026000000}"/>
    <cellStyle name="SAPBEXstdItemX" xfId="39" xr:uid="{00000000-0005-0000-0000-000027000000}"/>
    <cellStyle name="SAPBEXtitle" xfId="40" xr:uid="{00000000-0005-0000-0000-000028000000}"/>
    <cellStyle name="SAPBEXundefined" xfId="41" xr:uid="{00000000-0005-0000-0000-000029000000}"/>
    <cellStyle name="SEM-BPS-data" xfId="42" xr:uid="{00000000-0005-0000-0000-00002A000000}"/>
    <cellStyle name="SEM-BPS-head" xfId="43" xr:uid="{00000000-0005-0000-0000-00002B000000}"/>
    <cellStyle name="SEM-BPS-headdata" xfId="44" xr:uid="{00000000-0005-0000-0000-00002C000000}"/>
    <cellStyle name="SEM-BPS-headkey" xfId="45" xr:uid="{00000000-0005-0000-0000-00002D000000}"/>
    <cellStyle name="SEM-BPS-input-on" xfId="46" xr:uid="{00000000-0005-0000-0000-00002E000000}"/>
    <cellStyle name="SEM-BPS-key" xfId="47" xr:uid="{00000000-0005-0000-0000-00002F000000}"/>
    <cellStyle name="SEM-BPS-sub1" xfId="48" xr:uid="{00000000-0005-0000-0000-000030000000}"/>
    <cellStyle name="SEM-BPS-sub2" xfId="49" xr:uid="{00000000-0005-0000-0000-000031000000}"/>
    <cellStyle name="SEM-BPS-total" xfId="50" xr:uid="{00000000-0005-0000-0000-00003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CFAED"/>
      <rgbColor rgb="00BBDCE8"/>
      <rgbColor rgb="000000FF"/>
      <rgbColor rgb="00ABCCD9"/>
      <rgbColor rgb="00D7ECF4"/>
      <rgbColor rgb="00C8F0F5"/>
      <rgbColor rgb="00800000"/>
      <rgbColor rgb="00008000"/>
      <rgbColor rgb="00000080"/>
      <rgbColor rgb="00808000"/>
      <rgbColor rgb="00414141"/>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D6D6D"/>
      <rgbColor rgb="00C8F0F5"/>
      <rgbColor rgb="00F2EEE3"/>
      <rgbColor rgb="00E2DCCF"/>
      <rgbColor rgb="006D6D6D"/>
      <rgbColor rgb="00FBF9F0"/>
      <rgbColor rgb="00414141"/>
      <rgbColor rgb="00CDC2B6"/>
      <rgbColor rgb="006D6D6D"/>
      <rgbColor rgb="00A1E7EF"/>
      <rgbColor rgb="00FFE29D"/>
      <rgbColor rgb="009DBCC9"/>
      <rgbColor rgb="00FFB138"/>
      <rgbColor rgb="00FF6600"/>
      <rgbColor rgb="00666699"/>
      <rgbColor rgb="00969696"/>
      <rgbColor rgb="00003366"/>
      <rgbColor rgb="00FFF7D4"/>
      <rgbColor rgb="00003300"/>
      <rgbColor rgb="00333300"/>
      <rgbColor rgb="00993300"/>
      <rgbColor rgb="00414141"/>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oridarevenue.com/Forms_library/current/dr15n.pdf" TargetMode="External"/><Relationship Id="rId3" Type="http://schemas.openxmlformats.org/officeDocument/2006/relationships/hyperlink" Target="http://edr.state.fl.us/Content/revenues/reports/tax-handbook/index.cfm" TargetMode="External"/><Relationship Id="rId7" Type="http://schemas.openxmlformats.org/officeDocument/2006/relationships/hyperlink" Target="https://floridarevenue.com/Forms_library/current/dr15n.pdf" TargetMode="External"/><Relationship Id="rId2" Type="http://schemas.openxmlformats.org/officeDocument/2006/relationships/hyperlink" Target="https://floridarevenue.com/Pages/forms_index.aspx" TargetMode="External"/><Relationship Id="rId1" Type="http://schemas.openxmlformats.org/officeDocument/2006/relationships/hyperlink" Target="https://floridarevenue.com/taxes/taxesfees/Pages/discretionary.aspx" TargetMode="External"/><Relationship Id="rId6" Type="http://schemas.openxmlformats.org/officeDocument/2006/relationships/hyperlink" Target="https://floridarevenue.com/Forms_library/current/dr15n.pdf" TargetMode="External"/><Relationship Id="rId11" Type="http://schemas.openxmlformats.org/officeDocument/2006/relationships/printerSettings" Target="../printerSettings/printerSettings1.bin"/><Relationship Id="rId5" Type="http://schemas.openxmlformats.org/officeDocument/2006/relationships/hyperlink" Target="https://floridarevenue.com/taxes/taxesfees/Pages/local_option.aspx" TargetMode="External"/><Relationship Id="rId10" Type="http://schemas.openxmlformats.org/officeDocument/2006/relationships/hyperlink" Target="https://floridarevenue.com/taxes/taxesfees/Pages/local_option.aspx" TargetMode="External"/><Relationship Id="rId4" Type="http://schemas.openxmlformats.org/officeDocument/2006/relationships/hyperlink" Target="https://floridarevenue.com/Forms_library/current/dr15.pdf" TargetMode="External"/><Relationship Id="rId9" Type="http://schemas.openxmlformats.org/officeDocument/2006/relationships/hyperlink" Target="https://floridarevenue.com/Forms_library/current/dr15.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46F92-6CC2-4550-825F-5F68D9212D0F}">
  <sheetPr>
    <tabColor rgb="FF7030A0"/>
  </sheetPr>
  <dimension ref="A1:I29"/>
  <sheetViews>
    <sheetView tabSelected="1" workbookViewId="0">
      <pane ySplit="2" topLeftCell="A9" activePane="bottomLeft" state="frozen"/>
      <selection pane="bottomLeft" activeCell="D5" sqref="D5"/>
    </sheetView>
  </sheetViews>
  <sheetFormatPr defaultRowHeight="15"/>
  <cols>
    <col min="1" max="2" width="3.33203125" style="36" customWidth="1"/>
    <col min="3" max="3" width="44.5" style="74" customWidth="1"/>
    <col min="4" max="4" width="101.83203125" style="75" customWidth="1"/>
    <col min="5" max="5" width="21.6640625" style="76" bestFit="1" customWidth="1"/>
    <col min="6" max="6" width="20.5" style="76" customWidth="1"/>
    <col min="7" max="7" width="15.6640625" style="76" customWidth="1"/>
    <col min="8" max="8" width="83.5" style="76" bestFit="1" customWidth="1"/>
    <col min="9" max="16384" width="9.33203125" style="36"/>
  </cols>
  <sheetData>
    <row r="1" spans="1:9" ht="26.25" customHeight="1" thickBot="1">
      <c r="A1" s="31" t="s">
        <v>140</v>
      </c>
      <c r="B1" s="31"/>
      <c r="C1" s="31"/>
      <c r="D1" s="32" t="s">
        <v>141</v>
      </c>
      <c r="E1" s="33" t="s">
        <v>142</v>
      </c>
      <c r="F1" s="33"/>
      <c r="G1" s="34" t="s">
        <v>143</v>
      </c>
      <c r="H1" s="35"/>
    </row>
    <row r="2" spans="1:9" ht="26.25" thickBot="1">
      <c r="A2" s="37" t="s">
        <v>144</v>
      </c>
      <c r="B2" s="38"/>
      <c r="C2" s="39"/>
      <c r="D2" s="40" t="s">
        <v>145</v>
      </c>
      <c r="E2" s="41" t="s">
        <v>146</v>
      </c>
      <c r="F2" s="42" t="s">
        <v>147</v>
      </c>
      <c r="G2" s="42" t="s">
        <v>148</v>
      </c>
      <c r="H2" s="43" t="s">
        <v>149</v>
      </c>
    </row>
    <row r="3" spans="1:9" ht="30" customHeight="1">
      <c r="A3" s="44" t="s">
        <v>150</v>
      </c>
      <c r="B3" s="44"/>
      <c r="C3" s="44"/>
      <c r="D3" s="45" t="s">
        <v>151</v>
      </c>
      <c r="E3" s="45"/>
      <c r="F3" s="46"/>
      <c r="G3" s="47" t="s">
        <v>152</v>
      </c>
      <c r="H3" s="47" t="s">
        <v>153</v>
      </c>
    </row>
    <row r="4" spans="1:9" ht="76.5">
      <c r="A4" s="48"/>
      <c r="B4" s="49" t="s">
        <v>154</v>
      </c>
      <c r="C4" s="49"/>
      <c r="D4" s="50" t="s">
        <v>155</v>
      </c>
      <c r="E4" s="51" t="s">
        <v>156</v>
      </c>
      <c r="F4" s="51" t="s">
        <v>157</v>
      </c>
      <c r="G4" s="52"/>
      <c r="H4" s="52"/>
      <c r="I4" s="53"/>
    </row>
    <row r="5" spans="1:9" ht="63.75">
      <c r="A5" s="48"/>
      <c r="B5" s="49" t="s">
        <v>158</v>
      </c>
      <c r="C5" s="49"/>
      <c r="D5" s="50" t="s">
        <v>159</v>
      </c>
      <c r="E5" s="52" t="s">
        <v>160</v>
      </c>
      <c r="F5" s="51" t="s">
        <v>161</v>
      </c>
      <c r="G5" s="54"/>
      <c r="H5" s="52"/>
      <c r="I5" s="53"/>
    </row>
    <row r="6" spans="1:9" ht="63.75">
      <c r="A6" s="48"/>
      <c r="B6" s="49" t="s">
        <v>162</v>
      </c>
      <c r="C6" s="49"/>
      <c r="D6" s="50" t="s">
        <v>163</v>
      </c>
      <c r="E6" s="52" t="s">
        <v>164</v>
      </c>
      <c r="F6" s="51" t="s">
        <v>165</v>
      </c>
      <c r="G6" s="54"/>
      <c r="H6" s="52"/>
      <c r="I6" s="53"/>
    </row>
    <row r="7" spans="1:9" ht="76.5">
      <c r="A7" s="48"/>
      <c r="B7" s="49" t="s">
        <v>166</v>
      </c>
      <c r="C7" s="49"/>
      <c r="D7" s="50" t="s">
        <v>167</v>
      </c>
      <c r="E7" s="51" t="s">
        <v>168</v>
      </c>
      <c r="F7" s="51" t="s">
        <v>169</v>
      </c>
      <c r="G7" s="54"/>
      <c r="H7" s="52"/>
      <c r="I7" s="53"/>
    </row>
    <row r="8" spans="1:9" ht="51">
      <c r="A8" s="48"/>
      <c r="B8" s="49" t="s">
        <v>170</v>
      </c>
      <c r="C8" s="49"/>
      <c r="D8" s="50" t="s">
        <v>171</v>
      </c>
      <c r="E8" s="52" t="s">
        <v>172</v>
      </c>
      <c r="F8" s="51" t="s">
        <v>173</v>
      </c>
      <c r="G8" s="54"/>
      <c r="H8" s="52"/>
    </row>
    <row r="9" spans="1:9" ht="64.5" thickBot="1">
      <c r="A9" s="55"/>
      <c r="B9" s="56" t="s">
        <v>174</v>
      </c>
      <c r="C9" s="56"/>
      <c r="D9" s="57" t="s">
        <v>175</v>
      </c>
      <c r="E9" s="58" t="s">
        <v>176</v>
      </c>
      <c r="F9" s="59" t="s">
        <v>177</v>
      </c>
      <c r="G9" s="60"/>
      <c r="H9" s="58"/>
    </row>
    <row r="10" spans="1:9" ht="75" customHeight="1">
      <c r="A10" s="44" t="s">
        <v>178</v>
      </c>
      <c r="B10" s="44"/>
      <c r="C10" s="44"/>
      <c r="D10" s="61" t="s">
        <v>179</v>
      </c>
      <c r="E10" s="62">
        <v>125.0104</v>
      </c>
      <c r="F10" s="63" t="s">
        <v>180</v>
      </c>
      <c r="G10" s="47" t="s">
        <v>152</v>
      </c>
      <c r="H10" s="47" t="s">
        <v>181</v>
      </c>
    </row>
    <row r="11" spans="1:9" ht="61.5">
      <c r="A11" s="48"/>
      <c r="B11" s="49" t="s">
        <v>182</v>
      </c>
      <c r="C11" s="49"/>
      <c r="D11" s="50" t="s">
        <v>183</v>
      </c>
      <c r="E11" s="64" t="s">
        <v>184</v>
      </c>
      <c r="F11" s="51" t="s">
        <v>185</v>
      </c>
      <c r="G11" s="52"/>
      <c r="H11" s="52"/>
      <c r="I11" s="53"/>
    </row>
    <row r="12" spans="1:9" ht="76.5">
      <c r="A12" s="48"/>
      <c r="B12" s="65" t="s">
        <v>186</v>
      </c>
      <c r="C12" s="65"/>
      <c r="D12" s="50" t="s">
        <v>187</v>
      </c>
      <c r="E12" s="66" t="s">
        <v>188</v>
      </c>
      <c r="F12" s="51" t="s">
        <v>189</v>
      </c>
      <c r="G12" s="54"/>
      <c r="H12" s="52"/>
      <c r="I12" s="53"/>
    </row>
    <row r="13" spans="1:9" ht="61.5">
      <c r="A13" s="48"/>
      <c r="B13" s="65" t="s">
        <v>190</v>
      </c>
      <c r="C13" s="65"/>
      <c r="D13" s="50" t="s">
        <v>191</v>
      </c>
      <c r="E13" s="66" t="s">
        <v>192</v>
      </c>
      <c r="F13" s="51" t="s">
        <v>193</v>
      </c>
      <c r="G13" s="54"/>
      <c r="H13" s="52"/>
      <c r="I13" s="53"/>
    </row>
    <row r="14" spans="1:9" ht="76.5">
      <c r="A14" s="48"/>
      <c r="B14" s="49" t="s">
        <v>194</v>
      </c>
      <c r="C14" s="49"/>
      <c r="D14" s="50" t="s">
        <v>195</v>
      </c>
      <c r="E14" s="64" t="s">
        <v>196</v>
      </c>
      <c r="F14" s="51" t="s">
        <v>197</v>
      </c>
      <c r="G14" s="54"/>
      <c r="H14" s="52"/>
      <c r="I14" s="53"/>
    </row>
    <row r="15" spans="1:9" ht="57" customHeight="1" thickBot="1">
      <c r="A15" s="55"/>
      <c r="B15" s="67" t="s">
        <v>198</v>
      </c>
      <c r="C15" s="67"/>
      <c r="D15" s="57" t="s">
        <v>199</v>
      </c>
      <c r="E15" s="68" t="s">
        <v>200</v>
      </c>
      <c r="F15" s="59" t="s">
        <v>201</v>
      </c>
      <c r="G15" s="60"/>
      <c r="H15" s="58"/>
    </row>
    <row r="16" spans="1:9" ht="25.5">
      <c r="A16" s="44" t="s">
        <v>202</v>
      </c>
      <c r="B16" s="44"/>
      <c r="C16" s="44"/>
      <c r="D16" s="61" t="s">
        <v>203</v>
      </c>
      <c r="E16" s="62"/>
      <c r="F16" s="63"/>
      <c r="G16" s="47" t="s">
        <v>152</v>
      </c>
      <c r="H16" s="47" t="s">
        <v>181</v>
      </c>
    </row>
    <row r="17" spans="1:9" ht="89.25">
      <c r="A17" s="48"/>
      <c r="B17" s="49" t="s">
        <v>204</v>
      </c>
      <c r="C17" s="49"/>
      <c r="D17" s="50" t="s">
        <v>205</v>
      </c>
      <c r="E17" s="64" t="s">
        <v>206</v>
      </c>
      <c r="F17" s="51" t="s">
        <v>207</v>
      </c>
      <c r="G17" s="52"/>
      <c r="H17" s="52"/>
      <c r="I17" s="53"/>
    </row>
    <row r="18" spans="1:9" ht="63.75">
      <c r="A18" s="48"/>
      <c r="B18" s="49" t="s">
        <v>208</v>
      </c>
      <c r="C18" s="49"/>
      <c r="D18" s="50" t="s">
        <v>209</v>
      </c>
      <c r="E18" s="66" t="s">
        <v>210</v>
      </c>
      <c r="F18" s="51" t="s">
        <v>211</v>
      </c>
      <c r="G18" s="54"/>
      <c r="H18" s="52"/>
      <c r="I18" s="53"/>
    </row>
    <row r="19" spans="1:9" ht="76.5">
      <c r="A19" s="48"/>
      <c r="B19" s="49" t="s">
        <v>212</v>
      </c>
      <c r="C19" s="49"/>
      <c r="D19" s="50" t="s">
        <v>213</v>
      </c>
      <c r="E19" s="52" t="s">
        <v>214</v>
      </c>
      <c r="F19" s="51" t="s">
        <v>215</v>
      </c>
      <c r="G19" s="54"/>
      <c r="H19" s="52"/>
      <c r="I19" s="53"/>
    </row>
    <row r="20" spans="1:9" ht="115.5" thickBot="1">
      <c r="A20" s="48"/>
      <c r="B20" s="65" t="s">
        <v>216</v>
      </c>
      <c r="C20" s="65"/>
      <c r="D20" s="50" t="s">
        <v>217</v>
      </c>
      <c r="E20" s="64" t="s">
        <v>218</v>
      </c>
      <c r="F20" s="51" t="s">
        <v>219</v>
      </c>
      <c r="G20" s="54"/>
      <c r="H20" s="52"/>
      <c r="I20" s="53"/>
    </row>
    <row r="21" spans="1:9" ht="39" thickBot="1">
      <c r="A21" s="69" t="s">
        <v>220</v>
      </c>
      <c r="B21" s="69"/>
      <c r="C21" s="69"/>
      <c r="D21" s="70" t="s">
        <v>221</v>
      </c>
      <c r="E21" s="71">
        <v>336.02100000000002</v>
      </c>
      <c r="F21" s="72" t="s">
        <v>222</v>
      </c>
      <c r="G21" s="73" t="s">
        <v>223</v>
      </c>
      <c r="H21" s="71"/>
    </row>
    <row r="22" spans="1:9" ht="39" thickBot="1">
      <c r="A22" s="69" t="s">
        <v>224</v>
      </c>
      <c r="B22" s="69"/>
      <c r="C22" s="69"/>
      <c r="D22" s="70" t="s">
        <v>225</v>
      </c>
      <c r="E22" s="71" t="s">
        <v>226</v>
      </c>
      <c r="F22" s="72" t="s">
        <v>227</v>
      </c>
      <c r="G22" s="73" t="s">
        <v>223</v>
      </c>
      <c r="H22" s="71"/>
    </row>
    <row r="23" spans="1:9" ht="39" thickBot="1">
      <c r="A23" s="56" t="s">
        <v>228</v>
      </c>
      <c r="B23" s="56"/>
      <c r="C23" s="56"/>
      <c r="D23" s="57" t="s">
        <v>229</v>
      </c>
      <c r="E23" s="58" t="s">
        <v>230</v>
      </c>
      <c r="F23" s="59" t="s">
        <v>231</v>
      </c>
      <c r="G23" s="60" t="s">
        <v>223</v>
      </c>
      <c r="H23" s="58"/>
    </row>
    <row r="25" spans="1:9">
      <c r="D25" s="75" t="s">
        <v>232</v>
      </c>
    </row>
    <row r="29" spans="1:9">
      <c r="D29" s="77"/>
    </row>
  </sheetData>
  <mergeCells count="25">
    <mergeCell ref="A23:C23"/>
    <mergeCell ref="B17:C17"/>
    <mergeCell ref="B18:C18"/>
    <mergeCell ref="B19:C19"/>
    <mergeCell ref="B20:C20"/>
    <mergeCell ref="A21:C21"/>
    <mergeCell ref="A22:C22"/>
    <mergeCell ref="B11:C11"/>
    <mergeCell ref="B12:C12"/>
    <mergeCell ref="B13:C13"/>
    <mergeCell ref="B14:C14"/>
    <mergeCell ref="B15:C15"/>
    <mergeCell ref="A16:C16"/>
    <mergeCell ref="B5:C5"/>
    <mergeCell ref="B6:C6"/>
    <mergeCell ref="B7:C7"/>
    <mergeCell ref="B8:C8"/>
    <mergeCell ref="B9:C9"/>
    <mergeCell ref="A10:C10"/>
    <mergeCell ref="A1:C1"/>
    <mergeCell ref="E1:F1"/>
    <mergeCell ref="G1:H1"/>
    <mergeCell ref="A2:C2"/>
    <mergeCell ref="A3:C3"/>
    <mergeCell ref="B4:C4"/>
  </mergeCells>
  <hyperlinks>
    <hyperlink ref="H3" r:id="rId1" xr:uid="{6772F729-C698-4412-9CD6-E2C9E8FC6371}"/>
    <hyperlink ref="D1" r:id="rId2" xr:uid="{6ADA0993-BBC7-4B2A-99BD-ACF0CAC4CC94}"/>
    <hyperlink ref="G1" r:id="rId3" xr:uid="{EBEE9B27-5E99-4B58-A7D0-29F91E764A30}"/>
    <hyperlink ref="G10" r:id="rId4" xr:uid="{CB389CCF-749E-4428-ADA0-2AB2858E4D07}"/>
    <hyperlink ref="H10" r:id="rId5" location="tourist_development" xr:uid="{0DAAAA5D-089E-49C6-B4A4-80B68AEEA782}"/>
    <hyperlink ref="G11:G15" r:id="rId6" display="DR-15" xr:uid="{1ACA2B20-90B8-4E98-A0B8-D799F0FFEB22}"/>
    <hyperlink ref="G17:G20" r:id="rId7" display="DR-15" xr:uid="{AEB3DCCE-E7BE-4013-B5EA-86CA6F4B5F07}"/>
    <hyperlink ref="G3:G9" r:id="rId8" display="DR-15" xr:uid="{6C80FFD0-9CA6-41DF-AC4D-8EB5B21D3FD9}"/>
    <hyperlink ref="G16" r:id="rId9" xr:uid="{F641313C-9CAF-4F17-A372-758853A27B0F}"/>
    <hyperlink ref="H16" r:id="rId10" location="tourist_development" xr:uid="{B690B6DF-CAEA-4232-8AA8-273E9966C1A5}"/>
  </hyperlinks>
  <pageMargins left="0.25" right="0.25" top="0.75" bottom="0.75" header="0.3" footer="0.3"/>
  <pageSetup paperSize="5" orientation="landscape"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7"/>
    <pageSetUpPr fitToPage="1"/>
  </sheetPr>
  <dimension ref="A1:G85"/>
  <sheetViews>
    <sheetView workbookViewId="0">
      <pane xSplit="1" ySplit="10" topLeftCell="B65" activePane="bottomRight" state="frozen"/>
      <selection pane="topRight" activeCell="B1" sqref="B1"/>
      <selection pane="bottomLeft" activeCell="A11" sqref="A11"/>
      <selection pane="bottomRight" activeCell="C76" sqref="C76"/>
    </sheetView>
  </sheetViews>
  <sheetFormatPr defaultRowHeight="12.75"/>
  <cols>
    <col min="1" max="1" width="26.1640625" customWidth="1"/>
    <col min="2" max="2" width="15.5" customWidth="1"/>
    <col min="3" max="3" width="21.83203125" customWidth="1"/>
    <col min="4" max="4" width="20.83203125" customWidth="1"/>
    <col min="5" max="5" width="15.5" customWidth="1"/>
    <col min="6" max="6" width="18.5" customWidth="1"/>
    <col min="7" max="7" width="14.5" customWidth="1"/>
  </cols>
  <sheetData>
    <row r="1" spans="1:7">
      <c r="A1" t="s">
        <v>138</v>
      </c>
      <c r="G1" t="s">
        <v>89</v>
      </c>
    </row>
    <row r="2" spans="1:7">
      <c r="A2" t="s">
        <v>136</v>
      </c>
    </row>
    <row r="3" spans="1:7">
      <c r="A3" s="30" t="s">
        <v>69</v>
      </c>
      <c r="B3" s="30"/>
      <c r="C3" s="30"/>
      <c r="D3" s="30"/>
      <c r="E3" s="30"/>
      <c r="F3" s="30"/>
      <c r="G3" s="30"/>
    </row>
    <row r="4" spans="1:7">
      <c r="A4" s="30" t="s">
        <v>131</v>
      </c>
      <c r="B4" s="30"/>
      <c r="C4" s="30"/>
      <c r="D4" s="30"/>
      <c r="E4" s="30"/>
      <c r="F4" s="30"/>
      <c r="G4" s="30"/>
    </row>
    <row r="5" spans="1:7">
      <c r="A5" s="30" t="s">
        <v>70</v>
      </c>
      <c r="B5" s="30"/>
      <c r="C5" s="30"/>
      <c r="D5" s="30"/>
      <c r="E5" s="30"/>
      <c r="F5" s="30"/>
      <c r="G5" s="30"/>
    </row>
    <row r="6" spans="1:7">
      <c r="A6" s="30" t="s">
        <v>135</v>
      </c>
      <c r="B6" s="30"/>
      <c r="C6" s="30"/>
      <c r="D6" s="30"/>
      <c r="E6" s="30"/>
      <c r="F6" s="30"/>
      <c r="G6" s="30"/>
    </row>
    <row r="8" spans="1:7">
      <c r="B8" s="3" t="s">
        <v>71</v>
      </c>
      <c r="C8" s="3" t="s">
        <v>72</v>
      </c>
      <c r="D8" s="3" t="s">
        <v>73</v>
      </c>
      <c r="E8" s="3" t="s">
        <v>74</v>
      </c>
      <c r="F8" s="3" t="s">
        <v>75</v>
      </c>
      <c r="G8" s="3" t="s">
        <v>76</v>
      </c>
    </row>
    <row r="9" spans="1:7">
      <c r="A9" t="s">
        <v>0</v>
      </c>
      <c r="B9" s="3" t="s">
        <v>77</v>
      </c>
      <c r="C9" s="3" t="s">
        <v>78</v>
      </c>
      <c r="D9" s="3" t="s">
        <v>79</v>
      </c>
      <c r="E9" s="3" t="s">
        <v>80</v>
      </c>
      <c r="F9" s="3" t="s">
        <v>81</v>
      </c>
      <c r="G9" s="3" t="s">
        <v>82</v>
      </c>
    </row>
    <row r="10" spans="1:7">
      <c r="A10" t="s">
        <v>1</v>
      </c>
      <c r="B10" s="3" t="s">
        <v>83</v>
      </c>
      <c r="C10" s="3" t="s">
        <v>84</v>
      </c>
      <c r="D10" s="3" t="s">
        <v>84</v>
      </c>
      <c r="E10" s="3" t="s">
        <v>84</v>
      </c>
      <c r="F10" s="3" t="s">
        <v>84</v>
      </c>
      <c r="G10" s="3" t="s">
        <v>85</v>
      </c>
    </row>
    <row r="11" spans="1:7">
      <c r="A11" s="4" t="s">
        <v>2</v>
      </c>
      <c r="B11" s="5">
        <f>SUM('Local Option Sales Tax Coll'!B12:M12)</f>
        <v>15755663.220000001</v>
      </c>
      <c r="C11" s="5">
        <f>SUM('Tourist Development Tax'!B12:M12)</f>
        <v>3338233.7900000005</v>
      </c>
      <c r="D11" s="5">
        <f>SUM('Conv &amp; Tourist Impact'!B12:M12)</f>
        <v>0</v>
      </c>
      <c r="E11" s="5">
        <f>SUM('Voted 1-Cent Local Option Fuel'!B12:M12)</f>
        <v>1215788.1599999999</v>
      </c>
      <c r="F11" s="5">
        <f>SUM('Non-Voted Local Option Fuel '!B12:M12)</f>
        <v>7272739.4600000009</v>
      </c>
      <c r="G11" s="5">
        <f>SUM('Addtional Local Option Fuel'!B12:M12)</f>
        <v>5444215.4899999993</v>
      </c>
    </row>
    <row r="12" spans="1:7">
      <c r="A12" s="4" t="s">
        <v>3</v>
      </c>
      <c r="B12" s="5">
        <f>SUM('Local Option Sales Tax Coll'!B13:M13)</f>
        <v>1357459.39</v>
      </c>
      <c r="C12" s="5">
        <f>SUM('Tourist Development Tax'!B13:M13)</f>
        <v>16807.689999999999</v>
      </c>
      <c r="D12" s="5">
        <f>SUM('Conv &amp; Tourist Impact'!B13:M13)</f>
        <v>0</v>
      </c>
      <c r="E12" s="5">
        <f>SUM('Voted 1-Cent Local Option Fuel'!B13:M13)</f>
        <v>194901.15</v>
      </c>
      <c r="F12" s="5">
        <f>SUM('Non-Voted Local Option Fuel '!B13:M13)</f>
        <v>1164829</v>
      </c>
      <c r="G12" s="5">
        <f>SUM('Addtional Local Option Fuel'!B13:M13)</f>
        <v>0</v>
      </c>
    </row>
    <row r="13" spans="1:7">
      <c r="A13" s="4" t="s">
        <v>4</v>
      </c>
      <c r="B13" s="5">
        <f>SUM('Local Option Sales Tax Coll'!B14:M14)</f>
        <v>6212146.1399999997</v>
      </c>
      <c r="C13" s="5">
        <f>SUM('Tourist Development Tax'!B14:M14)</f>
        <v>11858800.799999999</v>
      </c>
      <c r="D13" s="5">
        <f>SUM('Conv &amp; Tourist Impact'!B14:M14)</f>
        <v>0</v>
      </c>
      <c r="E13" s="5">
        <f>SUM('Voted 1-Cent Local Option Fuel'!B14:M14)</f>
        <v>1021478.1399999999</v>
      </c>
      <c r="F13" s="5">
        <f>SUM('Non-Voted Local Option Fuel '!B14:M14)</f>
        <v>6109725.0099999998</v>
      </c>
      <c r="G13" s="5">
        <f>SUM('Addtional Local Option Fuel'!B14:M14)</f>
        <v>0</v>
      </c>
    </row>
    <row r="14" spans="1:7">
      <c r="A14" s="4" t="s">
        <v>5</v>
      </c>
      <c r="B14" s="5">
        <f>SUM('Local Option Sales Tax Coll'!B15:M15)</f>
        <v>1734514.8199999996</v>
      </c>
      <c r="C14" s="5">
        <f>SUM('Tourist Development Tax'!B15:M15)</f>
        <v>81674.279999999984</v>
      </c>
      <c r="D14" s="5">
        <f>SUM('Conv &amp; Tourist Impact'!B15:M15)</f>
        <v>0</v>
      </c>
      <c r="E14" s="5">
        <f>SUM('Voted 1-Cent Local Option Fuel'!B15:M15)</f>
        <v>28371.41</v>
      </c>
      <c r="F14" s="5">
        <f>SUM('Non-Voted Local Option Fuel '!B15:M15)</f>
        <v>1040843.08</v>
      </c>
      <c r="G14" s="5">
        <f>SUM('Addtional Local Option Fuel'!B15:M15)</f>
        <v>0</v>
      </c>
    </row>
    <row r="15" spans="1:7">
      <c r="A15" s="4" t="s">
        <v>6</v>
      </c>
      <c r="B15" s="5">
        <f>SUM('Local Option Sales Tax Coll'!B16:M16)</f>
        <v>1248588.56</v>
      </c>
      <c r="C15" s="5">
        <f>SUM('Tourist Development Tax'!B16:M16)</f>
        <v>8283038.9400000023</v>
      </c>
      <c r="D15" s="5">
        <f>SUM('Conv &amp; Tourist Impact'!B16:M16)</f>
        <v>0</v>
      </c>
      <c r="E15" s="5">
        <f>SUM('Voted 1-Cent Local Option Fuel'!B16:M16)</f>
        <v>384849.37</v>
      </c>
      <c r="F15" s="5">
        <f>SUM('Non-Voted Local Option Fuel '!B16:M16)</f>
        <v>16524136.43</v>
      </c>
      <c r="G15" s="5">
        <f>SUM('Addtional Local Option Fuel'!B16:M16)</f>
        <v>0</v>
      </c>
    </row>
    <row r="16" spans="1:7">
      <c r="A16" s="4" t="s">
        <v>7</v>
      </c>
      <c r="B16" s="5">
        <f>SUM('Local Option Sales Tax Coll'!B17:M17)</f>
        <v>12722768.58</v>
      </c>
      <c r="C16" s="5">
        <f>SUM('Tourist Development Tax'!B17:M17)</f>
        <v>38241008.159999996</v>
      </c>
      <c r="D16" s="5">
        <f>SUM('Conv &amp; Tourist Impact'!B17:M17)</f>
        <v>0</v>
      </c>
      <c r="E16" s="5">
        <f>SUM('Voted 1-Cent Local Option Fuel'!B17:M17)</f>
        <v>8651445.0699999984</v>
      </c>
      <c r="F16" s="5">
        <f>SUM('Non-Voted Local Option Fuel '!B17:M17)</f>
        <v>51730659.039999992</v>
      </c>
      <c r="G16" s="5">
        <f>SUM('Addtional Local Option Fuel'!B17:M17)</f>
        <v>39406036.18</v>
      </c>
    </row>
    <row r="17" spans="1:7">
      <c r="A17" s="4" t="s">
        <v>8</v>
      </c>
      <c r="B17" s="5">
        <f>SUM('Local Option Sales Tax Coll'!B18:M18)</f>
        <v>883006.16</v>
      </c>
      <c r="C17" s="5">
        <f>SUM('Tourist Development Tax'!B18:M18)</f>
        <v>0</v>
      </c>
      <c r="D17" s="5">
        <f>SUM('Conv &amp; Tourist Impact'!B18:M18)</f>
        <v>0</v>
      </c>
      <c r="E17" s="5">
        <f>SUM('Voted 1-Cent Local Option Fuel'!B18:M18)</f>
        <v>23662.74</v>
      </c>
      <c r="F17" s="5">
        <f>SUM('Non-Voted Local Option Fuel '!B18:M18)</f>
        <v>392373.18999999994</v>
      </c>
      <c r="G17" s="5">
        <f>SUM('Addtional Local Option Fuel'!B18:M18)</f>
        <v>0</v>
      </c>
    </row>
    <row r="18" spans="1:7">
      <c r="A18" s="4" t="s">
        <v>9</v>
      </c>
      <c r="B18" s="5">
        <f>SUM('Local Option Sales Tax Coll'!B19:M19)</f>
        <v>16804213.580000002</v>
      </c>
      <c r="C18" s="5">
        <f>SUM('Tourist Development Tax'!B19:M19)</f>
        <v>2080655.19</v>
      </c>
      <c r="D18" s="5">
        <f>SUM('Conv &amp; Tourist Impact'!B19:M19)</f>
        <v>0</v>
      </c>
      <c r="E18" s="5">
        <f>SUM('Voted 1-Cent Local Option Fuel'!B19:M19)</f>
        <v>893395.21</v>
      </c>
      <c r="F18" s="5">
        <f>SUM('Non-Voted Local Option Fuel '!B19:M19)</f>
        <v>5337820.2599999988</v>
      </c>
      <c r="G18" s="5">
        <f>SUM('Addtional Local Option Fuel'!B19:M19)</f>
        <v>3825994.12</v>
      </c>
    </row>
    <row r="19" spans="1:7">
      <c r="A19" s="4" t="s">
        <v>96</v>
      </c>
      <c r="B19" s="5">
        <f>SUM('Local Option Sales Tax Coll'!B20:M20)</f>
        <v>230505.65000000002</v>
      </c>
      <c r="C19" s="5">
        <f>SUM('Tourist Development Tax'!B20:M20)</f>
        <v>565760.68000000005</v>
      </c>
      <c r="D19" s="5">
        <f>SUM('Conv &amp; Tourist Impact'!B20:M20)</f>
        <v>0</v>
      </c>
      <c r="E19" s="5">
        <f>SUM('Voted 1-Cent Local Option Fuel'!B20:M20)</f>
        <v>560791.68999999994</v>
      </c>
      <c r="F19" s="5">
        <f>SUM('Non-Voted Local Option Fuel '!B20:M20)</f>
        <v>3355095.18</v>
      </c>
      <c r="G19" s="5">
        <f>SUM('Addtional Local Option Fuel'!B20:M20)</f>
        <v>2532112.7799999993</v>
      </c>
    </row>
    <row r="20" spans="1:7">
      <c r="A20" s="4" t="s">
        <v>10</v>
      </c>
      <c r="B20" s="5">
        <f>SUM('Local Option Sales Tax Coll'!B21:M21)</f>
        <v>14396406.479999997</v>
      </c>
      <c r="C20" s="5">
        <f>SUM('Tourist Development Tax'!B21:M21)</f>
        <v>431427.33</v>
      </c>
      <c r="D20" s="5">
        <f>SUM('Conv &amp; Tourist Impact'!B21:M21)</f>
        <v>0</v>
      </c>
      <c r="E20" s="5">
        <f>SUM('Voted 1-Cent Local Option Fuel'!B21:M21)</f>
        <v>834321.33</v>
      </c>
      <c r="F20" s="5">
        <f>SUM('Non-Voted Local Option Fuel '!B21:M21)</f>
        <v>4991551.16</v>
      </c>
      <c r="G20" s="5">
        <f>SUM('Addtional Local Option Fuel'!B21:M21)</f>
        <v>0</v>
      </c>
    </row>
    <row r="21" spans="1:7">
      <c r="A21" s="4" t="s">
        <v>11</v>
      </c>
      <c r="B21" s="5">
        <f>SUM('Local Option Sales Tax Coll'!B22:M22)</f>
        <v>1192883.1399999999</v>
      </c>
      <c r="C21" s="5">
        <f>SUM('Tourist Development Tax'!C22:M22)</f>
        <v>12246408.460000001</v>
      </c>
      <c r="D21" s="5">
        <f>SUM('Conv &amp; Tourist Impact'!B22:M22)</f>
        <v>0</v>
      </c>
      <c r="E21" s="5">
        <f>SUM('Voted 1-Cent Local Option Fuel'!B22:M22)</f>
        <v>1405431.9799999997</v>
      </c>
      <c r="F21" s="5">
        <f>SUM('Non-Voted Local Option Fuel '!B22:M22)</f>
        <v>8410338.620000001</v>
      </c>
      <c r="G21" s="5">
        <f>SUM('Addtional Local Option Fuel'!B22:M22)</f>
        <v>6469455.7000000002</v>
      </c>
    </row>
    <row r="22" spans="1:7">
      <c r="A22" s="4" t="s">
        <v>12</v>
      </c>
      <c r="B22" s="5">
        <f>SUM('Local Option Sales Tax Coll'!B23:M23)</f>
        <v>5724208.3899999997</v>
      </c>
      <c r="C22" s="5">
        <f>SUM('Tourist Development Tax'!B23:M23)</f>
        <v>586356.76</v>
      </c>
      <c r="D22" s="5">
        <f>SUM('Conv &amp; Tourist Impact'!B23:M23)</f>
        <v>0</v>
      </c>
      <c r="E22" s="5">
        <f>SUM('Voted 1-Cent Local Option Fuel'!B23:M23)</f>
        <v>609619.29999999993</v>
      </c>
      <c r="F22" s="5">
        <f>SUM('Non-Voted Local Option Fuel '!B23:M23)</f>
        <v>3635125.4600000004</v>
      </c>
      <c r="G22" s="5">
        <f>SUM('Addtional Local Option Fuel'!B23:M23)</f>
        <v>1.6900000000000002</v>
      </c>
    </row>
    <row r="23" spans="1:7">
      <c r="A23" s="4" t="s">
        <v>128</v>
      </c>
      <c r="B23" s="5">
        <f>SUM('Local Option Sales Tax Coll'!B24:M24)</f>
        <v>332696468.62999994</v>
      </c>
      <c r="C23" s="5">
        <f>SUM('Tourist Development Tax'!B24:M24)</f>
        <v>28915894.008749999</v>
      </c>
      <c r="D23" s="5">
        <f>SUM('Conv &amp; Tourist Impact'!B24:M24)</f>
        <v>48193156.666249998</v>
      </c>
      <c r="E23" s="5">
        <f>SUM('Voted 1-Cent Local Option Fuel'!B24:M24)</f>
        <v>11327090</v>
      </c>
      <c r="F23" s="5">
        <f>SUM('Non-Voted Local Option Fuel '!B24:M24)</f>
        <v>67681964.100000009</v>
      </c>
      <c r="G23" s="5">
        <f>SUM('Addtional Local Option Fuel'!B24:M24)</f>
        <v>30441169.949999996</v>
      </c>
    </row>
    <row r="24" spans="1:7">
      <c r="A24" s="4" t="s">
        <v>13</v>
      </c>
      <c r="B24" s="5">
        <f>SUM('Local Option Sales Tax Coll'!B25:M25)</f>
        <v>1567160.5899999999</v>
      </c>
      <c r="C24" s="5">
        <f>SUM('Tourist Development Tax'!B25:M25)</f>
        <v>21291.42</v>
      </c>
      <c r="D24" s="5">
        <f>SUM('Conv &amp; Tourist Impact'!B25:M25)</f>
        <v>0</v>
      </c>
      <c r="E24" s="5">
        <f>SUM('Voted 1-Cent Local Option Fuel'!B25:M25)</f>
        <v>136016.47999999998</v>
      </c>
      <c r="F24" s="5">
        <f>SUM('Non-Voted Local Option Fuel '!B25:M25)</f>
        <v>808608.03999999992</v>
      </c>
      <c r="G24" s="5">
        <f>SUM('Addtional Local Option Fuel'!B25:M25)</f>
        <v>512273.17</v>
      </c>
    </row>
    <row r="25" spans="1:7">
      <c r="A25" s="4" t="s">
        <v>14</v>
      </c>
      <c r="B25" s="5">
        <f>SUM('Local Option Sales Tax Coll'!B26:M26)</f>
        <v>571611.35000000009</v>
      </c>
      <c r="C25" s="5">
        <f>SUM('Tourist Development Tax'!B26:M26)</f>
        <v>7340.59</v>
      </c>
      <c r="D25" s="5">
        <f>SUM('Conv &amp; Tourist Impact'!B26:M26)</f>
        <v>0</v>
      </c>
      <c r="E25" s="5">
        <f>SUM('Voted 1-Cent Local Option Fuel'!B26:M26)</f>
        <v>30848.42</v>
      </c>
      <c r="F25" s="5">
        <f>SUM('Non-Voted Local Option Fuel '!B26:M26)</f>
        <v>583622.92000000004</v>
      </c>
      <c r="G25" s="5">
        <f>SUM('Addtional Local Option Fuel'!B26:M26)</f>
        <v>0</v>
      </c>
    </row>
    <row r="26" spans="1:7">
      <c r="A26" s="4" t="s">
        <v>15</v>
      </c>
      <c r="B26" s="5">
        <f>SUM('Local Option Sales Tax Coll'!B27:M27)</f>
        <v>114529021.07000001</v>
      </c>
      <c r="C26" s="5">
        <f>SUM('Tourist Development Tax'!B27:M27)</f>
        <v>9561317.1400000006</v>
      </c>
      <c r="D26" s="5">
        <f>SUM('Conv &amp; Tourist Impact'!B27:M27)</f>
        <v>4780657.57</v>
      </c>
      <c r="E26" s="5">
        <f>SUM('Voted 1-Cent Local Option Fuel'!B27:M27)</f>
        <v>1089245.1000000001</v>
      </c>
      <c r="F26" s="5">
        <f>SUM('Non-Voted Local Option Fuel '!B27:M27)</f>
        <v>32009816.009999998</v>
      </c>
      <c r="G26" s="5">
        <f>SUM('Addtional Local Option Fuel'!B27:M27)</f>
        <v>0</v>
      </c>
    </row>
    <row r="27" spans="1:7">
      <c r="A27" s="4" t="s">
        <v>16</v>
      </c>
      <c r="B27" s="5">
        <f>SUM('Local Option Sales Tax Coll'!B28:M28)</f>
        <v>51762372.579999998</v>
      </c>
      <c r="C27" s="5">
        <f>SUM('Tourist Development Tax'!B28:M28)</f>
        <v>5588528.4500000002</v>
      </c>
      <c r="D27" s="5">
        <f>SUM('Conv &amp; Tourist Impact'!B28:M28)</f>
        <v>0</v>
      </c>
      <c r="E27" s="5">
        <f>SUM('Voted 1-Cent Local Option Fuel'!B28:M28)</f>
        <v>1596389.0499999996</v>
      </c>
      <c r="F27" s="5">
        <f>SUM('Non-Voted Local Option Fuel '!B28:M28)</f>
        <v>9537476.0299999993</v>
      </c>
      <c r="G27" s="5">
        <f>SUM('Addtional Local Option Fuel'!B28:M28)</f>
        <v>0</v>
      </c>
    </row>
    <row r="28" spans="1:7">
      <c r="A28" s="4" t="s">
        <v>17</v>
      </c>
      <c r="B28" s="5">
        <f>SUM('Local Option Sales Tax Coll'!B29:M29)</f>
        <v>6531632.6099999994</v>
      </c>
      <c r="C28" s="5">
        <f>SUM('Tourist Development Tax'!B29:M29)</f>
        <v>1142645.29</v>
      </c>
      <c r="D28" s="5">
        <f>SUM('Conv &amp; Tourist Impact'!B29:M29)</f>
        <v>0</v>
      </c>
      <c r="E28" s="5">
        <f>SUM('Voted 1-Cent Local Option Fuel'!B29:M29)</f>
        <v>389686.19000000006</v>
      </c>
      <c r="F28" s="5">
        <f>SUM('Non-Voted Local Option Fuel '!B29:M29)</f>
        <v>2331598.1799999997</v>
      </c>
      <c r="G28" s="5">
        <f>SUM('Addtional Local Option Fuel'!B29:M29)</f>
        <v>0</v>
      </c>
    </row>
    <row r="29" spans="1:7">
      <c r="A29" s="4" t="s">
        <v>18</v>
      </c>
      <c r="B29" s="5">
        <f>SUM('Local Option Sales Tax Coll'!B30:M30)</f>
        <v>1273813.47</v>
      </c>
      <c r="C29" s="5">
        <f>SUM('Tourist Development Tax'!B30:M30)</f>
        <v>747719.56999999983</v>
      </c>
      <c r="D29" s="5">
        <f>SUM('Conv &amp; Tourist Impact'!B30:M30)</f>
        <v>0</v>
      </c>
      <c r="E29" s="5">
        <f>SUM('Voted 1-Cent Local Option Fuel'!B30:M30)</f>
        <v>13279.68</v>
      </c>
      <c r="F29" s="5">
        <f>SUM('Non-Voted Local Option Fuel '!B30:M30)</f>
        <v>370700.87999999995</v>
      </c>
      <c r="G29" s="5">
        <f>SUM('Addtional Local Option Fuel'!B30:M30)</f>
        <v>0</v>
      </c>
    </row>
    <row r="30" spans="1:7">
      <c r="A30" s="4" t="s">
        <v>19</v>
      </c>
      <c r="B30" s="5">
        <f>SUM('Local Option Sales Tax Coll'!B31:M31)</f>
        <v>3105498.52</v>
      </c>
      <c r="C30" s="5">
        <f>SUM('Tourist Development Tax'!B31:M31)</f>
        <v>82389.209999999992</v>
      </c>
      <c r="D30" s="5">
        <f>SUM('Conv &amp; Tourist Impact'!B31:M31)</f>
        <v>0</v>
      </c>
      <c r="E30" s="5">
        <f>SUM('Voted 1-Cent Local Option Fuel'!B31:M31)</f>
        <v>241386.30000000005</v>
      </c>
      <c r="F30" s="5">
        <f>SUM('Non-Voted Local Option Fuel '!B31:M31)</f>
        <v>3061590.15</v>
      </c>
      <c r="G30" s="5">
        <f>SUM('Addtional Local Option Fuel'!B31:M31)</f>
        <v>0</v>
      </c>
    </row>
    <row r="31" spans="1:7">
      <c r="A31" s="4" t="s">
        <v>20</v>
      </c>
      <c r="B31" s="5">
        <f>SUM('Local Option Sales Tax Coll'!B32:M32)</f>
        <v>458185.67</v>
      </c>
      <c r="C31" s="5">
        <f>SUM('Tourist Development Tax'!B32:M32)</f>
        <v>29934.840000000004</v>
      </c>
      <c r="D31" s="5">
        <f>SUM('Conv &amp; Tourist Impact'!B32:M32)</f>
        <v>0</v>
      </c>
      <c r="E31" s="5">
        <f>SUM('Voted 1-Cent Local Option Fuel'!B32:M32)</f>
        <v>78180.989999999991</v>
      </c>
      <c r="F31" s="5">
        <f>SUM('Non-Voted Local Option Fuel '!B32:M32)</f>
        <v>467097.89</v>
      </c>
      <c r="G31" s="5">
        <f>SUM('Addtional Local Option Fuel'!B32:M32)</f>
        <v>0</v>
      </c>
    </row>
    <row r="32" spans="1:7">
      <c r="A32" s="4" t="s">
        <v>21</v>
      </c>
      <c r="B32" s="5">
        <f>SUM('Local Option Sales Tax Coll'!B33:M33)</f>
        <v>213202.30999999997</v>
      </c>
      <c r="C32" s="5">
        <f>SUM('Tourist Development Tax'!B33:M33)</f>
        <v>16370.359999999999</v>
      </c>
      <c r="D32" s="5">
        <f>SUM('Conv &amp; Tourist Impact'!B33:M33)</f>
        <v>0</v>
      </c>
      <c r="E32" s="5">
        <f>SUM('Voted 1-Cent Local Option Fuel'!B33:M33)</f>
        <v>52609.869999999995</v>
      </c>
      <c r="F32" s="5">
        <f>SUM('Non-Voted Local Option Fuel '!B33:M33)</f>
        <v>311234.11000000004</v>
      </c>
      <c r="G32" s="5">
        <f>SUM('Addtional Local Option Fuel'!B33:M33)</f>
        <v>0</v>
      </c>
    </row>
    <row r="33" spans="1:7">
      <c r="A33" s="4" t="s">
        <v>22</v>
      </c>
      <c r="B33" s="5">
        <f>SUM('Local Option Sales Tax Coll'!B34:M34)</f>
        <v>925779.36</v>
      </c>
      <c r="C33" s="5">
        <f>SUM('Tourist Development Tax'!B34:M34)</f>
        <v>770130.75</v>
      </c>
      <c r="D33" s="5">
        <f>SUM('Conv &amp; Tourist Impact'!B34:M34)</f>
        <v>0</v>
      </c>
      <c r="E33" s="5">
        <f>SUM('Voted 1-Cent Local Option Fuel'!B34:M34)</f>
        <v>69944.709999999992</v>
      </c>
      <c r="F33" s="5">
        <f>SUM('Non-Voted Local Option Fuel '!B34:M34)</f>
        <v>416515.23</v>
      </c>
      <c r="G33" s="5">
        <f>SUM('Addtional Local Option Fuel'!B34:M34)</f>
        <v>0</v>
      </c>
    </row>
    <row r="34" spans="1:7">
      <c r="A34" s="4" t="s">
        <v>23</v>
      </c>
      <c r="B34" s="5">
        <f>SUM('Local Option Sales Tax Coll'!B35:M35)</f>
        <v>489116.55000000005</v>
      </c>
      <c r="C34" s="5">
        <f>SUM('Tourist Development Tax'!B35:M35)</f>
        <v>31498.15</v>
      </c>
      <c r="D34" s="5">
        <f>SUM('Conv &amp; Tourist Impact'!B35:M35)</f>
        <v>0</v>
      </c>
      <c r="E34" s="5">
        <f>SUM('Voted 1-Cent Local Option Fuel'!B35:M35)</f>
        <v>73295.62000000001</v>
      </c>
      <c r="F34" s="5">
        <f>SUM('Non-Voted Local Option Fuel '!B35:M35)</f>
        <v>918392.30999999994</v>
      </c>
      <c r="G34" s="5">
        <f>SUM('Addtional Local Option Fuel'!B35:M35)</f>
        <v>0</v>
      </c>
    </row>
    <row r="35" spans="1:7">
      <c r="A35" s="4" t="s">
        <v>24</v>
      </c>
      <c r="B35" s="5">
        <f>SUM('Local Option Sales Tax Coll'!B36:M36)</f>
        <v>1243586.1300000001</v>
      </c>
      <c r="C35" s="5">
        <f>SUM('Tourist Development Tax'!B36:M36)</f>
        <v>0</v>
      </c>
      <c r="D35" s="5">
        <f>SUM('Conv &amp; Tourist Impact'!B36:M36)</f>
        <v>0</v>
      </c>
      <c r="E35" s="5">
        <f>SUM('Voted 1-Cent Local Option Fuel'!B36:M36)</f>
        <v>145019.76999999999</v>
      </c>
      <c r="F35" s="5">
        <f>SUM('Non-Voted Local Option Fuel '!B36:M36)</f>
        <v>862579.39999999991</v>
      </c>
      <c r="G35" s="5">
        <f>SUM('Addtional Local Option Fuel'!B36:M36)</f>
        <v>530749.65</v>
      </c>
    </row>
    <row r="36" spans="1:7">
      <c r="A36" s="4" t="s">
        <v>25</v>
      </c>
      <c r="B36" s="5">
        <f>SUM('Local Option Sales Tax Coll'!B37:M37)</f>
        <v>2133705.41</v>
      </c>
      <c r="C36" s="5">
        <f>SUM('Tourist Development Tax'!B37:M37)</f>
        <v>115549.37</v>
      </c>
      <c r="D36" s="5">
        <f>SUM('Conv &amp; Tourist Impact'!B37:M37)</f>
        <v>0</v>
      </c>
      <c r="E36" s="5">
        <f>SUM('Voted 1-Cent Local Option Fuel'!B37:M37)</f>
        <v>249065.09999999998</v>
      </c>
      <c r="F36" s="5">
        <f>SUM('Non-Voted Local Option Fuel '!B37:M37)</f>
        <v>1476240.27</v>
      </c>
      <c r="G36" s="5">
        <f>SUM('Addtional Local Option Fuel'!B37:M37)</f>
        <v>317135.84999999998</v>
      </c>
    </row>
    <row r="37" spans="1:7">
      <c r="A37" s="4" t="s">
        <v>26</v>
      </c>
      <c r="B37" s="5">
        <f>SUM('Local Option Sales Tax Coll'!B38:M38)</f>
        <v>6423213.6899999985</v>
      </c>
      <c r="C37" s="5">
        <f>SUM('Tourist Development Tax'!B38:M38)</f>
        <v>323464.35000000003</v>
      </c>
      <c r="D37" s="5">
        <f>SUM('Conv &amp; Tourist Impact'!B38:M38)</f>
        <v>0</v>
      </c>
      <c r="E37" s="5">
        <f>SUM('Voted 1-Cent Local Option Fuel'!B38:M38)</f>
        <v>855898.87000000011</v>
      </c>
      <c r="F37" s="5">
        <f>SUM('Non-Voted Local Option Fuel '!B38:M38)</f>
        <v>5115547.830000001</v>
      </c>
      <c r="G37" s="5">
        <f>SUM('Addtional Local Option Fuel'!B38:M38)</f>
        <v>1481962.61</v>
      </c>
    </row>
    <row r="38" spans="1:7">
      <c r="A38" s="4" t="s">
        <v>27</v>
      </c>
      <c r="B38" s="5">
        <f>SUM('Local Option Sales Tax Coll'!B39:M39)</f>
        <v>7477068.6299999999</v>
      </c>
      <c r="C38" s="5">
        <f>SUM('Tourist Development Tax'!B39:M39)</f>
        <v>286449.90000000002</v>
      </c>
      <c r="D38" s="5">
        <f>SUM('Conv &amp; Tourist Impact'!B39:M39)</f>
        <v>0</v>
      </c>
      <c r="E38" s="5">
        <f>SUM('Voted 1-Cent Local Option Fuel'!B39:M39)</f>
        <v>515339.83000000007</v>
      </c>
      <c r="F38" s="5">
        <f>SUM('Non-Voted Local Option Fuel '!B39:M39)</f>
        <v>3067351.66</v>
      </c>
      <c r="G38" s="5">
        <f>SUM('Addtional Local Option Fuel'!B39:M39)</f>
        <v>2017437.35</v>
      </c>
    </row>
    <row r="39" spans="1:7">
      <c r="A39" s="4" t="s">
        <v>28</v>
      </c>
      <c r="B39" s="5">
        <f>SUM('Local Option Sales Tax Coll'!B40:M40)</f>
        <v>161120794.72999999</v>
      </c>
      <c r="C39" s="5">
        <f>SUM('Tourist Development Tax'!C40:M40)</f>
        <v>17133130.659999996</v>
      </c>
      <c r="D39" s="5">
        <f>SUM('Conv &amp; Tourist Impact'!B40:M40)</f>
        <v>0</v>
      </c>
      <c r="E39" s="5">
        <f>SUM('Voted 1-Cent Local Option Fuel'!B40:M40)</f>
        <v>6684375.7499999991</v>
      </c>
      <c r="F39" s="5">
        <f>SUM('Non-Voted Local Option Fuel '!B40:M40)</f>
        <v>39935889.280000001</v>
      </c>
      <c r="G39" s="5">
        <f>SUM('Addtional Local Option Fuel'!B40:M40)</f>
        <v>0</v>
      </c>
    </row>
    <row r="40" spans="1:7">
      <c r="A40" s="4" t="s">
        <v>29</v>
      </c>
      <c r="B40" s="5">
        <f>SUM('Local Option Sales Tax Coll'!B41:M41)</f>
        <v>644109.85</v>
      </c>
      <c r="C40" s="5">
        <f>SUM('Tourist Development Tax'!B41:M41)</f>
        <v>22412.65</v>
      </c>
      <c r="D40" s="5">
        <f>SUM('Conv &amp; Tourist Impact'!B41:M41)</f>
        <v>0</v>
      </c>
      <c r="E40" s="5">
        <f>SUM('Voted 1-Cent Local Option Fuel'!B41:M41)</f>
        <v>121616.36999999998</v>
      </c>
      <c r="F40" s="5">
        <f>SUM('Non-Voted Local Option Fuel '!B41:M41)</f>
        <v>724369.98</v>
      </c>
      <c r="G40" s="5">
        <f>SUM('Addtional Local Option Fuel'!B41:M41)</f>
        <v>0</v>
      </c>
    </row>
    <row r="41" spans="1:7">
      <c r="A41" s="4" t="s">
        <v>30</v>
      </c>
      <c r="B41" s="5">
        <f>SUM('Local Option Sales Tax Coll'!B42:M42)</f>
        <v>15820882.240000002</v>
      </c>
      <c r="C41" s="5">
        <f>SUM('Tourist Development Tax'!B42:M42)</f>
        <v>1455767.63</v>
      </c>
      <c r="D41" s="5">
        <f>SUM('Conv &amp; Tourist Impact'!B42:M42)</f>
        <v>0</v>
      </c>
      <c r="E41" s="5">
        <f>SUM('Voted 1-Cent Local Option Fuel'!B42:M42)</f>
        <v>172488.57</v>
      </c>
      <c r="F41" s="5">
        <f>SUM('Non-Voted Local Option Fuel '!B42:M42)</f>
        <v>4836991.1800000006</v>
      </c>
      <c r="G41" s="5">
        <f>SUM('Addtional Local Option Fuel'!B42:M42)</f>
        <v>0</v>
      </c>
    </row>
    <row r="42" spans="1:7">
      <c r="A42" s="4" t="s">
        <v>31</v>
      </c>
      <c r="B42" s="5">
        <f>SUM('Local Option Sales Tax Coll'!B43:M43)</f>
        <v>5087994.2300000004</v>
      </c>
      <c r="C42" s="5">
        <f>SUM('Tourist Development Tax'!B43:M43)</f>
        <v>362524.54999999993</v>
      </c>
      <c r="D42" s="5">
        <f>SUM('Conv &amp; Tourist Impact'!B43:M43)</f>
        <v>0</v>
      </c>
      <c r="E42" s="5">
        <f>SUM('Voted 1-Cent Local Option Fuel'!B43:M43)</f>
        <v>541183.54</v>
      </c>
      <c r="F42" s="5">
        <f>SUM('Non-Voted Local Option Fuel '!B43:M43)</f>
        <v>3211306.0100000002</v>
      </c>
      <c r="G42" s="5">
        <f>SUM('Addtional Local Option Fuel'!B43:M43)</f>
        <v>0</v>
      </c>
    </row>
    <row r="43" spans="1:7">
      <c r="A43" s="4" t="s">
        <v>32</v>
      </c>
      <c r="B43" s="5">
        <f>SUM('Local Option Sales Tax Coll'!B44:M44)</f>
        <v>572783.04</v>
      </c>
      <c r="C43" s="5">
        <f>SUM('Tourist Development Tax'!B44:M44)</f>
        <v>24393.249999999996</v>
      </c>
      <c r="D43" s="5">
        <f>SUM('Conv &amp; Tourist Impact'!B44:M44)</f>
        <v>0</v>
      </c>
      <c r="E43" s="5">
        <f>SUM('Voted 1-Cent Local Option Fuel'!B44:M44)</f>
        <v>127756.01999999997</v>
      </c>
      <c r="F43" s="5">
        <f>SUM('Non-Voted Local Option Fuel '!B44:M44)</f>
        <v>757341.19</v>
      </c>
      <c r="G43" s="5">
        <f>SUM('Addtional Local Option Fuel'!B44:M44)</f>
        <v>0</v>
      </c>
    </row>
    <row r="44" spans="1:7">
      <c r="A44" s="4" t="s">
        <v>33</v>
      </c>
      <c r="B44" s="5">
        <f>SUM('Local Option Sales Tax Coll'!B45:M45)</f>
        <v>202206.63</v>
      </c>
      <c r="C44" s="5">
        <f>SUM('Tourist Development Tax'!B45:M45)</f>
        <v>0</v>
      </c>
      <c r="D44" s="5">
        <f>SUM('Conv &amp; Tourist Impact'!B45:M45)</f>
        <v>0</v>
      </c>
      <c r="E44" s="5">
        <f>SUM('Voted 1-Cent Local Option Fuel'!B45:M45)</f>
        <v>11489.879999999997</v>
      </c>
      <c r="F44" s="5">
        <f>SUM('Non-Voted Local Option Fuel '!B45:M45)</f>
        <v>196787.20000000001</v>
      </c>
      <c r="G44" s="5">
        <f>SUM('Addtional Local Option Fuel'!B45:M45)</f>
        <v>0</v>
      </c>
    </row>
    <row r="45" spans="1:7">
      <c r="A45" s="4" t="s">
        <v>34</v>
      </c>
      <c r="B45" s="5">
        <f>SUM('Local Option Sales Tax Coll'!B46:M46)</f>
        <v>26517949.780000001</v>
      </c>
      <c r="C45" s="5">
        <f>SUM('Tourist Development Tax'!B46:M46)</f>
        <v>1951500.0699999998</v>
      </c>
      <c r="D45" s="5">
        <f>SUM('Conv &amp; Tourist Impact'!B46:M46)</f>
        <v>0</v>
      </c>
      <c r="E45" s="5">
        <f>SUM('Voted 1-Cent Local Option Fuel'!B46:M46)</f>
        <v>1488256.2600000002</v>
      </c>
      <c r="F45" s="5">
        <f>SUM('Non-Voted Local Option Fuel '!B46:M46)</f>
        <v>8904300.3299999982</v>
      </c>
      <c r="G45" s="5">
        <f>SUM('Addtional Local Option Fuel'!B46:M46)</f>
        <v>0</v>
      </c>
    </row>
    <row r="46" spans="1:7">
      <c r="A46" s="4" t="s">
        <v>35</v>
      </c>
      <c r="B46" s="5">
        <f>SUM('Local Option Sales Tax Coll'!B47:M47)</f>
        <v>1889650.7200000002</v>
      </c>
      <c r="C46" s="5">
        <f>SUM('Tourist Development Tax'!B47:M47)</f>
        <v>23554407.809999995</v>
      </c>
      <c r="D46" s="5">
        <f>SUM('Conv &amp; Tourist Impact'!B47:M47)</f>
        <v>0</v>
      </c>
      <c r="E46" s="5">
        <f>SUM('Voted 1-Cent Local Option Fuel'!B47:M47)</f>
        <v>2979756.38</v>
      </c>
      <c r="F46" s="5">
        <f>SUM('Non-Voted Local Option Fuel '!B47:M47)</f>
        <v>17819546.390000001</v>
      </c>
      <c r="G46" s="5">
        <f>SUM('Addtional Local Option Fuel'!B47:M47)</f>
        <v>13347340.869999999</v>
      </c>
    </row>
    <row r="47" spans="1:7">
      <c r="A47" s="4" t="s">
        <v>36</v>
      </c>
      <c r="B47" s="5">
        <f>SUM('Local Option Sales Tax Coll'!B48:M48)</f>
        <v>45562291.559999987</v>
      </c>
      <c r="C47" s="5">
        <f>SUM('Tourist Development Tax'!B48:M48)</f>
        <v>3858490.03</v>
      </c>
      <c r="D47" s="5">
        <f>SUM('Conv &amp; Tourist Impact'!B48:M48)</f>
        <v>0</v>
      </c>
      <c r="E47" s="5">
        <f>SUM('Voted 1-Cent Local Option Fuel'!B48:M48)</f>
        <v>1393672.11</v>
      </c>
      <c r="F47" s="5">
        <f>SUM('Non-Voted Local Option Fuel '!B48:M48)</f>
        <v>8330458.8199999994</v>
      </c>
      <c r="G47" s="5">
        <f>SUM('Addtional Local Option Fuel'!B48:M48)</f>
        <v>0</v>
      </c>
    </row>
    <row r="48" spans="1:7">
      <c r="A48" s="4" t="s">
        <v>37</v>
      </c>
      <c r="B48" s="5">
        <f>SUM('Local Option Sales Tax Coll'!B49:M49)</f>
        <v>2469840.62</v>
      </c>
      <c r="C48" s="5">
        <f>SUM('Tourist Development Tax'!B49:M49)</f>
        <v>151621.33999999997</v>
      </c>
      <c r="D48" s="5">
        <f>SUM('Conv &amp; Tourist Impact'!B49:M49)</f>
        <v>0</v>
      </c>
      <c r="E48" s="5">
        <f>SUM('Voted 1-Cent Local Option Fuel'!B49:M49)</f>
        <v>48222.39</v>
      </c>
      <c r="F48" s="5">
        <f>SUM('Non-Voted Local Option Fuel '!B49:M49)</f>
        <v>1458137.3699999999</v>
      </c>
      <c r="G48" s="5">
        <f>SUM('Addtional Local Option Fuel'!B49:M49)</f>
        <v>0</v>
      </c>
    </row>
    <row r="49" spans="1:7">
      <c r="A49" s="4" t="s">
        <v>38</v>
      </c>
      <c r="B49" s="5">
        <f>SUM('Local Option Sales Tax Coll'!B50:M50)</f>
        <v>205065.35</v>
      </c>
      <c r="C49" s="5">
        <f>SUM('Tourist Development Tax'!B50:M50)</f>
        <v>0</v>
      </c>
      <c r="D49" s="5">
        <f>SUM('Conv &amp; Tourist Impact'!B50:M50)</f>
        <v>0</v>
      </c>
      <c r="E49" s="5">
        <f>SUM('Voted 1-Cent Local Option Fuel'!B50:M50)</f>
        <v>46135.5</v>
      </c>
      <c r="F49" s="5">
        <f>SUM('Non-Voted Local Option Fuel '!B50:M50)</f>
        <v>273631.28999999998</v>
      </c>
      <c r="G49" s="5">
        <f>SUM('Addtional Local Option Fuel'!B50:M50)</f>
        <v>0</v>
      </c>
    </row>
    <row r="50" spans="1:7">
      <c r="A50" s="4" t="s">
        <v>39</v>
      </c>
      <c r="B50" s="5">
        <f>SUM('Local Option Sales Tax Coll'!B51:M51)</f>
        <v>1259843.0699999998</v>
      </c>
      <c r="C50" s="5">
        <f>SUM('Tourist Development Tax'!B51:M51)</f>
        <v>83713.98000000001</v>
      </c>
      <c r="D50" s="5">
        <f>SUM('Conv &amp; Tourist Impact'!B51:M51)</f>
        <v>0</v>
      </c>
      <c r="E50" s="5">
        <f>SUM('Voted 1-Cent Local Option Fuel'!B51:M51)</f>
        <v>193747.50000000003</v>
      </c>
      <c r="F50" s="5">
        <f>SUM('Non-Voted Local Option Fuel '!B51:M51)</f>
        <v>1864384.7099999997</v>
      </c>
      <c r="G50" s="5">
        <f>SUM('Addtional Local Option Fuel'!B51:M51)</f>
        <v>0</v>
      </c>
    </row>
    <row r="51" spans="1:7">
      <c r="A51" s="4" t="s">
        <v>40</v>
      </c>
      <c r="B51" s="5">
        <f>SUM('Local Option Sales Tax Coll'!B52:M52)</f>
        <v>19228714.119999997</v>
      </c>
      <c r="C51" s="5">
        <f>SUM('Tourist Development Tax'!B52:M52)</f>
        <v>6764033.5199999996</v>
      </c>
      <c r="D51" s="5">
        <f>SUM('Conv &amp; Tourist Impact'!B52:M52)</f>
        <v>0</v>
      </c>
      <c r="E51" s="5">
        <f>SUM('Voted 1-Cent Local Option Fuel'!B52:M52)</f>
        <v>1575419.74</v>
      </c>
      <c r="F51" s="5">
        <f>SUM('Non-Voted Local Option Fuel '!B52:M52)</f>
        <v>9418397.3400000017</v>
      </c>
      <c r="G51" s="5">
        <f>SUM('Addtional Local Option Fuel'!B52:M52)</f>
        <v>6998718.3800000008</v>
      </c>
    </row>
    <row r="52" spans="1:7">
      <c r="A52" s="4" t="s">
        <v>41</v>
      </c>
      <c r="B52" s="5">
        <f>SUM('Local Option Sales Tax Coll'!B53:M53)</f>
        <v>1849826.0500000003</v>
      </c>
      <c r="C52" s="5">
        <f>SUM('Tourist Development Tax'!B53:M53)</f>
        <v>887731.75</v>
      </c>
      <c r="D52" s="5">
        <f>SUM('Conv &amp; Tourist Impact'!B53:M53)</f>
        <v>0</v>
      </c>
      <c r="E52" s="5">
        <f>SUM('Voted 1-Cent Local Option Fuel'!B53:M53)</f>
        <v>2092340.1199999999</v>
      </c>
      <c r="F52" s="5">
        <f>SUM('Non-Voted Local Option Fuel '!B53:M53)</f>
        <v>12475659.73</v>
      </c>
      <c r="G52" s="5">
        <f>SUM('Addtional Local Option Fuel'!B53:M53)</f>
        <v>8323739.6399999987</v>
      </c>
    </row>
    <row r="53" spans="1:7">
      <c r="A53" s="4" t="s">
        <v>42</v>
      </c>
      <c r="B53" s="5">
        <f>SUM('Local Option Sales Tax Coll'!B54:M54)</f>
        <v>10309421.059999999</v>
      </c>
      <c r="C53" s="5">
        <f>SUM('Tourist Development Tax'!B54:M54)</f>
        <v>1109271.83</v>
      </c>
      <c r="D53" s="5">
        <f>SUM('Conv &amp; Tourist Impact'!B54:M54)</f>
        <v>0</v>
      </c>
      <c r="E53" s="5">
        <f>SUM('Voted 1-Cent Local Option Fuel'!B54:M54)</f>
        <v>801636.19</v>
      </c>
      <c r="F53" s="5">
        <f>SUM('Non-Voted Local Option Fuel '!B54:M54)</f>
        <v>4796334.4399999995</v>
      </c>
      <c r="G53" s="5">
        <f>SUM('Addtional Local Option Fuel'!B54:M54)</f>
        <v>3626478.45</v>
      </c>
    </row>
    <row r="54" spans="1:7">
      <c r="A54" s="4" t="s">
        <v>43</v>
      </c>
      <c r="B54" s="5">
        <f>SUM('Local Option Sales Tax Coll'!B55:M55)</f>
        <v>35038616.710000001</v>
      </c>
      <c r="C54" s="5">
        <f>SUM('Tourist Development Tax'!B55:M55)</f>
        <v>22273703.210000001</v>
      </c>
      <c r="D54" s="5">
        <f>SUM('Conv &amp; Tourist Impact'!B55:M55)</f>
        <v>5301993.41</v>
      </c>
      <c r="E54" s="5">
        <f>SUM('Voted 1-Cent Local Option Fuel'!B55:M55)</f>
        <v>493707.01</v>
      </c>
      <c r="F54" s="5">
        <f>SUM('Non-Voted Local Option Fuel '!B55:M55)</f>
        <v>2954248.7700000005</v>
      </c>
      <c r="G54" s="5">
        <f>SUM('Addtional Local Option Fuel'!B55:M55)</f>
        <v>1390500.12</v>
      </c>
    </row>
    <row r="55" spans="1:7">
      <c r="A55" s="4" t="s">
        <v>44</v>
      </c>
      <c r="B55" s="5">
        <f>SUM('Local Option Sales Tax Coll'!B56:M56)</f>
        <v>6805365.8799999999</v>
      </c>
      <c r="C55" s="5">
        <f>SUM('Tourist Development Tax'!B56:M56)</f>
        <v>2945741.35</v>
      </c>
      <c r="D55" s="5">
        <f>SUM('Conv &amp; Tourist Impact'!B56:M56)</f>
        <v>0</v>
      </c>
      <c r="E55" s="5">
        <f>SUM('Voted 1-Cent Local Option Fuel'!B56:M56)</f>
        <v>400390.58999999997</v>
      </c>
      <c r="F55" s="5">
        <f>SUM('Non-Voted Local Option Fuel '!B56:M56)</f>
        <v>2386409.71</v>
      </c>
      <c r="G55" s="5">
        <f>SUM('Addtional Local Option Fuel'!B56:M56)</f>
        <v>0.01</v>
      </c>
    </row>
    <row r="56" spans="1:7">
      <c r="A56" s="4" t="s">
        <v>45</v>
      </c>
      <c r="B56" s="5">
        <f>SUM('Local Option Sales Tax Coll'!B57:M57)</f>
        <v>910622.8899999999</v>
      </c>
      <c r="C56" s="5">
        <f>SUM('Tourist Development Tax'!B57:M57)</f>
        <v>9501884.2100000009</v>
      </c>
      <c r="D56" s="5">
        <f>SUM('Conv &amp; Tourist Impact'!B57:M57)</f>
        <v>0</v>
      </c>
      <c r="E56" s="5">
        <f>SUM('Voted 1-Cent Local Option Fuel'!B57:M57)</f>
        <v>1003418.46</v>
      </c>
      <c r="F56" s="5">
        <f>SUM('Non-Voted Local Option Fuel '!B57:M57)</f>
        <v>6007559.7899999991</v>
      </c>
      <c r="G56" s="5">
        <f>SUM('Addtional Local Option Fuel'!B57:M57)</f>
        <v>0</v>
      </c>
    </row>
    <row r="57" spans="1:7">
      <c r="A57" s="4" t="s">
        <v>46</v>
      </c>
      <c r="B57" s="5">
        <f>SUM('Local Option Sales Tax Coll'!B58:M58)</f>
        <v>3326924.62</v>
      </c>
      <c r="C57" s="5">
        <f>SUM('Tourist Development Tax'!B58:M58)</f>
        <v>165539.51000000004</v>
      </c>
      <c r="D57" s="5">
        <f>SUM('Conv &amp; Tourist Impact'!B58:M58)</f>
        <v>0</v>
      </c>
      <c r="E57" s="5">
        <f>SUM('Voted 1-Cent Local Option Fuel'!B58:M58)</f>
        <v>321987.16000000003</v>
      </c>
      <c r="F57" s="5">
        <f>SUM('Non-Voted Local Option Fuel '!B58:M58)</f>
        <v>1918893.9299999997</v>
      </c>
      <c r="G57" s="5">
        <f>SUM('Addtional Local Option Fuel'!B58:M58)</f>
        <v>1238352.32</v>
      </c>
    </row>
    <row r="58" spans="1:7">
      <c r="A58" s="4" t="s">
        <v>47</v>
      </c>
      <c r="B58" s="5">
        <f>SUM('Local Option Sales Tax Coll'!B59:M59)</f>
        <v>153386888.91</v>
      </c>
      <c r="C58" s="5">
        <f>SUM('Tourist Development Tax'!B59:M59)</f>
        <v>164144500</v>
      </c>
      <c r="D58" s="5">
        <f>SUM('Conv &amp; Tourist Impact'!B59:M59)</f>
        <v>0</v>
      </c>
      <c r="E58" s="5">
        <f>SUM('Voted 1-Cent Local Option Fuel'!B59:M59)</f>
        <v>1095516.73</v>
      </c>
      <c r="F58" s="5">
        <f>SUM('Non-Voted Local Option Fuel '!B59:M59)</f>
        <v>39503149.890000001</v>
      </c>
      <c r="G58" s="5">
        <f>SUM('Addtional Local Option Fuel'!B59:M59)</f>
        <v>0</v>
      </c>
    </row>
    <row r="59" spans="1:7">
      <c r="A59" s="4" t="s">
        <v>48</v>
      </c>
      <c r="B59" s="5">
        <f>SUM('Local Option Sales Tax Coll'!B60:M60)</f>
        <v>33771111.909999996</v>
      </c>
      <c r="C59" s="5">
        <f>SUM('Tourist Development Tax'!B60:M60)</f>
        <v>32309560.249999996</v>
      </c>
      <c r="D59" s="5">
        <f>SUM('Conv &amp; Tourist Impact'!B60:M60)</f>
        <v>0</v>
      </c>
      <c r="E59" s="5">
        <f>SUM('Voted 1-Cent Local Option Fuel'!B60:M60)</f>
        <v>1700884.3099999998</v>
      </c>
      <c r="F59" s="5">
        <f>SUM('Non-Voted Local Option Fuel '!B60:M60)</f>
        <v>10182124.920000002</v>
      </c>
      <c r="G59" s="5">
        <f>SUM('Addtional Local Option Fuel'!B60:M60)</f>
        <v>0</v>
      </c>
    </row>
    <row r="60" spans="1:7">
      <c r="A60" s="4" t="s">
        <v>49</v>
      </c>
      <c r="B60" s="5">
        <f>SUM('Local Option Sales Tax Coll'!B61:M61)</f>
        <v>55576415.689999998</v>
      </c>
      <c r="C60" s="5">
        <f>SUM('Tourist Development Tax'!B61:M61)</f>
        <v>25300599.760000002</v>
      </c>
      <c r="D60" s="5">
        <f>SUM('Conv &amp; Tourist Impact'!B61:M61)</f>
        <v>0</v>
      </c>
      <c r="E60" s="5">
        <f>SUM('Voted 1-Cent Local Option Fuel'!B61:M61)</f>
        <v>5719803.8500000006</v>
      </c>
      <c r="F60" s="5">
        <f>SUM('Non-Voted Local Option Fuel '!B61:M61)</f>
        <v>34198184.859999999</v>
      </c>
      <c r="G60" s="5">
        <f>SUM('Addtional Local Option Fuel'!B61:M61)</f>
        <v>25639266.310000002</v>
      </c>
    </row>
    <row r="61" spans="1:7">
      <c r="A61" s="4" t="s">
        <v>50</v>
      </c>
      <c r="B61" s="5">
        <f>SUM('Local Option Sales Tax Coll'!B62:M62)</f>
        <v>35331567.899999999</v>
      </c>
      <c r="C61" s="5">
        <f>SUM('Tourist Development Tax'!B62:M62)</f>
        <v>665076.74000000011</v>
      </c>
      <c r="D61" s="5">
        <f>SUM('Conv &amp; Tourist Impact'!B62:M62)</f>
        <v>0</v>
      </c>
      <c r="E61" s="5">
        <f>SUM('Voted 1-Cent Local Option Fuel'!B62:M62)</f>
        <v>2083652.4699999997</v>
      </c>
      <c r="F61" s="5">
        <f>SUM('Non-Voted Local Option Fuel '!B62:M62)</f>
        <v>12462915.140000001</v>
      </c>
      <c r="G61" s="5">
        <f>SUM('Addtional Local Option Fuel'!B62:M62)</f>
        <v>0</v>
      </c>
    </row>
    <row r="62" spans="1:7">
      <c r="A62" s="4" t="s">
        <v>51</v>
      </c>
      <c r="B62" s="5">
        <f>SUM('Local Option Sales Tax Coll'!B63:M63)</f>
        <v>105645366.66</v>
      </c>
      <c r="C62" s="5">
        <f>SUM('Tourist Development Tax'!B63:M63)</f>
        <v>23893689.479999997</v>
      </c>
      <c r="D62" s="5">
        <f>SUM('Conv &amp; Tourist Impact'!B63:M63)</f>
        <v>0</v>
      </c>
      <c r="E62" s="5">
        <f>SUM('Voted 1-Cent Local Option Fuel'!B63:M63)</f>
        <v>3815745.47</v>
      </c>
      <c r="F62" s="5">
        <f>SUM('Non-Voted Local Option Fuel '!B63:M63)</f>
        <v>22831897.830000002</v>
      </c>
      <c r="G62" s="5">
        <f>SUM('Addtional Local Option Fuel'!B63:M63)</f>
        <v>0</v>
      </c>
    </row>
    <row r="63" spans="1:7">
      <c r="A63" s="4" t="s">
        <v>52</v>
      </c>
      <c r="B63" s="5">
        <f>SUM('Local Option Sales Tax Coll'!B64:M64)</f>
        <v>51802313.680000007</v>
      </c>
      <c r="C63" s="5">
        <f>SUM('Tourist Development Tax'!B64:M64)</f>
        <v>6612567.96</v>
      </c>
      <c r="D63" s="5">
        <f>SUM('Conv &amp; Tourist Impact'!B64:M64)</f>
        <v>0</v>
      </c>
      <c r="E63" s="5">
        <f>SUM('Voted 1-Cent Local Option Fuel'!B64:M64)</f>
        <v>3034377.1700000004</v>
      </c>
      <c r="F63" s="5">
        <f>SUM('Non-Voted Local Option Fuel '!B64:M64)</f>
        <v>18083345.949999999</v>
      </c>
      <c r="G63" s="5">
        <f>SUM('Addtional Local Option Fuel'!B64:M64)</f>
        <v>11397210.75</v>
      </c>
    </row>
    <row r="64" spans="1:7">
      <c r="A64" s="4" t="s">
        <v>53</v>
      </c>
      <c r="B64" s="5">
        <f>SUM('Local Option Sales Tax Coll'!B65:M65)</f>
        <v>4304755.87</v>
      </c>
      <c r="C64" s="5">
        <f>SUM('Tourist Development Tax'!B65:M65)</f>
        <v>214562</v>
      </c>
      <c r="D64" s="5">
        <f>SUM('Conv &amp; Tourist Impact'!B65:M65)</f>
        <v>0</v>
      </c>
      <c r="E64" s="5">
        <f>SUM('Voted 1-Cent Local Option Fuel'!B65:M65)</f>
        <v>353980.00999999995</v>
      </c>
      <c r="F64" s="5">
        <f>SUM('Non-Voted Local Option Fuel '!B65:M65)</f>
        <v>2110362.34</v>
      </c>
      <c r="G64" s="5">
        <f>SUM('Addtional Local Option Fuel'!B65:M65)</f>
        <v>1444149.15</v>
      </c>
    </row>
    <row r="65" spans="1:7">
      <c r="A65" s="4" t="s">
        <v>54</v>
      </c>
      <c r="B65" s="5">
        <f>SUM('Local Option Sales Tax Coll'!B66:M66)</f>
        <v>1030059.3999999999</v>
      </c>
      <c r="C65" s="5">
        <f>SUM('Tourist Development Tax'!B66:M66)</f>
        <v>6375349.3499999996</v>
      </c>
      <c r="D65" s="5">
        <f>SUM('Conv &amp; Tourist Impact'!B66:M66)</f>
        <v>0</v>
      </c>
      <c r="E65" s="5">
        <f>SUM('Voted 1-Cent Local Option Fuel'!B66:M66)</f>
        <v>228689.88999999998</v>
      </c>
      <c r="F65" s="5">
        <f>SUM('Non-Voted Local Option Fuel '!B66:M66)</f>
        <v>7296624.5700000003</v>
      </c>
      <c r="G65" s="5">
        <f>SUM('Addtional Local Option Fuel'!B66:M66)</f>
        <v>0</v>
      </c>
    </row>
    <row r="66" spans="1:7">
      <c r="A66" s="4" t="s">
        <v>55</v>
      </c>
      <c r="B66" s="5">
        <f>SUM('Local Option Sales Tax Coll'!B67:M67)</f>
        <v>10247006.09</v>
      </c>
      <c r="C66" s="5">
        <f>SUM('Tourist Development Tax'!B67:M67)</f>
        <v>2321974.81</v>
      </c>
      <c r="D66" s="5">
        <f>SUM('Conv &amp; Tourist Impact'!B67:M67)</f>
        <v>0</v>
      </c>
      <c r="E66" s="5">
        <f>SUM('Voted 1-Cent Local Option Fuel'!B67:M67)</f>
        <v>1360489.62</v>
      </c>
      <c r="F66" s="5">
        <f>SUM('Non-Voted Local Option Fuel '!B67:M67)</f>
        <v>8126481.0599999996</v>
      </c>
      <c r="G66" s="5">
        <f>SUM('Addtional Local Option Fuel'!B67:M67)</f>
        <v>5771077.5800000001</v>
      </c>
    </row>
    <row r="67" spans="1:7">
      <c r="A67" s="4" t="s">
        <v>56</v>
      </c>
      <c r="B67" s="5">
        <f>SUM('Local Option Sales Tax Coll'!B68:M68)</f>
        <v>5239822.6800000006</v>
      </c>
      <c r="C67" s="5">
        <f>SUM('Tourist Development Tax'!B68:M68)</f>
        <v>882185.3899999999</v>
      </c>
      <c r="D67" s="5">
        <f>SUM('Conv &amp; Tourist Impact'!B68:M68)</f>
        <v>0</v>
      </c>
      <c r="E67" s="5">
        <f>SUM('Voted 1-Cent Local Option Fuel'!B68:M68)</f>
        <v>81466.649999999994</v>
      </c>
      <c r="F67" s="5">
        <f>SUM('Non-Voted Local Option Fuel '!B68:M68)</f>
        <v>4297922.37</v>
      </c>
      <c r="G67" s="5">
        <f>SUM('Addtional Local Option Fuel'!B68:M68)</f>
        <v>0</v>
      </c>
    </row>
    <row r="68" spans="1:7">
      <c r="A68" s="4" t="s">
        <v>57</v>
      </c>
      <c r="B68" s="5">
        <f>SUM('Local Option Sales Tax Coll'!B69:M69)</f>
        <v>47016828.479999989</v>
      </c>
      <c r="C68" s="5">
        <f>SUM('Tourist Development Tax'!B69:M69)</f>
        <v>10701514.310000001</v>
      </c>
      <c r="D68" s="5">
        <f>SUM('Conv &amp; Tourist Impact'!B69:M69)</f>
        <v>0</v>
      </c>
      <c r="E68" s="5">
        <f>SUM('Voted 1-Cent Local Option Fuel'!B69:M69)</f>
        <v>1628263.4300000002</v>
      </c>
      <c r="F68" s="5">
        <f>SUM('Non-Voted Local Option Fuel '!B69:M69)</f>
        <v>9740008.459999999</v>
      </c>
      <c r="G68" s="5">
        <f>SUM('Addtional Local Option Fuel'!B69:M69)</f>
        <v>7362674.2000000002</v>
      </c>
    </row>
    <row r="69" spans="1:7">
      <c r="A69" s="4" t="s">
        <v>58</v>
      </c>
      <c r="B69" s="5">
        <f>SUM('Local Option Sales Tax Coll'!B70:M70)</f>
        <v>47285472.199999996</v>
      </c>
      <c r="C69" s="5">
        <f>SUM('Tourist Development Tax'!C70:M70)</f>
        <v>2945439.3200000003</v>
      </c>
      <c r="D69" s="5">
        <f>SUM('Conv &amp; Tourist Impact'!B70:M70)</f>
        <v>0</v>
      </c>
      <c r="E69" s="5">
        <f>SUM('Voted 1-Cent Local Option Fuel'!B70:M70)</f>
        <v>2055283.0799999998</v>
      </c>
      <c r="F69" s="5">
        <f>SUM('Non-Voted Local Option Fuel '!B70:M70)</f>
        <v>12306530.420000002</v>
      </c>
      <c r="G69" s="5">
        <f>SUM('Addtional Local Option Fuel'!B70:M70)</f>
        <v>0</v>
      </c>
    </row>
    <row r="70" spans="1:7">
      <c r="A70" s="4" t="s">
        <v>59</v>
      </c>
      <c r="B70" s="5">
        <f>SUM('Local Option Sales Tax Coll'!B71:M71)</f>
        <v>7320898.3399999999</v>
      </c>
      <c r="C70" s="5">
        <f>SUM('Tourist Development Tax'!B71:M71)</f>
        <v>357164.94999999995</v>
      </c>
      <c r="D70" s="5">
        <f>SUM('Conv &amp; Tourist Impact'!B71:M71)</f>
        <v>0</v>
      </c>
      <c r="E70" s="5">
        <f>SUM('Voted 1-Cent Local Option Fuel'!B71:M71)</f>
        <v>762990.96000000008</v>
      </c>
      <c r="F70" s="5">
        <f>SUM('Non-Voted Local Option Fuel '!B71:M71)</f>
        <v>4529692.3699999992</v>
      </c>
      <c r="G70" s="5">
        <f>SUM('Addtional Local Option Fuel'!B71:M71)</f>
        <v>0</v>
      </c>
    </row>
    <row r="71" spans="1:7">
      <c r="A71" s="4" t="s">
        <v>60</v>
      </c>
      <c r="B71" s="5">
        <f>SUM('Local Option Sales Tax Coll'!B72:M72)</f>
        <v>2453107.6</v>
      </c>
      <c r="C71" s="5">
        <f>SUM('Tourist Development Tax'!B72:M72)</f>
        <v>110336.84000000003</v>
      </c>
      <c r="D71" s="5">
        <f>SUM('Conv &amp; Tourist Impact'!B72:M72)</f>
        <v>0</v>
      </c>
      <c r="E71" s="5">
        <f>SUM('Voted 1-Cent Local Option Fuel'!B72:M72)</f>
        <v>291941.45999999996</v>
      </c>
      <c r="F71" s="5">
        <f>SUM('Non-Voted Local Option Fuel '!B72:M72)</f>
        <v>1737245.69</v>
      </c>
      <c r="G71" s="5">
        <f>SUM('Addtional Local Option Fuel'!B72:M72)</f>
        <v>1084655.6499999999</v>
      </c>
    </row>
    <row r="72" spans="1:7">
      <c r="A72" s="4" t="s">
        <v>130</v>
      </c>
      <c r="B72" s="5">
        <f>SUM('Local Option Sales Tax Coll'!B73:M73)</f>
        <v>1759212.26</v>
      </c>
      <c r="C72" s="5">
        <f>SUM('Tourist Development Tax'!B73:M73)</f>
        <v>220471</v>
      </c>
      <c r="D72" s="5">
        <f>SUM('Conv &amp; Tourist Impact'!B73:M73)</f>
        <v>0</v>
      </c>
      <c r="E72" s="5">
        <f>SUM('Voted 1-Cent Local Option Fuel'!B73:M73)</f>
        <v>66077.61</v>
      </c>
      <c r="F72" s="5">
        <f>SUM('Non-Voted Local Option Fuel '!B73:M73)</f>
        <v>1048068.47</v>
      </c>
      <c r="G72" s="5">
        <f>SUM('Addtional Local Option Fuel'!B73:M73)</f>
        <v>0</v>
      </c>
    </row>
    <row r="73" spans="1:7">
      <c r="A73" s="4" t="s">
        <v>62</v>
      </c>
      <c r="B73" s="5">
        <f>SUM('Local Option Sales Tax Coll'!B74:M74)</f>
        <v>391436.74</v>
      </c>
      <c r="C73" s="5">
        <f>SUM('Tourist Development Tax'!B74:M74)</f>
        <v>0</v>
      </c>
      <c r="D73" s="5">
        <f>SUM('Conv &amp; Tourist Impact'!B74:M74)</f>
        <v>0</v>
      </c>
      <c r="E73" s="5">
        <f>SUM('Voted 1-Cent Local Option Fuel'!B74:M74)</f>
        <v>68791.31</v>
      </c>
      <c r="F73" s="5">
        <f>SUM('Non-Voted Local Option Fuel '!B74:M74)</f>
        <v>385596.50999999995</v>
      </c>
      <c r="G73" s="5">
        <f>SUM('Addtional Local Option Fuel'!B74:M74)</f>
        <v>0</v>
      </c>
    </row>
    <row r="74" spans="1:7">
      <c r="A74" s="4" t="s">
        <v>63</v>
      </c>
      <c r="B74" s="5">
        <f>SUM('Local Option Sales Tax Coll'!B75:M75)</f>
        <v>25764665.41</v>
      </c>
      <c r="C74" s="5">
        <f>SUM('Tourist Development Tax'!B75:M75)</f>
        <v>6875746.2599999998</v>
      </c>
      <c r="D74" s="5">
        <f>SUM('Conv &amp; Tourist Impact'!B75:M75)</f>
        <v>6875746.25</v>
      </c>
      <c r="E74" s="5">
        <f>SUM('Voted 1-Cent Local Option Fuel'!B75:M75)</f>
        <v>2296129.7999999998</v>
      </c>
      <c r="F74" s="5">
        <f>SUM('Non-Voted Local Option Fuel '!B75:M75)</f>
        <v>13736274.460000003</v>
      </c>
      <c r="G74" s="5">
        <f>SUM('Addtional Local Option Fuel'!B75:M75)</f>
        <v>10339128.060000001</v>
      </c>
    </row>
    <row r="75" spans="1:7">
      <c r="A75" s="4" t="s">
        <v>64</v>
      </c>
      <c r="B75" s="5">
        <f>SUM('Local Option Sales Tax Coll'!B76:M76)</f>
        <v>1410452.61</v>
      </c>
      <c r="C75" s="5">
        <f>SUM('Tourist Development Tax'!B76:M76)</f>
        <v>50294.66</v>
      </c>
      <c r="D75" s="5">
        <f>SUM('Conv &amp; Tourist Impact'!B76:M76)</f>
        <v>0</v>
      </c>
      <c r="E75" s="5">
        <f>SUM('Voted 1-Cent Local Option Fuel'!B76:M76)</f>
        <v>112499.55999999998</v>
      </c>
      <c r="F75" s="5">
        <f>SUM('Non-Voted Local Option Fuel '!B76:M76)</f>
        <v>671038.87999999989</v>
      </c>
      <c r="G75" s="5">
        <f>SUM('Addtional Local Option Fuel'!B76:M76)</f>
        <v>0</v>
      </c>
    </row>
    <row r="76" spans="1:7">
      <c r="A76" s="4" t="s">
        <v>65</v>
      </c>
      <c r="B76" s="5">
        <f>SUM('Local Option Sales Tax Coll'!B77:M77)</f>
        <v>11240061.789999999</v>
      </c>
      <c r="C76" s="5">
        <f>SUM('Tourist Development Tax'!B77:M77)</f>
        <v>11855087.24</v>
      </c>
      <c r="D76" s="5">
        <f>SUM('Conv &amp; Tourist Impact'!B77:M77)</f>
        <v>0</v>
      </c>
      <c r="E76" s="5">
        <f>SUM('Voted 1-Cent Local Option Fuel'!B77:M77)</f>
        <v>390142.76999999996</v>
      </c>
      <c r="F76" s="5">
        <f>SUM('Non-Voted Local Option Fuel '!B77:M77)</f>
        <v>2332324.9699999997</v>
      </c>
      <c r="G76" s="5">
        <f>SUM('Addtional Local Option Fuel'!B77:M77)</f>
        <v>0</v>
      </c>
    </row>
    <row r="77" spans="1:7">
      <c r="A77" s="4" t="s">
        <v>66</v>
      </c>
      <c r="B77" s="5">
        <f>SUM('Local Option Sales Tax Coll'!B78:M78)</f>
        <v>1272716.5499999998</v>
      </c>
      <c r="C77" s="5">
        <f>SUM('Tourist Development Tax'!B78:M78)</f>
        <v>77087.289999999979</v>
      </c>
      <c r="D77" s="5">
        <f>SUM('Conv &amp; Tourist Impact'!B78:M78)</f>
        <v>0</v>
      </c>
      <c r="E77" s="5">
        <f>SUM('Voted 1-Cent Local Option Fuel'!B78:M78)</f>
        <v>123697.1</v>
      </c>
      <c r="F77" s="5">
        <f>SUM('Non-Voted Local Option Fuel '!B78:M78)</f>
        <v>738947.92999999993</v>
      </c>
      <c r="G77" s="5">
        <f>SUM('Addtional Local Option Fuel'!B78:M78)</f>
        <v>0</v>
      </c>
    </row>
    <row r="78" spans="1:7">
      <c r="A78" s="4" t="s">
        <v>67</v>
      </c>
      <c r="B78" s="5">
        <f>SUM('Local Option Sales Tax Coll'!B79:M79)</f>
        <v>112494684.17999998</v>
      </c>
      <c r="C78" s="5">
        <f>SUM('Tourist Development Tax'!B79:M79)</f>
        <v>0</v>
      </c>
      <c r="D78" s="5">
        <f>SUM('Conv &amp; Tourist Impact'!B79:M79)</f>
        <v>0</v>
      </c>
      <c r="E78" s="5">
        <f>SUM('Voted 1-Cent Local Option Fuel'!B79:M79)</f>
        <v>0</v>
      </c>
      <c r="F78" s="5">
        <f>SUM('Non-Voted Local Option Fuel '!B79:M79)</f>
        <v>0</v>
      </c>
      <c r="G78" s="5">
        <f>SUM('Addtional Local Option Fuel'!B79:M79)</f>
        <v>0</v>
      </c>
    </row>
    <row r="79" spans="1:7">
      <c r="A79" s="4" t="s">
        <v>1</v>
      </c>
      <c r="B79" s="5" t="s">
        <v>83</v>
      </c>
      <c r="C79" s="5" t="s">
        <v>84</v>
      </c>
      <c r="D79" s="5" t="s">
        <v>84</v>
      </c>
      <c r="E79" s="5" t="s">
        <v>84</v>
      </c>
      <c r="F79" s="5" t="s">
        <v>84</v>
      </c>
      <c r="G79" s="5" t="s">
        <v>85</v>
      </c>
    </row>
    <row r="80" spans="1:7">
      <c r="A80" s="4" t="s">
        <v>68</v>
      </c>
      <c r="B80" s="5">
        <f t="shared" ref="B80:G80" si="0">SUM(B11:B78)</f>
        <v>1663231548.78</v>
      </c>
      <c r="C80" s="5">
        <f t="shared" si="0"/>
        <v>513529770.43875003</v>
      </c>
      <c r="D80" s="5">
        <f t="shared" si="0"/>
        <v>65151553.896249995</v>
      </c>
      <c r="E80" s="5">
        <f t="shared" si="0"/>
        <v>80455374.320000008</v>
      </c>
      <c r="F80" s="5">
        <f t="shared" si="0"/>
        <v>573574955.44999993</v>
      </c>
      <c r="G80" s="5">
        <f t="shared" si="0"/>
        <v>190941836.03</v>
      </c>
    </row>
    <row r="82" spans="1:1">
      <c r="A82" s="4" t="s">
        <v>86</v>
      </c>
    </row>
    <row r="83" spans="1:1">
      <c r="A83" s="4" t="s">
        <v>87</v>
      </c>
    </row>
    <row r="84" spans="1:1">
      <c r="A84" s="4" t="s">
        <v>88</v>
      </c>
    </row>
    <row r="85" spans="1:1">
      <c r="A85" s="4"/>
    </row>
  </sheetData>
  <mergeCells count="4">
    <mergeCell ref="A3:G3"/>
    <mergeCell ref="A5:G5"/>
    <mergeCell ref="A6:G6"/>
    <mergeCell ref="A4:G4"/>
  </mergeCells>
  <phoneticPr fontId="3" type="noConversion"/>
  <pageMargins left="0.75" right="0.75" top="1" bottom="1" header="0.5" footer="0.5"/>
  <pageSetup scale="7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24"/>
    <pageSetUpPr fitToPage="1"/>
  </sheetPr>
  <dimension ref="A1:N81"/>
  <sheetViews>
    <sheetView workbookViewId="0">
      <pane xSplit="1" ySplit="11" topLeftCell="C13" activePane="bottomRight" state="frozen"/>
      <selection pane="topRight" activeCell="B1" sqref="B1"/>
      <selection pane="bottomLeft" activeCell="A10" sqref="A10"/>
      <selection pane="bottomRight" activeCell="O13" sqref="O13"/>
    </sheetView>
  </sheetViews>
  <sheetFormatPr defaultRowHeight="12.75"/>
  <cols>
    <col min="1" max="1" width="16.1640625" bestFit="1" customWidth="1"/>
    <col min="2" max="13" width="11.1640625" bestFit="1" customWidth="1"/>
    <col min="14" max="14" width="12.6640625" bestFit="1" customWidth="1"/>
  </cols>
  <sheetData>
    <row r="1" spans="1:14">
      <c r="A1" t="str">
        <f>'SFY1011'!A1</f>
        <v>VALIDATED TAX RECEIPTS DATA FOR:  JULY, 2010 thru June, 2011</v>
      </c>
      <c r="N1" t="s">
        <v>89</v>
      </c>
    </row>
    <row r="3" spans="1:14">
      <c r="A3" s="30" t="s">
        <v>69</v>
      </c>
      <c r="B3" s="30"/>
      <c r="C3" s="30"/>
      <c r="D3" s="30"/>
      <c r="E3" s="30"/>
      <c r="F3" s="30"/>
      <c r="G3" s="30"/>
      <c r="H3" s="30"/>
      <c r="I3" s="30"/>
      <c r="J3" s="30"/>
      <c r="K3" s="30"/>
      <c r="L3" s="30"/>
      <c r="M3" s="30"/>
      <c r="N3" s="30"/>
    </row>
    <row r="4" spans="1:14">
      <c r="A4" s="30" t="s">
        <v>131</v>
      </c>
      <c r="B4" s="30"/>
      <c r="C4" s="30"/>
      <c r="D4" s="30"/>
      <c r="E4" s="30"/>
      <c r="F4" s="30"/>
      <c r="G4" s="30"/>
      <c r="H4" s="30"/>
      <c r="I4" s="30"/>
      <c r="J4" s="30"/>
      <c r="K4" s="30"/>
      <c r="L4" s="30"/>
      <c r="M4" s="30"/>
      <c r="N4" s="30"/>
    </row>
    <row r="5" spans="1:14">
      <c r="A5" s="30" t="s">
        <v>70</v>
      </c>
      <c r="B5" s="30"/>
      <c r="C5" s="30"/>
      <c r="D5" s="30"/>
      <c r="E5" s="30"/>
      <c r="F5" s="30"/>
      <c r="G5" s="30"/>
      <c r="H5" s="30"/>
      <c r="I5" s="30"/>
      <c r="J5" s="30"/>
      <c r="K5" s="30"/>
      <c r="L5" s="30"/>
      <c r="M5" s="30"/>
      <c r="N5" s="30"/>
    </row>
    <row r="6" spans="1:14">
      <c r="A6" s="30" t="s">
        <v>135</v>
      </c>
      <c r="B6" s="30"/>
      <c r="C6" s="30"/>
      <c r="D6" s="30"/>
      <c r="E6" s="30"/>
      <c r="F6" s="30"/>
      <c r="G6" s="30"/>
      <c r="H6" s="30"/>
      <c r="I6" s="30"/>
      <c r="J6" s="30"/>
      <c r="K6" s="30"/>
      <c r="L6" s="30"/>
      <c r="M6" s="30"/>
      <c r="N6" s="30"/>
    </row>
    <row r="7" spans="1:14">
      <c r="A7" s="30" t="s">
        <v>133</v>
      </c>
      <c r="B7" s="30"/>
      <c r="C7" s="30"/>
      <c r="D7" s="30"/>
      <c r="E7" s="30"/>
      <c r="F7" s="30"/>
      <c r="G7" s="30"/>
      <c r="H7" s="30"/>
      <c r="I7" s="30"/>
      <c r="J7" s="30"/>
      <c r="K7" s="30"/>
      <c r="L7" s="30"/>
      <c r="M7" s="30"/>
      <c r="N7" s="30"/>
    </row>
    <row r="8" spans="1:14">
      <c r="N8" s="6"/>
    </row>
    <row r="9" spans="1:14">
      <c r="B9" s="2">
        <v>40360</v>
      </c>
      <c r="C9" s="2">
        <v>40391</v>
      </c>
      <c r="D9" s="2">
        <v>40422</v>
      </c>
      <c r="E9" s="2">
        <v>40452</v>
      </c>
      <c r="F9" s="2">
        <v>40483</v>
      </c>
      <c r="G9" s="2">
        <v>40513</v>
      </c>
      <c r="H9" s="2">
        <v>40544</v>
      </c>
      <c r="I9" s="2">
        <v>40575</v>
      </c>
      <c r="J9" s="2">
        <v>40603</v>
      </c>
      <c r="K9" s="2">
        <v>40634</v>
      </c>
      <c r="L9" s="2">
        <v>40664</v>
      </c>
      <c r="M9" s="2">
        <v>40695</v>
      </c>
      <c r="N9" s="3" t="s">
        <v>139</v>
      </c>
    </row>
    <row r="10" spans="1:14">
      <c r="A10" t="s">
        <v>0</v>
      </c>
      <c r="B10" s="3"/>
      <c r="C10" s="3"/>
      <c r="D10" s="3"/>
      <c r="E10" s="3"/>
      <c r="F10" s="3"/>
      <c r="G10" s="3"/>
      <c r="H10" s="3"/>
      <c r="I10" s="3"/>
      <c r="J10" s="3"/>
      <c r="K10" s="3"/>
      <c r="L10" s="3"/>
      <c r="M10" s="3"/>
      <c r="N10" s="6"/>
    </row>
    <row r="11" spans="1:14">
      <c r="A11" t="s">
        <v>1</v>
      </c>
    </row>
    <row r="12" spans="1:14">
      <c r="A12" t="s">
        <v>90</v>
      </c>
      <c r="B12" s="1">
        <v>1686112.11</v>
      </c>
      <c r="C12" s="1">
        <v>1698672.57</v>
      </c>
      <c r="D12" s="1">
        <v>1690831.08</v>
      </c>
      <c r="E12" s="1">
        <v>1769121.26</v>
      </c>
      <c r="F12" s="1">
        <v>1707726.17</v>
      </c>
      <c r="G12" s="1">
        <v>1727859.81</v>
      </c>
      <c r="H12" s="1">
        <v>1963378.66</v>
      </c>
      <c r="I12" s="1">
        <v>710026.71</v>
      </c>
      <c r="J12" s="1">
        <v>722939.54</v>
      </c>
      <c r="K12" s="1">
        <v>745366.4</v>
      </c>
      <c r="L12" s="1">
        <v>687579.32</v>
      </c>
      <c r="M12" s="1">
        <v>646049.59</v>
      </c>
      <c r="N12" s="6">
        <f>SUM(B12:M12)</f>
        <v>15755663.220000001</v>
      </c>
    </row>
    <row r="13" spans="1:14">
      <c r="A13" t="s">
        <v>91</v>
      </c>
      <c r="B13" s="1">
        <v>117387.63</v>
      </c>
      <c r="C13" s="1">
        <v>115773.86</v>
      </c>
      <c r="D13" s="1">
        <v>103876.08</v>
      </c>
      <c r="E13" s="1">
        <v>113630.8</v>
      </c>
      <c r="F13" s="1">
        <v>109206.9</v>
      </c>
      <c r="G13" s="1">
        <v>112226.1</v>
      </c>
      <c r="H13" s="1">
        <v>123191.27</v>
      </c>
      <c r="I13" s="1">
        <v>99362.01</v>
      </c>
      <c r="J13" s="1">
        <v>116447.16</v>
      </c>
      <c r="K13" s="1">
        <v>121547.39</v>
      </c>
      <c r="L13" s="1">
        <v>112766.42</v>
      </c>
      <c r="M13" s="1">
        <v>112043.77</v>
      </c>
      <c r="N13" s="6">
        <f t="shared" ref="N13:N76" si="0">SUM(B13:M13)</f>
        <v>1357459.39</v>
      </c>
    </row>
    <row r="14" spans="1:14">
      <c r="A14" t="s">
        <v>92</v>
      </c>
      <c r="B14" s="1">
        <v>89037.36</v>
      </c>
      <c r="C14" s="1">
        <v>79601.66</v>
      </c>
      <c r="D14" s="1">
        <v>74496.38</v>
      </c>
      <c r="E14" s="1">
        <v>79146.320000000007</v>
      </c>
      <c r="F14" s="1">
        <v>71340.02</v>
      </c>
      <c r="G14" s="1">
        <v>58616.78</v>
      </c>
      <c r="H14" s="1">
        <v>123925.4</v>
      </c>
      <c r="I14" s="1">
        <v>831228.98</v>
      </c>
      <c r="J14" s="1">
        <v>998993.39</v>
      </c>
      <c r="K14" s="1">
        <v>1343227.83</v>
      </c>
      <c r="L14" s="1">
        <v>1224709.3</v>
      </c>
      <c r="M14" s="1">
        <v>1237822.72</v>
      </c>
      <c r="N14" s="6">
        <f t="shared" si="0"/>
        <v>6212146.1399999997</v>
      </c>
    </row>
    <row r="15" spans="1:14">
      <c r="A15" t="s">
        <v>5</v>
      </c>
      <c r="B15" s="1">
        <v>149925.78</v>
      </c>
      <c r="C15" s="1">
        <v>145621.42000000001</v>
      </c>
      <c r="D15" s="1">
        <v>133434.07999999999</v>
      </c>
      <c r="E15" s="1">
        <v>136012.67000000001</v>
      </c>
      <c r="F15" s="1">
        <v>133552.82999999999</v>
      </c>
      <c r="G15" s="1">
        <v>140370.59</v>
      </c>
      <c r="H15" s="1">
        <v>164819.29999999999</v>
      </c>
      <c r="I15" s="1">
        <v>120714.73</v>
      </c>
      <c r="J15" s="1">
        <v>158314.41</v>
      </c>
      <c r="K15" s="1">
        <v>159824.20000000001</v>
      </c>
      <c r="L15" s="1">
        <v>151494.38</v>
      </c>
      <c r="M15" s="1">
        <v>140430.43</v>
      </c>
      <c r="N15" s="6">
        <f t="shared" si="0"/>
        <v>1734514.8199999996</v>
      </c>
    </row>
    <row r="16" spans="1:14">
      <c r="A16" t="s">
        <v>93</v>
      </c>
      <c r="B16" s="1">
        <v>99190.91</v>
      </c>
      <c r="C16" s="1">
        <v>124599.19</v>
      </c>
      <c r="D16" s="1">
        <v>93912.49</v>
      </c>
      <c r="E16" s="1">
        <v>96566.080000000002</v>
      </c>
      <c r="F16" s="1">
        <v>90866.85</v>
      </c>
      <c r="G16" s="1">
        <v>90565.87</v>
      </c>
      <c r="H16" s="1">
        <v>104287.48</v>
      </c>
      <c r="I16" s="1">
        <v>92378.22</v>
      </c>
      <c r="J16" s="1">
        <v>122773.25</v>
      </c>
      <c r="K16" s="1">
        <v>122157.28</v>
      </c>
      <c r="L16" s="1">
        <v>96808.7</v>
      </c>
      <c r="M16" s="1">
        <v>114482.24000000001</v>
      </c>
      <c r="N16" s="6">
        <f t="shared" si="0"/>
        <v>1248588.56</v>
      </c>
    </row>
    <row r="17" spans="1:14">
      <c r="A17" t="s">
        <v>94</v>
      </c>
      <c r="B17" s="1">
        <v>1156049.1399999999</v>
      </c>
      <c r="C17" s="1">
        <v>1012150.87</v>
      </c>
      <c r="D17" s="1">
        <v>1006528.7</v>
      </c>
      <c r="E17" s="1">
        <v>1192654.9099999999</v>
      </c>
      <c r="F17" s="1">
        <v>1094357.9099999999</v>
      </c>
      <c r="G17" s="1">
        <v>1086356.6399999999</v>
      </c>
      <c r="H17" s="1">
        <v>1324648.23</v>
      </c>
      <c r="I17" s="1">
        <v>934297.71</v>
      </c>
      <c r="J17" s="1">
        <v>930848.16</v>
      </c>
      <c r="K17" s="1">
        <v>1166809.3700000001</v>
      </c>
      <c r="L17" s="1">
        <v>893465.83</v>
      </c>
      <c r="M17" s="1">
        <v>924601.11</v>
      </c>
      <c r="N17" s="6">
        <f t="shared" si="0"/>
        <v>12722768.58</v>
      </c>
    </row>
    <row r="18" spans="1:14">
      <c r="A18" t="s">
        <v>8</v>
      </c>
      <c r="B18" s="1">
        <v>75499.539999999994</v>
      </c>
      <c r="C18" s="1">
        <v>74788.27</v>
      </c>
      <c r="D18" s="1">
        <v>69598.710000000006</v>
      </c>
      <c r="E18" s="1">
        <v>73800.55</v>
      </c>
      <c r="F18" s="1">
        <v>71788.94</v>
      </c>
      <c r="G18" s="1">
        <v>69464.61</v>
      </c>
      <c r="H18" s="1">
        <v>78839.27</v>
      </c>
      <c r="I18" s="1">
        <v>65291.79</v>
      </c>
      <c r="J18" s="1">
        <v>75750.75</v>
      </c>
      <c r="K18" s="1">
        <v>80929.73</v>
      </c>
      <c r="L18" s="1">
        <v>77443.59</v>
      </c>
      <c r="M18" s="1">
        <v>69810.41</v>
      </c>
      <c r="N18" s="6">
        <f t="shared" si="0"/>
        <v>883006.16</v>
      </c>
    </row>
    <row r="19" spans="1:14">
      <c r="A19" t="s">
        <v>95</v>
      </c>
      <c r="B19" s="1">
        <v>1273282.8999999999</v>
      </c>
      <c r="C19" s="1">
        <v>1213797.57</v>
      </c>
      <c r="D19" s="1">
        <v>1104502.67</v>
      </c>
      <c r="E19" s="1">
        <v>1187815.6200000001</v>
      </c>
      <c r="F19" s="1">
        <v>1266988.6599999999</v>
      </c>
      <c r="G19" s="1">
        <v>1531900.73</v>
      </c>
      <c r="H19" s="1">
        <v>1595528.99</v>
      </c>
      <c r="I19" s="1">
        <v>1485227.47</v>
      </c>
      <c r="J19" s="1">
        <v>1608287.37</v>
      </c>
      <c r="K19" s="1">
        <v>1790732.65</v>
      </c>
      <c r="L19" s="1">
        <v>1463940.56</v>
      </c>
      <c r="M19" s="1">
        <v>1282208.3899999999</v>
      </c>
      <c r="N19" s="6">
        <f t="shared" si="0"/>
        <v>16804213.580000002</v>
      </c>
    </row>
    <row r="20" spans="1:14">
      <c r="A20" t="s">
        <v>96</v>
      </c>
      <c r="B20" s="1">
        <v>20834.560000000001</v>
      </c>
      <c r="C20" s="1">
        <v>18943.189999999999</v>
      </c>
      <c r="D20" s="1">
        <v>16472.8</v>
      </c>
      <c r="E20" s="1">
        <v>18789.11</v>
      </c>
      <c r="F20" s="1">
        <v>18424.919999999998</v>
      </c>
      <c r="G20" s="1">
        <v>18391.689999999999</v>
      </c>
      <c r="H20" s="1">
        <v>20562.23</v>
      </c>
      <c r="I20" s="1">
        <v>18861.29</v>
      </c>
      <c r="J20" s="1">
        <v>19454.88</v>
      </c>
      <c r="K20" s="1">
        <v>22513.18</v>
      </c>
      <c r="L20" s="1">
        <v>18375.82</v>
      </c>
      <c r="M20" s="1">
        <v>18881.98</v>
      </c>
      <c r="N20" s="6">
        <f t="shared" si="0"/>
        <v>230505.65000000002</v>
      </c>
    </row>
    <row r="21" spans="1:14">
      <c r="A21" t="s">
        <v>97</v>
      </c>
      <c r="B21" s="1">
        <v>1240293.45</v>
      </c>
      <c r="C21" s="1">
        <v>1178002.76</v>
      </c>
      <c r="D21" s="1">
        <v>1090467.69</v>
      </c>
      <c r="E21" s="1">
        <v>1156906.8799999999</v>
      </c>
      <c r="F21" s="1">
        <v>1129389.67</v>
      </c>
      <c r="G21" s="1">
        <v>1251149.9099999999</v>
      </c>
      <c r="H21" s="1">
        <v>1424971.09</v>
      </c>
      <c r="I21" s="1">
        <v>1055868.54</v>
      </c>
      <c r="J21" s="1">
        <v>1193871.76</v>
      </c>
      <c r="K21" s="1">
        <v>1290750.69</v>
      </c>
      <c r="L21" s="1">
        <v>1213110.3500000001</v>
      </c>
      <c r="M21" s="1">
        <v>1171623.69</v>
      </c>
      <c r="N21" s="6">
        <f t="shared" si="0"/>
        <v>14396406.479999997</v>
      </c>
    </row>
    <row r="22" spans="1:14">
      <c r="A22" t="s">
        <v>98</v>
      </c>
      <c r="B22" s="1">
        <v>37101.97</v>
      </c>
      <c r="C22" s="1">
        <v>62445.19</v>
      </c>
      <c r="D22" s="1">
        <v>41462.269999999997</v>
      </c>
      <c r="E22" s="1">
        <v>440115.12</v>
      </c>
      <c r="F22" s="1">
        <v>33141.089999999997</v>
      </c>
      <c r="G22" s="1">
        <v>44291.92</v>
      </c>
      <c r="H22" s="1">
        <v>33323.19</v>
      </c>
      <c r="I22" s="1">
        <v>32071.03</v>
      </c>
      <c r="J22" s="1">
        <v>29423.3</v>
      </c>
      <c r="K22" s="1">
        <v>35420.97</v>
      </c>
      <c r="L22" s="1">
        <v>379865.96</v>
      </c>
      <c r="M22" s="1">
        <v>24221.13</v>
      </c>
      <c r="N22" s="6">
        <f t="shared" si="0"/>
        <v>1192883.1399999999</v>
      </c>
    </row>
    <row r="23" spans="1:14">
      <c r="A23" t="s">
        <v>12</v>
      </c>
      <c r="B23" s="1">
        <v>487786.84</v>
      </c>
      <c r="C23" s="1">
        <v>465870.92</v>
      </c>
      <c r="D23" s="1">
        <v>444536.96</v>
      </c>
      <c r="E23" s="1">
        <v>459135.4</v>
      </c>
      <c r="F23" s="1">
        <v>447182.4</v>
      </c>
      <c r="G23" s="1">
        <v>483896.24</v>
      </c>
      <c r="H23" s="1">
        <v>529377.76</v>
      </c>
      <c r="I23" s="1">
        <v>433313.18</v>
      </c>
      <c r="J23" s="1">
        <v>483861.75</v>
      </c>
      <c r="K23" s="1">
        <v>522532.49</v>
      </c>
      <c r="L23" s="1">
        <v>485825.83</v>
      </c>
      <c r="M23" s="1">
        <v>480888.62</v>
      </c>
      <c r="N23" s="6">
        <f t="shared" si="0"/>
        <v>5724208.3899999997</v>
      </c>
    </row>
    <row r="24" spans="1:14">
      <c r="A24" t="s">
        <v>129</v>
      </c>
      <c r="B24" s="1">
        <v>25523330.77</v>
      </c>
      <c r="C24" s="1">
        <v>25706721.829999998</v>
      </c>
      <c r="D24" s="1">
        <v>24763202.710000001</v>
      </c>
      <c r="E24" s="1">
        <v>26247183.120000001</v>
      </c>
      <c r="F24" s="1">
        <v>25923344.989999998</v>
      </c>
      <c r="G24" s="1">
        <v>29135472.149999999</v>
      </c>
      <c r="H24" s="1">
        <v>32148945.48</v>
      </c>
      <c r="I24" s="1">
        <v>27275203.600000001</v>
      </c>
      <c r="J24" s="1">
        <v>28345411.989999998</v>
      </c>
      <c r="K24" s="1">
        <v>31257323.199999999</v>
      </c>
      <c r="L24" s="1">
        <v>28954651.199999999</v>
      </c>
      <c r="M24" s="1">
        <v>27415677.59</v>
      </c>
      <c r="N24" s="6">
        <f t="shared" si="0"/>
        <v>332696468.62999994</v>
      </c>
    </row>
    <row r="25" spans="1:14">
      <c r="A25" t="s">
        <v>13</v>
      </c>
      <c r="B25" s="1">
        <v>136083.41</v>
      </c>
      <c r="C25" s="1">
        <v>111118.07</v>
      </c>
      <c r="D25" s="1">
        <v>106533.18</v>
      </c>
      <c r="E25" s="1">
        <v>118007.22</v>
      </c>
      <c r="F25" s="1">
        <v>118951.99</v>
      </c>
      <c r="G25" s="1">
        <v>132871.26999999999</v>
      </c>
      <c r="H25" s="1">
        <v>137528.15</v>
      </c>
      <c r="I25" s="1">
        <v>135024.75</v>
      </c>
      <c r="J25" s="1">
        <v>144245.47</v>
      </c>
      <c r="K25" s="1">
        <v>155043.32</v>
      </c>
      <c r="L25" s="1">
        <v>138961.60999999999</v>
      </c>
      <c r="M25" s="1">
        <v>132792.15</v>
      </c>
      <c r="N25" s="6">
        <f t="shared" si="0"/>
        <v>1567160.5899999999</v>
      </c>
    </row>
    <row r="26" spans="1:14">
      <c r="A26" t="s">
        <v>14</v>
      </c>
      <c r="B26" s="1">
        <v>50560.98</v>
      </c>
      <c r="C26" s="1">
        <v>46792.37</v>
      </c>
      <c r="D26" s="1">
        <v>46201.36</v>
      </c>
      <c r="E26" s="1">
        <v>50209.39</v>
      </c>
      <c r="F26" s="1">
        <v>43978.46</v>
      </c>
      <c r="G26" s="1">
        <v>43681.32</v>
      </c>
      <c r="H26" s="1">
        <v>47004.89</v>
      </c>
      <c r="I26" s="1">
        <v>41740.61</v>
      </c>
      <c r="J26" s="1">
        <v>45514.53</v>
      </c>
      <c r="K26" s="1">
        <v>55458.63</v>
      </c>
      <c r="L26" s="1">
        <v>50350.78</v>
      </c>
      <c r="M26" s="1">
        <v>50118.03</v>
      </c>
      <c r="N26" s="6">
        <f t="shared" si="0"/>
        <v>571611.35000000009</v>
      </c>
    </row>
    <row r="27" spans="1:14">
      <c r="A27" t="s">
        <v>99</v>
      </c>
      <c r="B27" s="1">
        <v>9647382.2899999991</v>
      </c>
      <c r="C27" s="1">
        <v>9292553.9600000009</v>
      </c>
      <c r="D27" s="1">
        <v>9078027.5</v>
      </c>
      <c r="E27" s="1">
        <v>9652538.5600000005</v>
      </c>
      <c r="F27" s="1">
        <v>9072551.75</v>
      </c>
      <c r="G27" s="1">
        <v>9758429.1300000008</v>
      </c>
      <c r="H27" s="1">
        <v>10833944.109999999</v>
      </c>
      <c r="I27" s="1">
        <v>8544727.1400000006</v>
      </c>
      <c r="J27" s="1">
        <v>9558775.8399999999</v>
      </c>
      <c r="K27" s="1">
        <v>10271985.109999999</v>
      </c>
      <c r="L27" s="1">
        <v>9459122.5700000003</v>
      </c>
      <c r="M27" s="1">
        <v>9358983.1099999994</v>
      </c>
      <c r="N27" s="6">
        <f t="shared" si="0"/>
        <v>114529021.07000001</v>
      </c>
    </row>
    <row r="28" spans="1:14">
      <c r="A28" t="s">
        <v>100</v>
      </c>
      <c r="B28" s="1">
        <v>4485354.17</v>
      </c>
      <c r="C28" s="1">
        <v>4374755.33</v>
      </c>
      <c r="D28" s="1">
        <v>4006187.66</v>
      </c>
      <c r="E28" s="1">
        <v>4225942.41</v>
      </c>
      <c r="F28" s="1">
        <v>4149926.45</v>
      </c>
      <c r="G28" s="1">
        <v>4313364.93</v>
      </c>
      <c r="H28" s="1">
        <v>4782309.59</v>
      </c>
      <c r="I28" s="1">
        <v>3777513.38</v>
      </c>
      <c r="J28" s="1">
        <v>4149939.98</v>
      </c>
      <c r="K28" s="1">
        <v>4659245.03</v>
      </c>
      <c r="L28" s="1">
        <v>4444650.79</v>
      </c>
      <c r="M28" s="1">
        <v>4393182.8600000003</v>
      </c>
      <c r="N28" s="6">
        <f t="shared" si="0"/>
        <v>51762372.579999998</v>
      </c>
    </row>
    <row r="29" spans="1:14">
      <c r="A29" t="s">
        <v>17</v>
      </c>
      <c r="B29" s="1">
        <v>565342</v>
      </c>
      <c r="C29" s="1">
        <v>570735.26</v>
      </c>
      <c r="D29" s="1">
        <v>482583.35</v>
      </c>
      <c r="E29" s="1">
        <v>485977.15</v>
      </c>
      <c r="F29" s="1">
        <v>491149.08</v>
      </c>
      <c r="G29" s="1">
        <v>582327.28</v>
      </c>
      <c r="H29" s="1">
        <v>573516.13</v>
      </c>
      <c r="I29" s="1">
        <v>473020.35</v>
      </c>
      <c r="J29" s="1">
        <v>542874.79</v>
      </c>
      <c r="K29" s="1">
        <v>637976.55000000005</v>
      </c>
      <c r="L29" s="1">
        <v>589765.99</v>
      </c>
      <c r="M29" s="1">
        <v>536364.68000000005</v>
      </c>
      <c r="N29" s="6">
        <f t="shared" si="0"/>
        <v>6531632.6099999994</v>
      </c>
    </row>
    <row r="30" spans="1:14">
      <c r="A30" t="s">
        <v>18</v>
      </c>
      <c r="B30" s="1">
        <v>177787.21</v>
      </c>
      <c r="C30" s="1">
        <v>158845.67000000001</v>
      </c>
      <c r="D30" s="1">
        <v>108401.81</v>
      </c>
      <c r="E30" s="1">
        <v>93454.79</v>
      </c>
      <c r="F30" s="1">
        <v>93687.86</v>
      </c>
      <c r="G30" s="1">
        <v>78509.320000000007</v>
      </c>
      <c r="H30" s="1">
        <v>70626.63</v>
      </c>
      <c r="I30" s="1">
        <v>63741.79</v>
      </c>
      <c r="J30" s="1">
        <v>76377.009999999995</v>
      </c>
      <c r="K30" s="1">
        <v>105731.68</v>
      </c>
      <c r="L30" s="1">
        <v>115280.14</v>
      </c>
      <c r="M30" s="1">
        <v>131369.56</v>
      </c>
      <c r="N30" s="6">
        <f t="shared" si="0"/>
        <v>1273813.47</v>
      </c>
    </row>
    <row r="31" spans="1:14">
      <c r="A31" t="s">
        <v>19</v>
      </c>
      <c r="B31" s="1">
        <v>271617.59999999998</v>
      </c>
      <c r="C31" s="1">
        <v>259729.19</v>
      </c>
      <c r="D31" s="1">
        <v>244956.37</v>
      </c>
      <c r="E31" s="1">
        <v>258143.05</v>
      </c>
      <c r="F31" s="1">
        <v>260240.05</v>
      </c>
      <c r="G31" s="1">
        <v>254722.19</v>
      </c>
      <c r="H31" s="1">
        <v>253336.92</v>
      </c>
      <c r="I31" s="1">
        <v>234554.56</v>
      </c>
      <c r="J31" s="1">
        <v>272845.28000000003</v>
      </c>
      <c r="K31" s="1">
        <v>282439.13</v>
      </c>
      <c r="L31" s="1">
        <v>261228.98</v>
      </c>
      <c r="M31" s="1">
        <v>251685.2</v>
      </c>
      <c r="N31" s="6">
        <f t="shared" si="0"/>
        <v>3105498.52</v>
      </c>
    </row>
    <row r="32" spans="1:14">
      <c r="A32" t="s">
        <v>20</v>
      </c>
      <c r="B32" s="1">
        <v>47200.57</v>
      </c>
      <c r="C32" s="1">
        <v>40714.35</v>
      </c>
      <c r="D32" s="1">
        <v>36470.57</v>
      </c>
      <c r="E32" s="1">
        <v>44387.94</v>
      </c>
      <c r="F32" s="1">
        <v>33221.01</v>
      </c>
      <c r="G32" s="1">
        <v>32946.94</v>
      </c>
      <c r="H32" s="1">
        <v>34768.800000000003</v>
      </c>
      <c r="I32" s="1">
        <v>31844.639999999999</v>
      </c>
      <c r="J32" s="1">
        <v>34978.5</v>
      </c>
      <c r="K32" s="1">
        <v>40676.19</v>
      </c>
      <c r="L32" s="1">
        <v>40335.230000000003</v>
      </c>
      <c r="M32" s="1">
        <v>40640.93</v>
      </c>
      <c r="N32" s="6">
        <f t="shared" si="0"/>
        <v>458185.67</v>
      </c>
    </row>
    <row r="33" spans="1:14">
      <c r="A33" t="s">
        <v>21</v>
      </c>
      <c r="B33" s="1">
        <v>17996.98</v>
      </c>
      <c r="C33" s="1">
        <v>16901.849999999999</v>
      </c>
      <c r="D33" s="1">
        <v>16895.14</v>
      </c>
      <c r="E33" s="1">
        <v>17155.93</v>
      </c>
      <c r="F33" s="1">
        <v>17926.87</v>
      </c>
      <c r="G33" s="1">
        <v>16388.05</v>
      </c>
      <c r="H33" s="1">
        <v>19064.27</v>
      </c>
      <c r="I33" s="1">
        <v>18841.27</v>
      </c>
      <c r="J33" s="1">
        <v>19092.169999999998</v>
      </c>
      <c r="K33" s="1">
        <v>18693.63</v>
      </c>
      <c r="L33" s="1">
        <v>16537.919999999998</v>
      </c>
      <c r="M33" s="1">
        <v>17708.23</v>
      </c>
      <c r="N33" s="6">
        <f t="shared" si="0"/>
        <v>213202.30999999997</v>
      </c>
    </row>
    <row r="34" spans="1:14">
      <c r="A34" t="s">
        <v>101</v>
      </c>
      <c r="B34" s="1">
        <v>111970.11</v>
      </c>
      <c r="C34" s="1">
        <v>121425.59</v>
      </c>
      <c r="D34" s="1">
        <v>76487.490000000005</v>
      </c>
      <c r="E34" s="1">
        <v>67963.62</v>
      </c>
      <c r="F34" s="1">
        <v>64952.639999999999</v>
      </c>
      <c r="G34" s="1">
        <v>59712.1</v>
      </c>
      <c r="H34" s="1">
        <v>64675.03</v>
      </c>
      <c r="I34" s="1">
        <v>57934.5</v>
      </c>
      <c r="J34" s="1">
        <v>59810.65</v>
      </c>
      <c r="K34" s="1">
        <v>78684.92</v>
      </c>
      <c r="L34" s="1">
        <v>80453.960000000006</v>
      </c>
      <c r="M34" s="1">
        <v>81708.75</v>
      </c>
      <c r="N34" s="6">
        <f t="shared" si="0"/>
        <v>925779.36</v>
      </c>
    </row>
    <row r="35" spans="1:14">
      <c r="A35" t="s">
        <v>23</v>
      </c>
      <c r="B35" s="1">
        <v>37245.730000000003</v>
      </c>
      <c r="C35" s="1">
        <v>36077.85</v>
      </c>
      <c r="D35" s="1">
        <v>31436.86</v>
      </c>
      <c r="E35" s="1">
        <v>32212.1</v>
      </c>
      <c r="F35" s="1">
        <v>39118.58</v>
      </c>
      <c r="G35" s="1">
        <v>31360.23</v>
      </c>
      <c r="H35" s="1">
        <v>44968.51</v>
      </c>
      <c r="I35" s="1">
        <v>41186.980000000003</v>
      </c>
      <c r="J35" s="1">
        <v>46977.86</v>
      </c>
      <c r="K35" s="1">
        <v>51433.52</v>
      </c>
      <c r="L35" s="1">
        <v>50872.65</v>
      </c>
      <c r="M35" s="1">
        <v>46225.68</v>
      </c>
      <c r="N35" s="6">
        <f t="shared" si="0"/>
        <v>489116.55000000005</v>
      </c>
    </row>
    <row r="36" spans="1:14">
      <c r="A36" t="s">
        <v>24</v>
      </c>
      <c r="B36" s="1">
        <v>101620.94</v>
      </c>
      <c r="C36" s="1">
        <v>91080.58</v>
      </c>
      <c r="D36" s="1">
        <v>85945.66</v>
      </c>
      <c r="E36" s="1">
        <v>95144.28</v>
      </c>
      <c r="F36" s="1">
        <v>96082.240000000005</v>
      </c>
      <c r="G36" s="1">
        <v>105160.89</v>
      </c>
      <c r="H36" s="1">
        <v>117045.82</v>
      </c>
      <c r="I36" s="1">
        <v>101250.78</v>
      </c>
      <c r="J36" s="1">
        <v>115963.66</v>
      </c>
      <c r="K36" s="1">
        <v>120778.46</v>
      </c>
      <c r="L36" s="1">
        <v>103387.08</v>
      </c>
      <c r="M36" s="1">
        <v>110125.74</v>
      </c>
      <c r="N36" s="6">
        <f t="shared" si="0"/>
        <v>1243586.1300000001</v>
      </c>
    </row>
    <row r="37" spans="1:14">
      <c r="A37" t="s">
        <v>25</v>
      </c>
      <c r="B37" s="1">
        <v>172721.98</v>
      </c>
      <c r="C37" s="1">
        <v>153145.60999999999</v>
      </c>
      <c r="D37" s="1">
        <v>157292.81</v>
      </c>
      <c r="E37" s="1">
        <v>164054.51</v>
      </c>
      <c r="F37" s="1">
        <v>169845.76000000001</v>
      </c>
      <c r="G37" s="1">
        <v>176751.52</v>
      </c>
      <c r="H37" s="1">
        <v>203509.05</v>
      </c>
      <c r="I37" s="1">
        <v>178841.84</v>
      </c>
      <c r="J37" s="1">
        <v>196189.78</v>
      </c>
      <c r="K37" s="1">
        <v>195545.95</v>
      </c>
      <c r="L37" s="1">
        <v>184787.66</v>
      </c>
      <c r="M37" s="1">
        <v>181018.94</v>
      </c>
      <c r="N37" s="6">
        <f t="shared" si="0"/>
        <v>2133705.41</v>
      </c>
    </row>
    <row r="38" spans="1:14">
      <c r="A38" t="s">
        <v>102</v>
      </c>
      <c r="B38" s="1">
        <v>540265.98</v>
      </c>
      <c r="C38" s="1">
        <v>501829.71</v>
      </c>
      <c r="D38" s="1">
        <v>474047.96</v>
      </c>
      <c r="E38" s="1">
        <v>505511.69</v>
      </c>
      <c r="F38" s="1">
        <v>508149.87</v>
      </c>
      <c r="G38" s="1">
        <v>557257.23</v>
      </c>
      <c r="H38" s="1">
        <v>607795.17000000004</v>
      </c>
      <c r="I38" s="1">
        <v>501748.37</v>
      </c>
      <c r="J38" s="1">
        <v>557928.26</v>
      </c>
      <c r="K38" s="1">
        <v>602044.88</v>
      </c>
      <c r="L38" s="1">
        <v>551502.43999999994</v>
      </c>
      <c r="M38" s="1">
        <v>515132.13</v>
      </c>
      <c r="N38" s="6">
        <f t="shared" si="0"/>
        <v>6423213.6899999985</v>
      </c>
    </row>
    <row r="39" spans="1:14">
      <c r="A39" t="s">
        <v>27</v>
      </c>
      <c r="B39" s="1">
        <v>578793.18999999994</v>
      </c>
      <c r="C39" s="1">
        <v>538628.18000000005</v>
      </c>
      <c r="D39" s="1">
        <v>504246.01</v>
      </c>
      <c r="E39" s="1">
        <v>560019.65</v>
      </c>
      <c r="F39" s="1">
        <v>570677.35</v>
      </c>
      <c r="G39" s="1">
        <v>652521.86</v>
      </c>
      <c r="H39" s="1">
        <v>718260.14</v>
      </c>
      <c r="I39" s="1">
        <v>647509.69999999995</v>
      </c>
      <c r="J39" s="1">
        <v>725735.25</v>
      </c>
      <c r="K39" s="1">
        <v>769671.62</v>
      </c>
      <c r="L39" s="1">
        <v>639449.93000000005</v>
      </c>
      <c r="M39" s="1">
        <v>571555.75</v>
      </c>
      <c r="N39" s="6">
        <f t="shared" si="0"/>
        <v>7477068.6299999999</v>
      </c>
    </row>
    <row r="40" spans="1:14">
      <c r="A40" t="s">
        <v>103</v>
      </c>
      <c r="B40" s="1">
        <v>13335656.210000001</v>
      </c>
      <c r="C40" s="1">
        <v>12718932.699999999</v>
      </c>
      <c r="D40" s="1">
        <v>12476516.5</v>
      </c>
      <c r="E40" s="1">
        <v>12768406.66</v>
      </c>
      <c r="F40" s="1">
        <v>12679129.68</v>
      </c>
      <c r="G40" s="1">
        <v>13346750.189999999</v>
      </c>
      <c r="H40" s="1">
        <v>15346031.26</v>
      </c>
      <c r="I40" s="1">
        <v>12667575.66</v>
      </c>
      <c r="J40" s="1">
        <v>13577105.52</v>
      </c>
      <c r="K40" s="1">
        <v>14989841.24</v>
      </c>
      <c r="L40" s="1">
        <v>13747801.41</v>
      </c>
      <c r="M40" s="1">
        <v>13467047.699999999</v>
      </c>
      <c r="N40" s="6">
        <f t="shared" si="0"/>
        <v>161120794.72999999</v>
      </c>
    </row>
    <row r="41" spans="1:14">
      <c r="A41" t="s">
        <v>29</v>
      </c>
      <c r="B41" s="1">
        <v>57071.48</v>
      </c>
      <c r="C41" s="1">
        <v>54473.47</v>
      </c>
      <c r="D41" s="1">
        <v>53094.06</v>
      </c>
      <c r="E41" s="1">
        <v>52616.37</v>
      </c>
      <c r="F41" s="1">
        <v>52254.89</v>
      </c>
      <c r="G41" s="1">
        <v>56560.81</v>
      </c>
      <c r="H41" s="1">
        <v>55123.040000000001</v>
      </c>
      <c r="I41" s="1">
        <v>47266.71</v>
      </c>
      <c r="J41" s="1">
        <v>55402.55</v>
      </c>
      <c r="K41" s="1">
        <v>56997.46</v>
      </c>
      <c r="L41" s="1">
        <v>51971.22</v>
      </c>
      <c r="M41" s="1">
        <v>51277.79</v>
      </c>
      <c r="N41" s="6">
        <f t="shared" si="0"/>
        <v>644109.85</v>
      </c>
    </row>
    <row r="42" spans="1:14">
      <c r="A42" t="s">
        <v>104</v>
      </c>
      <c r="B42" s="1">
        <v>1179663.6000000001</v>
      </c>
      <c r="C42" s="1">
        <v>1151284.27</v>
      </c>
      <c r="D42" s="1">
        <v>1101246.99</v>
      </c>
      <c r="E42" s="1">
        <v>1243902.3500000001</v>
      </c>
      <c r="F42" s="1">
        <v>1162770.3400000001</v>
      </c>
      <c r="G42" s="1">
        <v>1444468.13</v>
      </c>
      <c r="H42" s="1">
        <v>1686636.53</v>
      </c>
      <c r="I42" s="1">
        <v>1290508.1499999999</v>
      </c>
      <c r="J42" s="1">
        <v>1390363.24</v>
      </c>
      <c r="K42" s="1">
        <v>1577985.06</v>
      </c>
      <c r="L42" s="1">
        <v>1388589.41</v>
      </c>
      <c r="M42" s="1">
        <v>1203464.17</v>
      </c>
      <c r="N42" s="6">
        <f t="shared" si="0"/>
        <v>15820882.240000002</v>
      </c>
    </row>
    <row r="43" spans="1:14">
      <c r="A43" t="s">
        <v>31</v>
      </c>
      <c r="B43" s="1">
        <v>441873.33</v>
      </c>
      <c r="C43" s="1">
        <v>425034.85</v>
      </c>
      <c r="D43" s="1">
        <v>404167.81</v>
      </c>
      <c r="E43" s="1">
        <v>418950.13</v>
      </c>
      <c r="F43" s="1">
        <v>413572.74</v>
      </c>
      <c r="G43" s="1">
        <v>451096.15</v>
      </c>
      <c r="H43" s="1">
        <v>461192.46</v>
      </c>
      <c r="I43" s="1">
        <v>366711.9</v>
      </c>
      <c r="J43" s="1">
        <v>424750.51</v>
      </c>
      <c r="K43" s="1">
        <v>447087.99</v>
      </c>
      <c r="L43" s="1">
        <v>423932.63</v>
      </c>
      <c r="M43" s="1">
        <v>409623.73</v>
      </c>
      <c r="N43" s="6">
        <f t="shared" si="0"/>
        <v>5087994.2300000004</v>
      </c>
    </row>
    <row r="44" spans="1:14">
      <c r="A44" t="s">
        <v>32</v>
      </c>
      <c r="B44" s="1">
        <v>58535.06</v>
      </c>
      <c r="C44" s="1">
        <v>50859.92</v>
      </c>
      <c r="D44" s="1">
        <v>47394.45</v>
      </c>
      <c r="E44" s="1">
        <v>53943.74</v>
      </c>
      <c r="F44" s="1">
        <v>44084.24</v>
      </c>
      <c r="G44" s="1">
        <v>41025.22</v>
      </c>
      <c r="H44" s="1">
        <v>42148.26</v>
      </c>
      <c r="I44" s="1">
        <v>49143.08</v>
      </c>
      <c r="J44" s="1">
        <v>44776.53</v>
      </c>
      <c r="K44" s="1">
        <v>46300.32</v>
      </c>
      <c r="L44" s="1">
        <v>45284.3</v>
      </c>
      <c r="M44" s="1">
        <v>49287.92</v>
      </c>
      <c r="N44" s="6">
        <f t="shared" si="0"/>
        <v>572783.04</v>
      </c>
    </row>
    <row r="45" spans="1:14">
      <c r="A45" t="s">
        <v>33</v>
      </c>
      <c r="B45" s="1">
        <v>17587.93</v>
      </c>
      <c r="C45" s="1">
        <v>17000.310000000001</v>
      </c>
      <c r="D45" s="1">
        <v>18799.689999999999</v>
      </c>
      <c r="E45" s="1">
        <v>16456.43</v>
      </c>
      <c r="F45" s="1">
        <v>16073.58</v>
      </c>
      <c r="G45" s="1">
        <v>15517.65</v>
      </c>
      <c r="H45" s="1">
        <v>14986.08</v>
      </c>
      <c r="I45" s="1">
        <v>15086.69</v>
      </c>
      <c r="J45" s="1">
        <v>16591.599999999999</v>
      </c>
      <c r="K45" s="1">
        <v>19140.650000000001</v>
      </c>
      <c r="L45" s="1">
        <v>18046.099999999999</v>
      </c>
      <c r="M45" s="1">
        <v>16919.919999999998</v>
      </c>
      <c r="N45" s="6">
        <f t="shared" si="0"/>
        <v>202206.63</v>
      </c>
    </row>
    <row r="46" spans="1:14">
      <c r="A46" t="s">
        <v>105</v>
      </c>
      <c r="B46" s="1">
        <v>2120172.81</v>
      </c>
      <c r="C46" s="1">
        <v>2047455.98</v>
      </c>
      <c r="D46" s="1">
        <v>1917463.89</v>
      </c>
      <c r="E46" s="1">
        <v>2032239.44</v>
      </c>
      <c r="F46" s="1">
        <v>2103352.2599999998</v>
      </c>
      <c r="G46" s="1">
        <v>2281942.31</v>
      </c>
      <c r="H46" s="1">
        <v>2515572.7599999998</v>
      </c>
      <c r="I46" s="1">
        <v>2114336.34</v>
      </c>
      <c r="J46" s="1">
        <v>2345825.4300000002</v>
      </c>
      <c r="K46" s="1">
        <v>2549045.7000000002</v>
      </c>
      <c r="L46" s="1">
        <v>2345170.69</v>
      </c>
      <c r="M46" s="1">
        <v>2145372.17</v>
      </c>
      <c r="N46" s="6">
        <f t="shared" si="0"/>
        <v>26517949.780000001</v>
      </c>
    </row>
    <row r="47" spans="1:14">
      <c r="A47" t="s">
        <v>106</v>
      </c>
      <c r="B47" s="1">
        <v>124266.39</v>
      </c>
      <c r="C47" s="1">
        <v>114537.87</v>
      </c>
      <c r="D47" s="1">
        <v>118848.29</v>
      </c>
      <c r="E47" s="1">
        <v>131631.79999999999</v>
      </c>
      <c r="F47" s="1">
        <v>171684.56</v>
      </c>
      <c r="G47" s="1">
        <v>182664.42</v>
      </c>
      <c r="H47" s="1">
        <v>216105.75</v>
      </c>
      <c r="I47" s="1">
        <v>157404.1</v>
      </c>
      <c r="J47" s="1">
        <v>152973.07999999999</v>
      </c>
      <c r="K47" s="1">
        <v>204360.77</v>
      </c>
      <c r="L47" s="1">
        <v>151417.10999999999</v>
      </c>
      <c r="M47" s="1">
        <v>163756.57999999999</v>
      </c>
      <c r="N47" s="6">
        <f t="shared" si="0"/>
        <v>1889650.7200000002</v>
      </c>
    </row>
    <row r="48" spans="1:14">
      <c r="A48" t="s">
        <v>107</v>
      </c>
      <c r="B48" s="1">
        <v>3725104.35</v>
      </c>
      <c r="C48" s="1">
        <v>3671553.85</v>
      </c>
      <c r="D48" s="1">
        <v>3836295.07</v>
      </c>
      <c r="E48" s="1">
        <v>3887474.39</v>
      </c>
      <c r="F48" s="1">
        <v>3688718.8</v>
      </c>
      <c r="G48" s="1">
        <v>3896510.01</v>
      </c>
      <c r="H48" s="1">
        <v>4293778.8</v>
      </c>
      <c r="I48" s="1">
        <v>3481659.12</v>
      </c>
      <c r="J48" s="1">
        <v>3864095.98</v>
      </c>
      <c r="K48" s="1">
        <v>3931000.3</v>
      </c>
      <c r="L48" s="1">
        <v>3758601.3</v>
      </c>
      <c r="M48" s="1">
        <v>3527499.59</v>
      </c>
      <c r="N48" s="6">
        <f t="shared" si="0"/>
        <v>45562291.559999987</v>
      </c>
    </row>
    <row r="49" spans="1:14">
      <c r="A49" t="s">
        <v>37</v>
      </c>
      <c r="B49" s="1">
        <v>213418.63</v>
      </c>
      <c r="C49" s="1">
        <v>200053.86</v>
      </c>
      <c r="D49" s="1">
        <v>181291.53</v>
      </c>
      <c r="E49" s="1">
        <v>213911.21</v>
      </c>
      <c r="F49" s="1">
        <v>214697.94</v>
      </c>
      <c r="G49" s="1">
        <v>204176.42</v>
      </c>
      <c r="H49" s="1">
        <v>226446.23</v>
      </c>
      <c r="I49" s="1">
        <v>185213.9</v>
      </c>
      <c r="J49" s="1">
        <v>209154.58</v>
      </c>
      <c r="K49" s="1">
        <v>224678.72</v>
      </c>
      <c r="L49" s="1">
        <v>201370.84</v>
      </c>
      <c r="M49" s="1">
        <v>195426.76</v>
      </c>
      <c r="N49" s="6">
        <f t="shared" si="0"/>
        <v>2469840.62</v>
      </c>
    </row>
    <row r="50" spans="1:14">
      <c r="A50" t="s">
        <v>38</v>
      </c>
      <c r="B50" s="1">
        <v>16409.21</v>
      </c>
      <c r="C50" s="1">
        <v>16492.89</v>
      </c>
      <c r="D50" s="1">
        <v>16189</v>
      </c>
      <c r="E50" s="1">
        <v>16961.689999999999</v>
      </c>
      <c r="F50" s="1">
        <v>16051.37</v>
      </c>
      <c r="G50" s="1">
        <v>16647.98</v>
      </c>
      <c r="H50" s="1">
        <v>15977.82</v>
      </c>
      <c r="I50" s="1">
        <v>15707.73</v>
      </c>
      <c r="J50" s="1">
        <v>16001.9</v>
      </c>
      <c r="K50" s="1">
        <v>21515.37</v>
      </c>
      <c r="L50" s="1">
        <v>19306.57</v>
      </c>
      <c r="M50" s="1">
        <v>17803.82</v>
      </c>
      <c r="N50" s="6">
        <f t="shared" si="0"/>
        <v>205065.35</v>
      </c>
    </row>
    <row r="51" spans="1:14">
      <c r="A51" t="s">
        <v>39</v>
      </c>
      <c r="B51" s="1">
        <v>211092.93</v>
      </c>
      <c r="C51" s="1">
        <v>105039.78</v>
      </c>
      <c r="D51" s="1">
        <v>92537.04</v>
      </c>
      <c r="E51" s="1">
        <v>94827.74</v>
      </c>
      <c r="F51" s="1">
        <v>95453.27</v>
      </c>
      <c r="G51" s="1">
        <v>90277.49</v>
      </c>
      <c r="H51" s="1">
        <v>98346.64</v>
      </c>
      <c r="I51" s="1">
        <v>83160.47</v>
      </c>
      <c r="J51" s="1">
        <v>99634.3</v>
      </c>
      <c r="K51" s="1">
        <v>102452.96</v>
      </c>
      <c r="L51" s="1">
        <v>92942.5</v>
      </c>
      <c r="M51" s="1">
        <v>94077.95</v>
      </c>
      <c r="N51" s="6">
        <f t="shared" si="0"/>
        <v>1259843.0699999998</v>
      </c>
    </row>
    <row r="52" spans="1:14">
      <c r="A52" t="s">
        <v>108</v>
      </c>
      <c r="B52" s="1">
        <v>1473534.35</v>
      </c>
      <c r="C52" s="1">
        <v>1396075.91</v>
      </c>
      <c r="D52" s="1">
        <v>1324237.24</v>
      </c>
      <c r="E52" s="1">
        <v>1392856.55</v>
      </c>
      <c r="F52" s="1">
        <v>1454040.06</v>
      </c>
      <c r="G52" s="1">
        <v>1698978.45</v>
      </c>
      <c r="H52" s="1">
        <v>1880071.13</v>
      </c>
      <c r="I52" s="1">
        <v>1611248.05</v>
      </c>
      <c r="J52" s="1">
        <v>1817475.26</v>
      </c>
      <c r="K52" s="1">
        <v>1937423.4</v>
      </c>
      <c r="L52" s="1">
        <v>1707510.18</v>
      </c>
      <c r="M52" s="1">
        <v>1535263.54</v>
      </c>
      <c r="N52" s="6">
        <f t="shared" si="0"/>
        <v>19228714.119999997</v>
      </c>
    </row>
    <row r="53" spans="1:14">
      <c r="A53" t="s">
        <v>41</v>
      </c>
      <c r="B53" s="1">
        <v>165631.26</v>
      </c>
      <c r="C53" s="1">
        <v>151282.78</v>
      </c>
      <c r="D53" s="1">
        <v>152504.9</v>
      </c>
      <c r="E53" s="1">
        <v>171155.07</v>
      </c>
      <c r="F53" s="1">
        <v>158690.82999999999</v>
      </c>
      <c r="G53" s="1">
        <v>149001.43</v>
      </c>
      <c r="H53" s="1">
        <v>147869.82999999999</v>
      </c>
      <c r="I53" s="1">
        <v>137087.06</v>
      </c>
      <c r="J53" s="1">
        <v>155411.67000000001</v>
      </c>
      <c r="K53" s="1">
        <v>156328.14000000001</v>
      </c>
      <c r="L53" s="1">
        <v>152398.89000000001</v>
      </c>
      <c r="M53" s="1">
        <v>152464.19</v>
      </c>
      <c r="N53" s="6">
        <f t="shared" si="0"/>
        <v>1849826.0500000003</v>
      </c>
    </row>
    <row r="54" spans="1:14">
      <c r="A54" t="s">
        <v>42</v>
      </c>
      <c r="B54" s="1">
        <v>824717.66</v>
      </c>
      <c r="C54" s="1">
        <v>792476.28</v>
      </c>
      <c r="D54" s="1">
        <v>743505</v>
      </c>
      <c r="E54" s="1">
        <v>771728.45</v>
      </c>
      <c r="F54" s="1">
        <v>773963.42</v>
      </c>
      <c r="G54" s="1">
        <v>900707.76</v>
      </c>
      <c r="H54" s="1">
        <v>1047607.95</v>
      </c>
      <c r="I54" s="1">
        <v>866991.1</v>
      </c>
      <c r="J54" s="1">
        <v>911316.79</v>
      </c>
      <c r="K54" s="1">
        <v>990012.7</v>
      </c>
      <c r="L54" s="1">
        <v>885693.2</v>
      </c>
      <c r="M54" s="1">
        <v>800700.75</v>
      </c>
      <c r="N54" s="6">
        <f t="shared" si="0"/>
        <v>10309421.059999999</v>
      </c>
    </row>
    <row r="55" spans="1:14">
      <c r="A55" t="s">
        <v>109</v>
      </c>
      <c r="B55" s="1">
        <v>2737696.56</v>
      </c>
      <c r="C55" s="1">
        <v>2838296.61</v>
      </c>
      <c r="D55" s="1">
        <v>2289471.4900000002</v>
      </c>
      <c r="E55" s="1">
        <v>1963594.87</v>
      </c>
      <c r="F55" s="1">
        <v>2612685.98</v>
      </c>
      <c r="G55" s="1">
        <v>2550794.3199999998</v>
      </c>
      <c r="H55" s="1">
        <v>2926029.53</v>
      </c>
      <c r="I55" s="1">
        <v>2998836.19</v>
      </c>
      <c r="J55" s="1">
        <v>3457671.05</v>
      </c>
      <c r="K55" s="1">
        <v>4004873.25</v>
      </c>
      <c r="L55" s="1">
        <v>3554880.72</v>
      </c>
      <c r="M55" s="1">
        <v>3103786.14</v>
      </c>
      <c r="N55" s="6">
        <f t="shared" si="0"/>
        <v>35038616.710000001</v>
      </c>
    </row>
    <row r="56" spans="1:14">
      <c r="A56" t="s">
        <v>110</v>
      </c>
      <c r="B56" s="1">
        <v>638084.59</v>
      </c>
      <c r="C56" s="1">
        <v>642241.15</v>
      </c>
      <c r="D56" s="1">
        <v>525411.13</v>
      </c>
      <c r="E56" s="1">
        <v>548464.94999999995</v>
      </c>
      <c r="F56" s="1">
        <v>537896.24</v>
      </c>
      <c r="G56" s="1">
        <v>491669.55</v>
      </c>
      <c r="H56" s="1">
        <v>529241.80000000005</v>
      </c>
      <c r="I56" s="1">
        <v>452069.81</v>
      </c>
      <c r="J56" s="1">
        <v>532594.79</v>
      </c>
      <c r="K56" s="1">
        <v>662249.56999999995</v>
      </c>
      <c r="L56" s="1">
        <v>639467.41</v>
      </c>
      <c r="M56" s="1">
        <v>605974.89</v>
      </c>
      <c r="N56" s="6">
        <f t="shared" si="0"/>
        <v>6805365.8799999999</v>
      </c>
    </row>
    <row r="57" spans="1:14">
      <c r="A57" t="s">
        <v>111</v>
      </c>
      <c r="B57" s="1">
        <v>87562.03</v>
      </c>
      <c r="C57" s="1">
        <v>77294.16</v>
      </c>
      <c r="D57" s="1">
        <v>80266.320000000007</v>
      </c>
      <c r="E57" s="1">
        <v>69818.61</v>
      </c>
      <c r="F57" s="1">
        <v>68487.33</v>
      </c>
      <c r="G57" s="1">
        <v>75012.86</v>
      </c>
      <c r="H57" s="1">
        <v>71107.11</v>
      </c>
      <c r="I57" s="1">
        <v>67468.39</v>
      </c>
      <c r="J57" s="1">
        <v>69668.08</v>
      </c>
      <c r="K57" s="1">
        <v>87913.31</v>
      </c>
      <c r="L57" s="1">
        <v>79618</v>
      </c>
      <c r="M57" s="1">
        <v>76406.69</v>
      </c>
      <c r="N57" s="6">
        <f t="shared" si="0"/>
        <v>910622.8899999999</v>
      </c>
    </row>
    <row r="58" spans="1:14">
      <c r="A58" t="s">
        <v>46</v>
      </c>
      <c r="B58" s="1">
        <v>271340.68</v>
      </c>
      <c r="C58" s="1">
        <v>255326.39</v>
      </c>
      <c r="D58" s="1">
        <v>237455.16</v>
      </c>
      <c r="E58" s="1">
        <v>257930.66</v>
      </c>
      <c r="F58" s="1">
        <v>262200.42</v>
      </c>
      <c r="G58" s="1">
        <v>279525.96000000002</v>
      </c>
      <c r="H58" s="1">
        <v>303326.56</v>
      </c>
      <c r="I58" s="1">
        <v>274386.56</v>
      </c>
      <c r="J58" s="1">
        <v>330979.68</v>
      </c>
      <c r="K58" s="1">
        <v>322201.21000000002</v>
      </c>
      <c r="L58" s="1">
        <v>274926.3</v>
      </c>
      <c r="M58" s="1">
        <v>257325.04</v>
      </c>
      <c r="N58" s="6">
        <f t="shared" si="0"/>
        <v>3326924.62</v>
      </c>
    </row>
    <row r="59" spans="1:14">
      <c r="A59" t="s">
        <v>112</v>
      </c>
      <c r="B59" s="1">
        <v>12819006.869999999</v>
      </c>
      <c r="C59" s="1">
        <v>12943256.74</v>
      </c>
      <c r="D59" s="1">
        <v>11780009.380000001</v>
      </c>
      <c r="E59" s="1">
        <v>11471522.380000001</v>
      </c>
      <c r="F59" s="1">
        <v>12237074.24</v>
      </c>
      <c r="G59" s="1">
        <v>12719147.470000001</v>
      </c>
      <c r="H59" s="1">
        <v>14105961.300000001</v>
      </c>
      <c r="I59" s="1">
        <v>11969667.74</v>
      </c>
      <c r="J59" s="1">
        <v>12357051.970000001</v>
      </c>
      <c r="K59" s="1">
        <v>14970844.92</v>
      </c>
      <c r="L59" s="1">
        <v>13597768.42</v>
      </c>
      <c r="M59" s="1">
        <v>12415577.48</v>
      </c>
      <c r="N59" s="6">
        <f t="shared" si="0"/>
        <v>153386888.91</v>
      </c>
    </row>
    <row r="60" spans="1:14">
      <c r="A60" t="s">
        <v>113</v>
      </c>
      <c r="B60" s="1">
        <v>2905995.71</v>
      </c>
      <c r="C60" s="1">
        <v>2999863.2</v>
      </c>
      <c r="D60" s="1">
        <v>2517584.4700000002</v>
      </c>
      <c r="E60" s="1">
        <v>2413797.73</v>
      </c>
      <c r="F60" s="1">
        <v>2551439.89</v>
      </c>
      <c r="G60" s="1">
        <v>2672330.4300000002</v>
      </c>
      <c r="H60" s="1">
        <v>3004984.17</v>
      </c>
      <c r="I60" s="1">
        <v>2622509.9700000002</v>
      </c>
      <c r="J60" s="1">
        <v>2900616.15</v>
      </c>
      <c r="K60" s="1">
        <v>3426864.75</v>
      </c>
      <c r="L60" s="1">
        <v>3065166.14</v>
      </c>
      <c r="M60" s="1">
        <v>2689959.3</v>
      </c>
      <c r="N60" s="6">
        <f t="shared" si="0"/>
        <v>33771111.909999996</v>
      </c>
    </row>
    <row r="61" spans="1:14">
      <c r="A61" t="s">
        <v>114</v>
      </c>
      <c r="B61" s="1">
        <v>7023090.4699999997</v>
      </c>
      <c r="C61" s="1">
        <v>6581398.4900000002</v>
      </c>
      <c r="D61" s="1">
        <v>6764237.4500000002</v>
      </c>
      <c r="E61" s="1">
        <v>6991684.46</v>
      </c>
      <c r="F61" s="1">
        <v>7144377.0700000003</v>
      </c>
      <c r="G61" s="1">
        <v>8000341.4400000004</v>
      </c>
      <c r="H61" s="1">
        <v>9176304.4199999999</v>
      </c>
      <c r="I61" s="1">
        <v>1011820.35</v>
      </c>
      <c r="J61" s="1">
        <v>792793.23</v>
      </c>
      <c r="K61" s="1">
        <v>816570.45</v>
      </c>
      <c r="L61" s="1">
        <v>648400.63</v>
      </c>
      <c r="M61" s="1">
        <v>625397.23</v>
      </c>
      <c r="N61" s="6">
        <f t="shared" si="0"/>
        <v>55576415.689999998</v>
      </c>
    </row>
    <row r="62" spans="1:14">
      <c r="A62" t="s">
        <v>50</v>
      </c>
      <c r="B62" s="1">
        <v>2881890.24</v>
      </c>
      <c r="C62" s="1">
        <v>2712182.27</v>
      </c>
      <c r="D62" s="1">
        <v>2567275</v>
      </c>
      <c r="E62" s="1">
        <v>2779631.87</v>
      </c>
      <c r="F62" s="1">
        <v>2767315.12</v>
      </c>
      <c r="G62" s="1">
        <v>3082991.43</v>
      </c>
      <c r="H62" s="1">
        <v>3483836.29</v>
      </c>
      <c r="I62" s="1">
        <v>2825908.06</v>
      </c>
      <c r="J62" s="1">
        <v>3022467.61</v>
      </c>
      <c r="K62" s="1">
        <v>3329610.19</v>
      </c>
      <c r="L62" s="1">
        <v>3060166.49</v>
      </c>
      <c r="M62" s="1">
        <v>2818293.33</v>
      </c>
      <c r="N62" s="6">
        <f t="shared" si="0"/>
        <v>35331567.899999999</v>
      </c>
    </row>
    <row r="63" spans="1:14">
      <c r="A63" t="s">
        <v>115</v>
      </c>
      <c r="B63" s="1">
        <v>8791524.9299999997</v>
      </c>
      <c r="C63" s="1">
        <v>8390138.5700000003</v>
      </c>
      <c r="D63" s="1">
        <v>7957029.1399999997</v>
      </c>
      <c r="E63" s="1">
        <v>8268991.2800000003</v>
      </c>
      <c r="F63" s="1">
        <v>8272697.2599999998</v>
      </c>
      <c r="G63" s="1">
        <v>8620645.7200000007</v>
      </c>
      <c r="H63" s="1">
        <v>9727503.4700000007</v>
      </c>
      <c r="I63" s="1">
        <v>8119615.4900000002</v>
      </c>
      <c r="J63" s="1">
        <v>8967515.9299999997</v>
      </c>
      <c r="K63" s="1">
        <v>10280713.630000001</v>
      </c>
      <c r="L63" s="1">
        <v>9446977.2799999993</v>
      </c>
      <c r="M63" s="1">
        <v>8802013.9600000009</v>
      </c>
      <c r="N63" s="6">
        <f t="shared" si="0"/>
        <v>105645366.66</v>
      </c>
    </row>
    <row r="64" spans="1:14">
      <c r="A64" t="s">
        <v>116</v>
      </c>
      <c r="B64" s="1">
        <v>4217661.8499999996</v>
      </c>
      <c r="C64" s="1">
        <v>3998490.59</v>
      </c>
      <c r="D64" s="1">
        <v>3848307.74</v>
      </c>
      <c r="E64" s="1">
        <v>4109651.11</v>
      </c>
      <c r="F64" s="1">
        <v>4109767.07</v>
      </c>
      <c r="G64" s="1">
        <v>4335067.59</v>
      </c>
      <c r="H64" s="1">
        <v>4867936.55</v>
      </c>
      <c r="I64" s="1">
        <v>4146050.07</v>
      </c>
      <c r="J64" s="1">
        <v>4579454.96</v>
      </c>
      <c r="K64" s="1">
        <v>4964729.34</v>
      </c>
      <c r="L64" s="1">
        <v>4464577.07</v>
      </c>
      <c r="M64" s="1">
        <v>4160619.74</v>
      </c>
      <c r="N64" s="6">
        <f t="shared" si="0"/>
        <v>51802313.680000007</v>
      </c>
    </row>
    <row r="65" spans="1:14">
      <c r="A65" t="s">
        <v>117</v>
      </c>
      <c r="B65" s="1">
        <v>371777.78</v>
      </c>
      <c r="C65" s="1">
        <v>352423.7</v>
      </c>
      <c r="D65" s="1">
        <v>324569.05</v>
      </c>
      <c r="E65" s="1">
        <v>343754.61</v>
      </c>
      <c r="F65" s="1">
        <v>339978.29</v>
      </c>
      <c r="G65" s="1">
        <v>361933.7</v>
      </c>
      <c r="H65" s="1">
        <v>381605.96</v>
      </c>
      <c r="I65" s="1">
        <v>324481.8</v>
      </c>
      <c r="J65" s="1">
        <v>377197.67</v>
      </c>
      <c r="K65" s="1">
        <v>399176.79</v>
      </c>
      <c r="L65" s="1">
        <v>364074.56</v>
      </c>
      <c r="M65" s="1">
        <v>363781.96</v>
      </c>
      <c r="N65" s="6">
        <f t="shared" si="0"/>
        <v>4304755.87</v>
      </c>
    </row>
    <row r="66" spans="1:14">
      <c r="A66" t="s">
        <v>118</v>
      </c>
      <c r="B66" s="1">
        <v>81786.09</v>
      </c>
      <c r="C66" s="1">
        <v>82995.94</v>
      </c>
      <c r="D66" s="1">
        <v>83465.84</v>
      </c>
      <c r="E66" s="1">
        <v>93980.12</v>
      </c>
      <c r="F66" s="1">
        <v>89135.4</v>
      </c>
      <c r="G66" s="1">
        <v>82591.56</v>
      </c>
      <c r="H66" s="1">
        <v>84713.45</v>
      </c>
      <c r="I66" s="1">
        <v>67569.47</v>
      </c>
      <c r="J66" s="1">
        <v>102713.74</v>
      </c>
      <c r="K66" s="1">
        <v>100774.1</v>
      </c>
      <c r="L66" s="1">
        <v>78829.210000000006</v>
      </c>
      <c r="M66" s="1">
        <v>81504.479999999996</v>
      </c>
      <c r="N66" s="6">
        <f t="shared" si="0"/>
        <v>1030059.3999999999</v>
      </c>
    </row>
    <row r="67" spans="1:14">
      <c r="A67" t="s">
        <v>119</v>
      </c>
      <c r="B67" s="1">
        <v>851595.33</v>
      </c>
      <c r="C67" s="1">
        <v>798240.73</v>
      </c>
      <c r="D67" s="1">
        <v>753256.4</v>
      </c>
      <c r="E67" s="1">
        <v>823670.31</v>
      </c>
      <c r="F67" s="1">
        <v>829798.64</v>
      </c>
      <c r="G67" s="1">
        <v>825070.34</v>
      </c>
      <c r="H67" s="1">
        <v>923316.13</v>
      </c>
      <c r="I67" s="1">
        <v>832112.73</v>
      </c>
      <c r="J67" s="1">
        <v>905366.36</v>
      </c>
      <c r="K67" s="1">
        <v>1009431.02</v>
      </c>
      <c r="L67" s="1">
        <v>876828.91</v>
      </c>
      <c r="M67" s="1">
        <v>818319.19</v>
      </c>
      <c r="N67" s="6">
        <f t="shared" si="0"/>
        <v>10247006.09</v>
      </c>
    </row>
    <row r="68" spans="1:14">
      <c r="A68" t="s">
        <v>120</v>
      </c>
      <c r="B68" s="1">
        <v>453572.86</v>
      </c>
      <c r="C68" s="1">
        <v>478779.55</v>
      </c>
      <c r="D68" s="1">
        <v>446037.4</v>
      </c>
      <c r="E68" s="1">
        <v>443029.21</v>
      </c>
      <c r="F68" s="1">
        <v>406270.97</v>
      </c>
      <c r="G68" s="1">
        <v>415953.65</v>
      </c>
      <c r="H68" s="1">
        <v>459667.46</v>
      </c>
      <c r="I68" s="1">
        <v>357894.86</v>
      </c>
      <c r="J68" s="1">
        <v>406309.7</v>
      </c>
      <c r="K68" s="1">
        <v>467090.07</v>
      </c>
      <c r="L68" s="1">
        <v>453772.71</v>
      </c>
      <c r="M68" s="1">
        <v>451444.24</v>
      </c>
      <c r="N68" s="6">
        <f t="shared" si="0"/>
        <v>5239822.6800000006</v>
      </c>
    </row>
    <row r="69" spans="1:14">
      <c r="A69" t="s">
        <v>121</v>
      </c>
      <c r="B69" s="1">
        <v>3634017.86</v>
      </c>
      <c r="C69" s="1">
        <v>3401002.65</v>
      </c>
      <c r="D69" s="1">
        <v>3270394.27</v>
      </c>
      <c r="E69" s="1">
        <v>3373681.52</v>
      </c>
      <c r="F69" s="1">
        <v>3550987.17</v>
      </c>
      <c r="G69" s="1">
        <v>3937669.31</v>
      </c>
      <c r="H69" s="1">
        <v>4397360.04</v>
      </c>
      <c r="I69" s="1">
        <v>3996809.31</v>
      </c>
      <c r="J69" s="1">
        <v>4329141.08</v>
      </c>
      <c r="K69" s="1">
        <v>4998692.97</v>
      </c>
      <c r="L69" s="1">
        <v>4361347.66</v>
      </c>
      <c r="M69" s="1">
        <v>3765724.64</v>
      </c>
      <c r="N69" s="6">
        <f t="shared" si="0"/>
        <v>47016828.479999989</v>
      </c>
    </row>
    <row r="70" spans="1:14">
      <c r="A70" t="s">
        <v>122</v>
      </c>
      <c r="B70" s="1">
        <v>3994752.21</v>
      </c>
      <c r="C70" s="1">
        <v>3763515.77</v>
      </c>
      <c r="D70" s="1">
        <v>3695798.28</v>
      </c>
      <c r="E70" s="1">
        <v>3887772.7</v>
      </c>
      <c r="F70" s="1">
        <v>3716925.83</v>
      </c>
      <c r="G70" s="1">
        <v>3979805.87</v>
      </c>
      <c r="H70" s="1">
        <v>4728656.5199999996</v>
      </c>
      <c r="I70" s="1">
        <v>3582463.46</v>
      </c>
      <c r="J70" s="1">
        <v>3915379.72</v>
      </c>
      <c r="K70" s="1">
        <v>4178836.87</v>
      </c>
      <c r="L70" s="1">
        <v>3984725.23</v>
      </c>
      <c r="M70" s="1">
        <v>3856839.74</v>
      </c>
      <c r="N70" s="6">
        <f t="shared" si="0"/>
        <v>47285472.199999996</v>
      </c>
    </row>
    <row r="71" spans="1:14">
      <c r="A71" t="s">
        <v>59</v>
      </c>
      <c r="B71" s="1">
        <v>553891.05000000005</v>
      </c>
      <c r="C71" s="1">
        <v>530720.48</v>
      </c>
      <c r="D71" s="1">
        <v>491683.9</v>
      </c>
      <c r="E71" s="1">
        <v>538182.36</v>
      </c>
      <c r="F71" s="1">
        <v>590933.06000000006</v>
      </c>
      <c r="G71" s="1">
        <v>621358.86</v>
      </c>
      <c r="H71" s="1">
        <v>629213.6</v>
      </c>
      <c r="I71" s="1">
        <v>628547.94999999995</v>
      </c>
      <c r="J71" s="1">
        <v>696971.06</v>
      </c>
      <c r="K71" s="1">
        <v>770085.66</v>
      </c>
      <c r="L71" s="1">
        <v>686535.68000000005</v>
      </c>
      <c r="M71" s="1">
        <v>582774.68000000005</v>
      </c>
      <c r="N71" s="6">
        <f t="shared" si="0"/>
        <v>7320898.3399999999</v>
      </c>
    </row>
    <row r="72" spans="1:14">
      <c r="A72" t="s">
        <v>123</v>
      </c>
      <c r="B72" s="1">
        <v>220645.65</v>
      </c>
      <c r="C72" s="1">
        <v>203235.82</v>
      </c>
      <c r="D72" s="1">
        <v>193417.22</v>
      </c>
      <c r="E72" s="1">
        <v>198904</v>
      </c>
      <c r="F72" s="1">
        <v>201666.26</v>
      </c>
      <c r="G72" s="1">
        <v>195375.83</v>
      </c>
      <c r="H72" s="1">
        <v>204237.52</v>
      </c>
      <c r="I72" s="1">
        <v>178931.09</v>
      </c>
      <c r="J72" s="1">
        <v>215520.25</v>
      </c>
      <c r="K72" s="1">
        <v>226219.28</v>
      </c>
      <c r="L72" s="1">
        <v>207344.04</v>
      </c>
      <c r="M72" s="1">
        <v>207610.64</v>
      </c>
      <c r="N72" s="6">
        <f t="shared" si="0"/>
        <v>2453107.6</v>
      </c>
    </row>
    <row r="73" spans="1:14">
      <c r="A73" t="s">
        <v>61</v>
      </c>
      <c r="B73" s="1">
        <v>171309.79</v>
      </c>
      <c r="C73" s="1">
        <v>155177.74</v>
      </c>
      <c r="D73" s="1">
        <v>146198</v>
      </c>
      <c r="E73" s="1">
        <v>143208.89000000001</v>
      </c>
      <c r="F73" s="1">
        <v>150724.98000000001</v>
      </c>
      <c r="G73" s="1">
        <v>146189.68</v>
      </c>
      <c r="H73" s="1">
        <v>151920.28</v>
      </c>
      <c r="I73" s="1">
        <v>123477.07</v>
      </c>
      <c r="J73" s="1">
        <v>140858.20000000001</v>
      </c>
      <c r="K73" s="1">
        <v>145865.91</v>
      </c>
      <c r="L73" s="1">
        <v>142270.73000000001</v>
      </c>
      <c r="M73" s="1">
        <v>142010.99</v>
      </c>
      <c r="N73" s="6">
        <f t="shared" si="0"/>
        <v>1759212.26</v>
      </c>
    </row>
    <row r="74" spans="1:14">
      <c r="A74" t="s">
        <v>62</v>
      </c>
      <c r="B74" s="1">
        <v>33307.65</v>
      </c>
      <c r="C74" s="1">
        <v>31546.49</v>
      </c>
      <c r="D74" s="1">
        <v>32495.61</v>
      </c>
      <c r="E74" s="1">
        <v>33852.22</v>
      </c>
      <c r="F74" s="1">
        <v>31699.25</v>
      </c>
      <c r="G74" s="1">
        <v>32180.46</v>
      </c>
      <c r="H74" s="1">
        <v>32947.519999999997</v>
      </c>
      <c r="I74" s="1">
        <v>26042.19</v>
      </c>
      <c r="J74" s="1">
        <v>32196.63</v>
      </c>
      <c r="K74" s="1">
        <v>35246.46</v>
      </c>
      <c r="L74" s="1">
        <v>33617.410000000003</v>
      </c>
      <c r="M74" s="1">
        <v>36304.85</v>
      </c>
      <c r="N74" s="6">
        <f t="shared" si="0"/>
        <v>391436.74</v>
      </c>
    </row>
    <row r="75" spans="1:14">
      <c r="A75" t="s">
        <v>124</v>
      </c>
      <c r="B75" s="1">
        <v>2215069.62</v>
      </c>
      <c r="C75" s="1">
        <v>2190945.9900000002</v>
      </c>
      <c r="D75" s="1">
        <v>1897355.34</v>
      </c>
      <c r="E75" s="1">
        <v>1964988.6</v>
      </c>
      <c r="F75" s="1">
        <v>1983992.14</v>
      </c>
      <c r="G75" s="1">
        <v>2039716.41</v>
      </c>
      <c r="H75" s="1">
        <v>2227133.09</v>
      </c>
      <c r="I75" s="1">
        <v>2059128.81</v>
      </c>
      <c r="J75" s="1">
        <v>2331386.31</v>
      </c>
      <c r="K75" s="1">
        <v>2522296.4300000002</v>
      </c>
      <c r="L75" s="1">
        <v>2242665.06</v>
      </c>
      <c r="M75" s="1">
        <v>2089987.61</v>
      </c>
      <c r="N75" s="6">
        <f t="shared" si="0"/>
        <v>25764665.41</v>
      </c>
    </row>
    <row r="76" spans="1:14">
      <c r="A76" t="s">
        <v>125</v>
      </c>
      <c r="B76" s="1">
        <v>131023.47</v>
      </c>
      <c r="C76" s="1">
        <v>118287.4</v>
      </c>
      <c r="D76" s="1">
        <v>108843.87</v>
      </c>
      <c r="E76" s="1">
        <v>119624.08</v>
      </c>
      <c r="F76" s="1">
        <v>115576.02</v>
      </c>
      <c r="G76" s="1">
        <v>115346.87</v>
      </c>
      <c r="H76" s="1">
        <v>119871.85</v>
      </c>
      <c r="I76" s="1">
        <v>101326.57</v>
      </c>
      <c r="J76" s="1">
        <v>114137.97</v>
      </c>
      <c r="K76" s="1">
        <v>119280.11</v>
      </c>
      <c r="L76" s="1">
        <v>123899.11</v>
      </c>
      <c r="M76" s="1">
        <v>123235.29</v>
      </c>
      <c r="N76" s="6">
        <f t="shared" si="0"/>
        <v>1410452.61</v>
      </c>
    </row>
    <row r="77" spans="1:14">
      <c r="A77" t="s">
        <v>126</v>
      </c>
      <c r="B77" s="1">
        <v>1485049.03</v>
      </c>
      <c r="C77" s="1">
        <v>1360634.36</v>
      </c>
      <c r="D77" s="1">
        <v>872676.88</v>
      </c>
      <c r="E77" s="1">
        <v>815576.39</v>
      </c>
      <c r="F77" s="1">
        <v>751949.84</v>
      </c>
      <c r="G77" s="1">
        <v>651006.39</v>
      </c>
      <c r="H77" s="1">
        <v>654471.81000000006</v>
      </c>
      <c r="I77" s="1">
        <v>545514.78</v>
      </c>
      <c r="J77" s="1">
        <v>657829.38</v>
      </c>
      <c r="K77" s="1">
        <v>1070628.56</v>
      </c>
      <c r="L77" s="1">
        <v>1160331.19</v>
      </c>
      <c r="M77" s="1">
        <v>1214393.18</v>
      </c>
      <c r="N77" s="6">
        <f>SUM(B77:M77)</f>
        <v>11240061.789999999</v>
      </c>
    </row>
    <row r="78" spans="1:14">
      <c r="A78" t="s">
        <v>66</v>
      </c>
      <c r="B78" s="1">
        <v>108330.77</v>
      </c>
      <c r="C78" s="1">
        <v>104344.8</v>
      </c>
      <c r="D78" s="1">
        <v>102194.48</v>
      </c>
      <c r="E78" s="1">
        <v>103529.4</v>
      </c>
      <c r="F78" s="1">
        <v>99369.91</v>
      </c>
      <c r="G78" s="1">
        <v>114871.71</v>
      </c>
      <c r="H78" s="1">
        <v>119036.29</v>
      </c>
      <c r="I78" s="1">
        <v>92770.33</v>
      </c>
      <c r="J78" s="1">
        <v>110298.9</v>
      </c>
      <c r="K78" s="1">
        <v>111882.81</v>
      </c>
      <c r="L78" s="1">
        <v>106556.47</v>
      </c>
      <c r="M78" s="1">
        <v>99530.68</v>
      </c>
      <c r="N78" s="6">
        <f>SUM(B78:M78)</f>
        <v>1272716.5499999998</v>
      </c>
    </row>
    <row r="79" spans="1:14">
      <c r="A79" t="s">
        <v>127</v>
      </c>
      <c r="B79" s="1">
        <v>9819915.6600000001</v>
      </c>
      <c r="C79" s="1">
        <v>9126418.4900000002</v>
      </c>
      <c r="D79" s="1">
        <v>8963919.3699999992</v>
      </c>
      <c r="E79" s="1">
        <v>10049742.83</v>
      </c>
      <c r="F79" s="1">
        <v>9060770.8000000007</v>
      </c>
      <c r="G79" s="1">
        <v>9479005.9700000007</v>
      </c>
      <c r="H79" s="1">
        <v>11605193.220000001</v>
      </c>
      <c r="I79" s="1">
        <v>9174938.2699999996</v>
      </c>
      <c r="J79" s="1">
        <v>8270266.1600000001</v>
      </c>
      <c r="K79" s="1">
        <v>9297459.5800000001</v>
      </c>
      <c r="L79" s="1">
        <v>8994210.9900000002</v>
      </c>
      <c r="M79" s="1">
        <v>8652842.8399999999</v>
      </c>
      <c r="N79" s="6">
        <f>SUM(B79:M79)</f>
        <v>112494684.17999998</v>
      </c>
    </row>
    <row r="80" spans="1:14">
      <c r="A80" t="s">
        <v>1</v>
      </c>
    </row>
    <row r="81" spans="1:14">
      <c r="A81" t="s">
        <v>68</v>
      </c>
      <c r="B81" s="6">
        <f>SUM(B12:B79)</f>
        <v>139362410.05000001</v>
      </c>
      <c r="C81" s="6">
        <f t="shared" ref="C81:M81" si="1">SUM(C12:C79)</f>
        <v>135260635.66999999</v>
      </c>
      <c r="D81" s="6">
        <f t="shared" si="1"/>
        <v>128522481</v>
      </c>
      <c r="E81" s="6">
        <f t="shared" si="1"/>
        <v>134417247.30999997</v>
      </c>
      <c r="F81" s="6">
        <f t="shared" si="1"/>
        <v>133356028.47</v>
      </c>
      <c r="G81" s="6">
        <f t="shared" si="1"/>
        <v>143148495.10000005</v>
      </c>
      <c r="H81" s="6">
        <f t="shared" si="1"/>
        <v>161107622.04000002</v>
      </c>
      <c r="I81" s="6">
        <f t="shared" si="1"/>
        <v>127672767.29999997</v>
      </c>
      <c r="J81" s="6">
        <f t="shared" si="1"/>
        <v>136050892.26000002</v>
      </c>
      <c r="K81" s="6">
        <f t="shared" si="1"/>
        <v>152278252.02000001</v>
      </c>
      <c r="L81" s="6">
        <f t="shared" si="1"/>
        <v>140125718.75999996</v>
      </c>
      <c r="M81" s="6">
        <f t="shared" si="1"/>
        <v>131928998.80000001</v>
      </c>
      <c r="N81" s="6">
        <f>SUM(B81:M81)</f>
        <v>1663231548.78</v>
      </c>
    </row>
  </sheetData>
  <mergeCells count="5">
    <mergeCell ref="A7:N7"/>
    <mergeCell ref="A3:N3"/>
    <mergeCell ref="A5:N5"/>
    <mergeCell ref="A6:N6"/>
    <mergeCell ref="A4:N4"/>
  </mergeCells>
  <phoneticPr fontId="3" type="noConversion"/>
  <printOptions headings="1" gridLines="1"/>
  <pageMargins left="0.75" right="0.75" top="1" bottom="1" header="0.5" footer="0.5"/>
  <pageSetup scale="81"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25"/>
  </sheetPr>
  <dimension ref="A1:T181"/>
  <sheetViews>
    <sheetView topLeftCell="A8" workbookViewId="0">
      <pane xSplit="1" ySplit="2" topLeftCell="E51" activePane="bottomRight" state="frozen"/>
      <selection activeCell="A8" sqref="A8"/>
      <selection pane="topRight" activeCell="B8" sqref="B8"/>
      <selection pane="bottomLeft" activeCell="A10" sqref="A10"/>
      <selection pane="bottomRight" activeCell="G60" sqref="G60"/>
    </sheetView>
  </sheetViews>
  <sheetFormatPr defaultRowHeight="12.75"/>
  <cols>
    <col min="1" max="1" width="11.5" customWidth="1"/>
    <col min="2" max="13" width="10.1640625" bestFit="1" customWidth="1"/>
    <col min="14" max="14" width="11.1640625" bestFit="1" customWidth="1"/>
  </cols>
  <sheetData>
    <row r="1" spans="1:14">
      <c r="A1" t="str">
        <f>'SFY1011'!A1</f>
        <v>VALIDATED TAX RECEIPTS DATA FOR:  JULY, 2010 thru June, 2011</v>
      </c>
      <c r="N1" t="s">
        <v>89</v>
      </c>
    </row>
    <row r="3" spans="1:14">
      <c r="A3" s="30" t="s">
        <v>69</v>
      </c>
      <c r="B3" s="30"/>
      <c r="C3" s="30"/>
      <c r="D3" s="30"/>
      <c r="E3" s="30"/>
      <c r="F3" s="30"/>
      <c r="G3" s="30"/>
      <c r="H3" s="30"/>
      <c r="I3" s="30"/>
      <c r="J3" s="30"/>
      <c r="K3" s="30"/>
      <c r="L3" s="30"/>
      <c r="M3" s="30"/>
      <c r="N3" s="30"/>
    </row>
    <row r="4" spans="1:14">
      <c r="A4" s="30" t="s">
        <v>131</v>
      </c>
      <c r="B4" s="30"/>
      <c r="C4" s="30"/>
      <c r="D4" s="30"/>
      <c r="E4" s="30"/>
      <c r="F4" s="30"/>
      <c r="G4" s="30"/>
      <c r="H4" s="30"/>
      <c r="I4" s="30"/>
      <c r="J4" s="30"/>
      <c r="K4" s="30"/>
      <c r="L4" s="30"/>
      <c r="M4" s="30"/>
      <c r="N4" s="30"/>
    </row>
    <row r="5" spans="1:14">
      <c r="A5" s="30" t="s">
        <v>70</v>
      </c>
      <c r="B5" s="30"/>
      <c r="C5" s="30"/>
      <c r="D5" s="30"/>
      <c r="E5" s="30"/>
      <c r="F5" s="30"/>
      <c r="G5" s="30"/>
      <c r="H5" s="30"/>
      <c r="I5" s="30"/>
      <c r="J5" s="30"/>
      <c r="K5" s="30"/>
      <c r="L5" s="30"/>
      <c r="M5" s="30"/>
      <c r="N5" s="30"/>
    </row>
    <row r="6" spans="1:14">
      <c r="A6" s="30" t="s">
        <v>135</v>
      </c>
      <c r="B6" s="30"/>
      <c r="C6" s="30"/>
      <c r="D6" s="30"/>
      <c r="E6" s="30"/>
      <c r="F6" s="30"/>
      <c r="G6" s="30"/>
      <c r="H6" s="30"/>
      <c r="I6" s="30"/>
      <c r="J6" s="30"/>
      <c r="K6" s="30"/>
      <c r="L6" s="30"/>
      <c r="M6" s="30"/>
      <c r="N6" s="30"/>
    </row>
    <row r="7" spans="1:14">
      <c r="A7" s="30" t="s">
        <v>132</v>
      </c>
      <c r="B7" s="30"/>
      <c r="C7" s="30"/>
      <c r="D7" s="30"/>
      <c r="E7" s="30"/>
      <c r="F7" s="30"/>
      <c r="G7" s="30"/>
      <c r="H7" s="30"/>
      <c r="I7" s="30"/>
      <c r="J7" s="30"/>
      <c r="K7" s="30"/>
      <c r="L7" s="30"/>
      <c r="M7" s="30"/>
      <c r="N7" s="30"/>
    </row>
    <row r="8" spans="1:14">
      <c r="N8" s="6"/>
    </row>
    <row r="9" spans="1:14">
      <c r="B9" s="2">
        <v>40360</v>
      </c>
      <c r="C9" s="2">
        <v>40391</v>
      </c>
      <c r="D9" s="2">
        <v>40422</v>
      </c>
      <c r="E9" s="2">
        <v>40452</v>
      </c>
      <c r="F9" s="2">
        <v>40483</v>
      </c>
      <c r="G9" s="2">
        <v>40513</v>
      </c>
      <c r="H9" s="2">
        <v>40544</v>
      </c>
      <c r="I9" s="2">
        <v>40575</v>
      </c>
      <c r="J9" s="2">
        <v>40603</v>
      </c>
      <c r="K9" s="2">
        <v>40634</v>
      </c>
      <c r="L9" s="2">
        <v>40664</v>
      </c>
      <c r="M9" s="2">
        <v>40695</v>
      </c>
      <c r="N9" s="3" t="s">
        <v>139</v>
      </c>
    </row>
    <row r="10" spans="1:14">
      <c r="A10" t="s">
        <v>0</v>
      </c>
      <c r="B10" s="5"/>
      <c r="C10" s="5"/>
      <c r="D10" s="5"/>
      <c r="E10" s="5"/>
      <c r="F10" s="5"/>
      <c r="G10" s="5"/>
      <c r="H10" s="5"/>
      <c r="I10" s="5"/>
      <c r="J10" s="5"/>
      <c r="K10" s="5"/>
      <c r="L10" s="5"/>
      <c r="M10" s="5"/>
      <c r="N10" s="6"/>
    </row>
    <row r="11" spans="1:14">
      <c r="A11" t="s">
        <v>1</v>
      </c>
      <c r="B11" s="6"/>
      <c r="C11" s="6"/>
      <c r="D11" s="6"/>
      <c r="E11" s="6"/>
      <c r="F11" s="6"/>
      <c r="G11" s="6"/>
      <c r="H11" s="6"/>
      <c r="I11" s="6"/>
      <c r="J11" s="6"/>
      <c r="K11" s="6"/>
      <c r="L11" s="6"/>
      <c r="M11" s="6"/>
      <c r="N11" s="6"/>
    </row>
    <row r="12" spans="1:14">
      <c r="A12" t="s">
        <v>2</v>
      </c>
      <c r="B12" s="6">
        <v>253595.22</v>
      </c>
      <c r="C12" s="7">
        <v>247990.44</v>
      </c>
      <c r="D12" s="7">
        <v>257163.24</v>
      </c>
      <c r="E12" s="7">
        <v>281833.21999999997</v>
      </c>
      <c r="F12" s="7">
        <v>376514.65</v>
      </c>
      <c r="G12" s="7">
        <v>266472.26</v>
      </c>
      <c r="H12" s="28">
        <v>237457.09</v>
      </c>
      <c r="I12" s="7">
        <v>217158.7</v>
      </c>
      <c r="J12" s="7">
        <v>287685.94</v>
      </c>
      <c r="K12" s="7">
        <v>344698.48</v>
      </c>
      <c r="L12" s="7">
        <v>329855.12</v>
      </c>
      <c r="M12" s="7">
        <v>237809.43</v>
      </c>
      <c r="N12" s="6">
        <f>SUM(B12:M12)</f>
        <v>3338233.7900000005</v>
      </c>
    </row>
    <row r="13" spans="1:14">
      <c r="A13" t="s">
        <v>3</v>
      </c>
      <c r="B13" s="7">
        <v>1632.85</v>
      </c>
      <c r="C13" s="7">
        <v>1270.5999999999999</v>
      </c>
      <c r="D13" s="7">
        <v>1229.74</v>
      </c>
      <c r="E13" s="7">
        <v>1352</v>
      </c>
      <c r="F13" s="7">
        <v>1233.33</v>
      </c>
      <c r="G13" s="7">
        <v>1304.6199999999999</v>
      </c>
      <c r="H13" s="7">
        <v>1362.35</v>
      </c>
      <c r="I13" s="7">
        <v>1509.95</v>
      </c>
      <c r="J13" s="7">
        <v>1549.94</v>
      </c>
      <c r="K13" s="7">
        <v>1364.12</v>
      </c>
      <c r="L13" s="7">
        <v>1422.74</v>
      </c>
      <c r="M13" s="7">
        <v>1575.45</v>
      </c>
      <c r="N13" s="6">
        <f t="shared" ref="N13:N75" si="0">SUM(B13:M13)</f>
        <v>16807.689999999999</v>
      </c>
    </row>
    <row r="14" spans="1:14">
      <c r="A14" t="s">
        <v>4</v>
      </c>
      <c r="B14" s="7">
        <v>2037506.76</v>
      </c>
      <c r="C14" s="7">
        <v>831415.78</v>
      </c>
      <c r="D14" s="7">
        <v>815749.57</v>
      </c>
      <c r="E14" s="7">
        <v>537170.78</v>
      </c>
      <c r="F14" s="7">
        <v>296266.98</v>
      </c>
      <c r="G14" s="7">
        <v>256826.88</v>
      </c>
      <c r="H14" s="7">
        <v>317563.49</v>
      </c>
      <c r="I14" s="7">
        <v>498483.27</v>
      </c>
      <c r="J14" s="7">
        <v>1511308.06</v>
      </c>
      <c r="K14" s="7">
        <v>1246472.18</v>
      </c>
      <c r="L14" s="7">
        <v>1158586.44</v>
      </c>
      <c r="M14" s="7">
        <v>2351450.61</v>
      </c>
      <c r="N14" s="6">
        <f t="shared" si="0"/>
        <v>11858800.799999999</v>
      </c>
    </row>
    <row r="15" spans="1:14">
      <c r="A15" t="s">
        <v>5</v>
      </c>
      <c r="B15" s="7">
        <v>8900.32</v>
      </c>
      <c r="C15" s="7">
        <v>6726.05</v>
      </c>
      <c r="D15" s="7">
        <v>6420.74</v>
      </c>
      <c r="E15" s="7">
        <v>6137.42</v>
      </c>
      <c r="F15" s="7">
        <v>4956.59</v>
      </c>
      <c r="G15" s="6">
        <v>5199.1400000000003</v>
      </c>
      <c r="H15" s="7">
        <v>5645.62</v>
      </c>
      <c r="I15" s="7">
        <v>6134.52</v>
      </c>
      <c r="J15" s="7">
        <v>6971.01</v>
      </c>
      <c r="K15" s="7">
        <v>10396.799999999999</v>
      </c>
      <c r="L15" s="7">
        <v>7360.45</v>
      </c>
      <c r="M15" s="7">
        <v>6825.62</v>
      </c>
      <c r="N15" s="6">
        <f t="shared" si="0"/>
        <v>81674.279999999984</v>
      </c>
    </row>
    <row r="16" spans="1:14">
      <c r="A16" t="s">
        <v>6</v>
      </c>
      <c r="B16" s="7">
        <v>787595.65</v>
      </c>
      <c r="C16" s="7">
        <v>678971.28</v>
      </c>
      <c r="D16" s="7">
        <v>739206.26</v>
      </c>
      <c r="E16" s="7">
        <v>574657.24</v>
      </c>
      <c r="F16" s="7">
        <v>447033.14</v>
      </c>
      <c r="G16" s="7">
        <v>569122</v>
      </c>
      <c r="H16" s="7">
        <v>576744.18000000005</v>
      </c>
      <c r="I16" s="7">
        <v>485726.44</v>
      </c>
      <c r="J16" s="7">
        <v>582094.46</v>
      </c>
      <c r="K16" s="7">
        <v>871946.66</v>
      </c>
      <c r="L16" s="7">
        <v>1094810.52</v>
      </c>
      <c r="M16" s="7">
        <v>875131.11</v>
      </c>
      <c r="N16" s="6">
        <f t="shared" si="0"/>
        <v>8283038.9400000023</v>
      </c>
    </row>
    <row r="17" spans="1:20">
      <c r="A17" t="s">
        <v>7</v>
      </c>
      <c r="B17" s="7">
        <v>2331264</v>
      </c>
      <c r="C17" s="7">
        <v>2419946.33</v>
      </c>
      <c r="D17" s="7">
        <v>2112758.94</v>
      </c>
      <c r="E17" s="7">
        <v>1733388.44</v>
      </c>
      <c r="F17" s="7">
        <v>2628798.79</v>
      </c>
      <c r="G17" s="7">
        <v>2589803.58</v>
      </c>
      <c r="H17" s="7">
        <v>3213873.37</v>
      </c>
      <c r="I17" s="7">
        <v>4055686.99</v>
      </c>
      <c r="J17" s="7">
        <v>4768339.8899999997</v>
      </c>
      <c r="K17" s="7">
        <v>5200448.79</v>
      </c>
      <c r="L17" s="7">
        <v>4056037.87</v>
      </c>
      <c r="M17" s="7">
        <v>3130661.17</v>
      </c>
      <c r="N17" s="6">
        <f t="shared" si="0"/>
        <v>38241008.159999996</v>
      </c>
    </row>
    <row r="18" spans="1:20">
      <c r="A18" t="s">
        <v>8</v>
      </c>
      <c r="B18" s="7">
        <v>0</v>
      </c>
      <c r="C18" s="7">
        <v>0</v>
      </c>
      <c r="D18" s="7">
        <v>0</v>
      </c>
      <c r="E18" s="7">
        <v>0</v>
      </c>
      <c r="F18" s="7">
        <v>0</v>
      </c>
      <c r="G18" s="7">
        <v>0</v>
      </c>
      <c r="H18" s="7">
        <v>0</v>
      </c>
      <c r="I18" s="7">
        <v>0</v>
      </c>
      <c r="J18" s="7">
        <v>0</v>
      </c>
      <c r="K18" s="7">
        <v>0</v>
      </c>
      <c r="L18" s="7">
        <v>0</v>
      </c>
      <c r="M18" s="7">
        <v>0</v>
      </c>
      <c r="N18" s="6">
        <f t="shared" si="0"/>
        <v>0</v>
      </c>
    </row>
    <row r="19" spans="1:20">
      <c r="A19" t="s">
        <v>9</v>
      </c>
      <c r="B19" s="6">
        <v>118627.14</v>
      </c>
      <c r="C19" s="7">
        <v>118108.78</v>
      </c>
      <c r="D19" s="7">
        <v>73346.17</v>
      </c>
      <c r="E19" s="7">
        <v>96601.26</v>
      </c>
      <c r="F19" s="7">
        <v>75769.5</v>
      </c>
      <c r="G19" s="7">
        <v>93764.74</v>
      </c>
      <c r="H19" s="7">
        <v>129884.44</v>
      </c>
      <c r="I19" s="7">
        <v>220541.96</v>
      </c>
      <c r="J19" s="7">
        <v>341041.47</v>
      </c>
      <c r="K19" s="7">
        <v>500921.9</v>
      </c>
      <c r="L19" s="7">
        <v>193960.98</v>
      </c>
      <c r="M19" s="7">
        <v>118086.85</v>
      </c>
      <c r="N19" s="6">
        <f t="shared" si="0"/>
        <v>2080655.19</v>
      </c>
    </row>
    <row r="20" spans="1:20">
      <c r="A20" t="s">
        <v>96</v>
      </c>
      <c r="B20" s="7">
        <v>42746.82</v>
      </c>
      <c r="C20" s="7">
        <v>56877.440000000002</v>
      </c>
      <c r="D20" s="7">
        <v>40753.19</v>
      </c>
      <c r="E20" s="7">
        <v>34163.64</v>
      </c>
      <c r="F20" s="7">
        <v>36341.99</v>
      </c>
      <c r="G20" s="7">
        <v>45289.04</v>
      </c>
      <c r="H20" s="7">
        <v>35239.32</v>
      </c>
      <c r="I20" s="7">
        <v>51548.87</v>
      </c>
      <c r="J20" s="7">
        <v>67847.09</v>
      </c>
      <c r="K20" s="7">
        <v>65278.69</v>
      </c>
      <c r="L20" s="7">
        <v>45662.07</v>
      </c>
      <c r="M20" s="7">
        <v>44012.52</v>
      </c>
      <c r="N20" s="6">
        <f t="shared" si="0"/>
        <v>565760.68000000005</v>
      </c>
    </row>
    <row r="21" spans="1:20">
      <c r="A21" t="s">
        <v>10</v>
      </c>
      <c r="B21" s="7">
        <v>39970.699999999997</v>
      </c>
      <c r="C21" s="7">
        <v>34189.730000000003</v>
      </c>
      <c r="D21" s="7">
        <v>33084.660000000003</v>
      </c>
      <c r="E21" s="7">
        <v>36660.97</v>
      </c>
      <c r="F21" s="7">
        <v>32707.22</v>
      </c>
      <c r="G21" s="7">
        <v>29322.71</v>
      </c>
      <c r="H21" s="7">
        <v>39507.72</v>
      </c>
      <c r="I21" s="7">
        <v>33195.949999999997</v>
      </c>
      <c r="J21" s="7">
        <v>41264.11</v>
      </c>
      <c r="K21" s="7">
        <v>35535.22</v>
      </c>
      <c r="L21" s="7">
        <v>35764.9</v>
      </c>
      <c r="M21" s="7">
        <v>40223.440000000002</v>
      </c>
      <c r="N21" s="6">
        <f t="shared" si="0"/>
        <v>431427.33</v>
      </c>
    </row>
    <row r="22" spans="1:20">
      <c r="A22" t="s">
        <v>11</v>
      </c>
      <c r="B22" s="6">
        <v>789616.01</v>
      </c>
      <c r="C22" s="7">
        <v>584326.9</v>
      </c>
      <c r="D22" s="7">
        <v>669371.82999999996</v>
      </c>
      <c r="E22" s="7">
        <v>577914.14</v>
      </c>
      <c r="F22" s="7">
        <v>478853.51</v>
      </c>
      <c r="G22" s="7">
        <v>625121.54</v>
      </c>
      <c r="H22" s="7">
        <v>748548.2</v>
      </c>
      <c r="I22" s="7">
        <v>1011216.28</v>
      </c>
      <c r="J22" s="7">
        <v>1601308.92</v>
      </c>
      <c r="K22" s="7">
        <v>2026087.53</v>
      </c>
      <c r="L22" s="7">
        <v>2566910.48</v>
      </c>
      <c r="M22" s="7">
        <v>1356749.13</v>
      </c>
      <c r="N22" s="6">
        <f>SUM(B22:M22)</f>
        <v>13036024.470000003</v>
      </c>
      <c r="P22" s="9"/>
      <c r="R22" s="9"/>
      <c r="T22" s="6"/>
    </row>
    <row r="23" spans="1:20">
      <c r="A23" t="s">
        <v>12</v>
      </c>
      <c r="B23" s="7">
        <v>50717.55</v>
      </c>
      <c r="C23" s="7">
        <v>50563.74</v>
      </c>
      <c r="D23" s="7">
        <v>37958.800000000003</v>
      </c>
      <c r="E23" s="7">
        <v>35578.480000000003</v>
      </c>
      <c r="F23" s="7">
        <v>47723.72</v>
      </c>
      <c r="G23" s="7">
        <v>48026.12</v>
      </c>
      <c r="H23" s="7">
        <v>46303.17</v>
      </c>
      <c r="I23" s="7">
        <v>51192.69</v>
      </c>
      <c r="J23" s="7">
        <v>53208.26</v>
      </c>
      <c r="K23" s="7">
        <v>61194.41</v>
      </c>
      <c r="L23" s="7">
        <v>54961.51</v>
      </c>
      <c r="M23" s="7">
        <v>48928.31</v>
      </c>
      <c r="N23" s="6">
        <f t="shared" si="0"/>
        <v>586356.76</v>
      </c>
      <c r="P23" s="9"/>
      <c r="R23" s="9"/>
      <c r="T23" s="6"/>
    </row>
    <row r="24" spans="1:20">
      <c r="A24" s="4" t="s">
        <v>128</v>
      </c>
      <c r="B24" s="7">
        <f>4903390.05*0.375</f>
        <v>1838771.2687499998</v>
      </c>
      <c r="C24" s="7">
        <f>4317203.84*0.375</f>
        <v>1618951.44</v>
      </c>
      <c r="D24" s="7">
        <v>1535238.99</v>
      </c>
      <c r="E24" s="7">
        <v>1791702.4</v>
      </c>
      <c r="F24" s="7">
        <v>2165734.81</v>
      </c>
      <c r="G24" s="7">
        <v>2757324.1</v>
      </c>
      <c r="H24" s="7">
        <v>2672270.38</v>
      </c>
      <c r="I24" s="7">
        <v>3392616.45</v>
      </c>
      <c r="J24" s="7">
        <v>3706788.35</v>
      </c>
      <c r="K24" s="7">
        <v>3073977.66</v>
      </c>
      <c r="L24" s="7">
        <v>2420614.4</v>
      </c>
      <c r="M24" s="7">
        <v>1941903.76</v>
      </c>
      <c r="N24" s="6">
        <f t="shared" si="0"/>
        <v>28915894.008749999</v>
      </c>
      <c r="P24" s="9"/>
      <c r="R24" s="9"/>
      <c r="T24" s="6"/>
    </row>
    <row r="25" spans="1:20">
      <c r="A25" t="s">
        <v>13</v>
      </c>
      <c r="B25" s="7">
        <v>0</v>
      </c>
      <c r="C25" s="7">
        <v>0</v>
      </c>
      <c r="D25" s="7">
        <v>0</v>
      </c>
      <c r="E25" s="7">
        <v>0</v>
      </c>
      <c r="F25" s="7">
        <v>0</v>
      </c>
      <c r="G25" s="7">
        <v>0</v>
      </c>
      <c r="H25" s="7">
        <v>0</v>
      </c>
      <c r="I25" s="7">
        <v>6694.84</v>
      </c>
      <c r="J25" s="7">
        <v>3982.17</v>
      </c>
      <c r="K25" s="7">
        <v>4751.93</v>
      </c>
      <c r="L25" s="7">
        <v>2828.97</v>
      </c>
      <c r="M25" s="7">
        <v>3033.51</v>
      </c>
      <c r="N25" s="6">
        <f t="shared" si="0"/>
        <v>21291.42</v>
      </c>
      <c r="P25" s="9"/>
      <c r="R25" s="9"/>
      <c r="T25" s="6"/>
    </row>
    <row r="26" spans="1:20">
      <c r="A26" t="s">
        <v>14</v>
      </c>
      <c r="B26" s="7">
        <v>0</v>
      </c>
      <c r="C26" s="7">
        <v>0</v>
      </c>
      <c r="D26" s="7">
        <v>0</v>
      </c>
      <c r="E26" s="7">
        <v>0</v>
      </c>
      <c r="F26" s="7">
        <v>0</v>
      </c>
      <c r="G26" s="7">
        <v>0</v>
      </c>
      <c r="H26" s="7">
        <v>0</v>
      </c>
      <c r="I26" s="7">
        <v>1222.4000000000001</v>
      </c>
      <c r="J26" s="7">
        <v>1044.99</v>
      </c>
      <c r="K26" s="7">
        <v>1591.36</v>
      </c>
      <c r="L26" s="7">
        <v>1666.96</v>
      </c>
      <c r="M26" s="7">
        <v>1814.88</v>
      </c>
      <c r="N26" s="6">
        <f t="shared" si="0"/>
        <v>7340.59</v>
      </c>
      <c r="P26" s="9"/>
      <c r="R26" s="9"/>
      <c r="T26" s="6"/>
    </row>
    <row r="27" spans="1:20">
      <c r="A27" t="s">
        <v>15</v>
      </c>
      <c r="B27" s="7">
        <f>1321437.67/3*2</f>
        <v>880958.44666666666</v>
      </c>
      <c r="C27" s="7">
        <f>1100135.64/3*2</f>
        <v>733423.75999999989</v>
      </c>
      <c r="D27" s="7">
        <f>978841.12/3*2</f>
        <v>652560.7466666667</v>
      </c>
      <c r="E27" s="7">
        <f>1269269.69/3*2</f>
        <v>846179.79333333333</v>
      </c>
      <c r="F27" s="7">
        <f>1041075/3*2</f>
        <v>694050</v>
      </c>
      <c r="G27" s="7">
        <f>1013340.59/3*2</f>
        <v>675560.39333333331</v>
      </c>
      <c r="H27" s="7">
        <f>1127058.32/3*2</f>
        <v>751372.21333333338</v>
      </c>
      <c r="I27" s="7">
        <f>1223684.09/3*2</f>
        <v>815789.39333333343</v>
      </c>
      <c r="J27" s="7">
        <f>1425504.42/3*2</f>
        <v>950336.27999999991</v>
      </c>
      <c r="K27" s="7">
        <f>1289699.27/3*2</f>
        <v>859799.51333333331</v>
      </c>
      <c r="L27" s="7">
        <f>1325757.43/3*2</f>
        <v>883838.28666666662</v>
      </c>
      <c r="M27" s="7">
        <f>1226172.47/3*2</f>
        <v>817448.31333333335</v>
      </c>
      <c r="N27" s="6">
        <f t="shared" si="0"/>
        <v>9561317.1400000006</v>
      </c>
      <c r="P27" s="9"/>
      <c r="R27" s="9"/>
      <c r="T27" s="6"/>
    </row>
    <row r="28" spans="1:20">
      <c r="A28" t="s">
        <v>16</v>
      </c>
      <c r="B28" s="7">
        <v>681236.89</v>
      </c>
      <c r="C28" s="7">
        <v>713339.87</v>
      </c>
      <c r="D28" s="7">
        <v>481799.01</v>
      </c>
      <c r="E28" s="7">
        <v>429132.98</v>
      </c>
      <c r="F28" s="7">
        <v>368285.78</v>
      </c>
      <c r="G28" s="7">
        <v>301946.11</v>
      </c>
      <c r="H28" s="7">
        <v>263572.59000000003</v>
      </c>
      <c r="I28" s="7">
        <v>256349.42</v>
      </c>
      <c r="J28" s="7">
        <v>322095.19</v>
      </c>
      <c r="K28" s="7">
        <v>533741.84</v>
      </c>
      <c r="L28" s="7">
        <v>556977.49</v>
      </c>
      <c r="M28" s="7">
        <v>680051.28</v>
      </c>
      <c r="N28" s="6">
        <f t="shared" si="0"/>
        <v>5588528.4500000002</v>
      </c>
      <c r="P28" s="9"/>
      <c r="R28" s="9"/>
      <c r="T28" s="6"/>
    </row>
    <row r="29" spans="1:20">
      <c r="A29" t="s">
        <v>17</v>
      </c>
      <c r="B29" s="7">
        <v>115335.48</v>
      </c>
      <c r="C29" s="7">
        <v>150388.43</v>
      </c>
      <c r="D29" s="7">
        <v>79441.179999999993</v>
      </c>
      <c r="E29" s="7">
        <v>45007.07</v>
      </c>
      <c r="F29" s="7">
        <v>50943.22</v>
      </c>
      <c r="G29" s="7">
        <v>42715.48</v>
      </c>
      <c r="H29" s="7">
        <v>54096.94</v>
      </c>
      <c r="I29" s="7">
        <v>62198.239999999998</v>
      </c>
      <c r="J29" s="7">
        <v>123844.15</v>
      </c>
      <c r="K29" s="7">
        <v>166076.54999999999</v>
      </c>
      <c r="L29" s="7">
        <v>147125.04999999999</v>
      </c>
      <c r="M29" s="7">
        <v>105473.5</v>
      </c>
      <c r="N29" s="6">
        <f t="shared" si="0"/>
        <v>1142645.29</v>
      </c>
      <c r="P29" s="9"/>
      <c r="R29" s="9"/>
      <c r="T29" s="6"/>
    </row>
    <row r="30" spans="1:20">
      <c r="A30" t="s">
        <v>18</v>
      </c>
      <c r="B30" s="7">
        <v>150462.25</v>
      </c>
      <c r="C30" s="7">
        <v>113925.61</v>
      </c>
      <c r="D30" s="7">
        <v>71254.28</v>
      </c>
      <c r="E30" s="7">
        <v>47642.93</v>
      </c>
      <c r="F30" s="7">
        <v>36877</v>
      </c>
      <c r="G30" s="7">
        <v>26472.61</v>
      </c>
      <c r="H30" s="7">
        <v>19931.490000000002</v>
      </c>
      <c r="I30" s="7">
        <v>23294.51</v>
      </c>
      <c r="J30" s="7">
        <v>34933.5</v>
      </c>
      <c r="K30" s="7">
        <v>61904.2</v>
      </c>
      <c r="L30" s="7">
        <v>70512.740000000005</v>
      </c>
      <c r="M30" s="7">
        <v>90508.45</v>
      </c>
      <c r="N30" s="6">
        <f t="shared" si="0"/>
        <v>747719.56999999983</v>
      </c>
      <c r="P30" s="9"/>
      <c r="R30" s="9"/>
      <c r="T30" s="6"/>
    </row>
    <row r="31" spans="1:20">
      <c r="A31" t="s">
        <v>19</v>
      </c>
      <c r="B31" s="7">
        <v>6935.8</v>
      </c>
      <c r="C31" s="7">
        <v>7872.93</v>
      </c>
      <c r="D31" s="7">
        <v>6608.12</v>
      </c>
      <c r="E31" s="7">
        <v>5138.25</v>
      </c>
      <c r="F31" s="7">
        <v>7595.2</v>
      </c>
      <c r="G31" s="7">
        <v>9630.6200000000008</v>
      </c>
      <c r="H31" s="7">
        <v>5762.21</v>
      </c>
      <c r="I31" s="7">
        <v>4910.4399999999996</v>
      </c>
      <c r="J31" s="7">
        <v>5410.39</v>
      </c>
      <c r="K31" s="7">
        <v>7859.66</v>
      </c>
      <c r="L31" s="7">
        <v>7943</v>
      </c>
      <c r="M31" s="7">
        <v>6722.59</v>
      </c>
      <c r="N31" s="6">
        <f t="shared" si="0"/>
        <v>82389.209999999992</v>
      </c>
      <c r="P31" s="9"/>
      <c r="R31" s="9"/>
      <c r="T31" s="6"/>
    </row>
    <row r="32" spans="1:20">
      <c r="A32" t="s">
        <v>20</v>
      </c>
      <c r="B32" s="7">
        <v>3652.6</v>
      </c>
      <c r="C32" s="7">
        <v>4514.93</v>
      </c>
      <c r="D32" s="7">
        <v>2633.05</v>
      </c>
      <c r="E32" s="7">
        <v>2503.3000000000002</v>
      </c>
      <c r="F32" s="7">
        <v>1780.04</v>
      </c>
      <c r="G32" s="7">
        <v>1648.41</v>
      </c>
      <c r="H32" s="7">
        <v>916.59</v>
      </c>
      <c r="I32" s="7">
        <v>615.80999999999995</v>
      </c>
      <c r="J32" s="7">
        <v>1009.06</v>
      </c>
      <c r="K32" s="7">
        <v>2315.2399999999998</v>
      </c>
      <c r="L32" s="7">
        <v>3139.89</v>
      </c>
      <c r="M32" s="7">
        <v>5205.92</v>
      </c>
      <c r="N32" s="6">
        <f t="shared" si="0"/>
        <v>29934.840000000004</v>
      </c>
      <c r="P32" s="9"/>
      <c r="R32" s="9"/>
      <c r="T32" s="6"/>
    </row>
    <row r="33" spans="1:20">
      <c r="A33" t="s">
        <v>21</v>
      </c>
      <c r="B33" s="7">
        <v>565.98</v>
      </c>
      <c r="C33" s="7">
        <v>650.04999999999995</v>
      </c>
      <c r="D33" s="7">
        <v>329.98</v>
      </c>
      <c r="E33" s="7">
        <v>535.98</v>
      </c>
      <c r="F33" s="7">
        <v>513.01</v>
      </c>
      <c r="G33" s="7">
        <v>1298.93</v>
      </c>
      <c r="H33" s="7">
        <v>1917.11</v>
      </c>
      <c r="I33" s="7">
        <v>3665.03</v>
      </c>
      <c r="J33" s="7">
        <v>3162.32</v>
      </c>
      <c r="K33" s="7">
        <v>1724.31</v>
      </c>
      <c r="L33" s="7">
        <v>1667.91</v>
      </c>
      <c r="M33" s="7">
        <v>339.75</v>
      </c>
      <c r="N33" s="6">
        <f t="shared" si="0"/>
        <v>16370.359999999999</v>
      </c>
      <c r="P33" s="9"/>
      <c r="R33" s="9"/>
      <c r="T33" s="6"/>
    </row>
    <row r="34" spans="1:20">
      <c r="A34" t="s">
        <v>22</v>
      </c>
      <c r="B34" s="7">
        <v>177315.49</v>
      </c>
      <c r="C34" s="7">
        <v>43577.48</v>
      </c>
      <c r="D34" s="7">
        <v>49091.74</v>
      </c>
      <c r="E34" s="7">
        <v>53581.03</v>
      </c>
      <c r="F34" s="7">
        <v>25826.28</v>
      </c>
      <c r="G34" s="7">
        <v>24609.94</v>
      </c>
      <c r="H34" s="7">
        <v>22658.240000000002</v>
      </c>
      <c r="I34" s="7">
        <v>24712.68</v>
      </c>
      <c r="J34" s="7">
        <v>66495.289999999994</v>
      </c>
      <c r="K34" s="7">
        <v>63999.21</v>
      </c>
      <c r="L34" s="7">
        <v>65439.44</v>
      </c>
      <c r="M34" s="7">
        <v>152823.93</v>
      </c>
      <c r="N34" s="6">
        <f t="shared" si="0"/>
        <v>770130.75</v>
      </c>
      <c r="P34" s="9"/>
      <c r="R34" s="9"/>
      <c r="T34" s="6"/>
    </row>
    <row r="35" spans="1:20">
      <c r="A35" t="s">
        <v>23</v>
      </c>
      <c r="B35" s="7">
        <v>1991.13</v>
      </c>
      <c r="C35" s="7">
        <v>1475.39</v>
      </c>
      <c r="D35" s="7">
        <v>1264.9100000000001</v>
      </c>
      <c r="E35" s="7">
        <v>1486.69</v>
      </c>
      <c r="F35" s="7">
        <v>6048.23</v>
      </c>
      <c r="G35" s="7">
        <v>2460.87</v>
      </c>
      <c r="H35" s="7">
        <v>1774.24</v>
      </c>
      <c r="I35" s="7">
        <v>2276.35</v>
      </c>
      <c r="J35" s="7">
        <v>2910.21</v>
      </c>
      <c r="K35" s="7">
        <v>4293.5600000000004</v>
      </c>
      <c r="L35" s="7">
        <v>3023.23</v>
      </c>
      <c r="M35" s="7">
        <v>2493.34</v>
      </c>
      <c r="N35" s="6">
        <f t="shared" si="0"/>
        <v>31498.15</v>
      </c>
      <c r="P35" s="9"/>
      <c r="R35" s="9"/>
      <c r="T35" s="6"/>
    </row>
    <row r="36" spans="1:20">
      <c r="A36" t="s">
        <v>24</v>
      </c>
      <c r="B36" s="7">
        <v>0</v>
      </c>
      <c r="C36" s="7">
        <v>0</v>
      </c>
      <c r="D36" s="7">
        <v>0</v>
      </c>
      <c r="E36" s="7">
        <v>0</v>
      </c>
      <c r="F36" s="7">
        <v>0</v>
      </c>
      <c r="G36" s="7">
        <v>0</v>
      </c>
      <c r="H36" s="7">
        <v>0</v>
      </c>
      <c r="I36" s="7">
        <v>0</v>
      </c>
      <c r="J36" s="7">
        <v>0</v>
      </c>
      <c r="K36" s="7">
        <v>0</v>
      </c>
      <c r="L36" s="7">
        <v>0</v>
      </c>
      <c r="M36" s="7">
        <v>0</v>
      </c>
      <c r="N36" s="6">
        <f t="shared" si="0"/>
        <v>0</v>
      </c>
      <c r="P36" s="9"/>
      <c r="R36" s="9"/>
      <c r="T36" s="6"/>
    </row>
    <row r="37" spans="1:20">
      <c r="A37" t="s">
        <v>25</v>
      </c>
      <c r="B37" s="7">
        <v>5965.51</v>
      </c>
      <c r="C37" s="7">
        <v>7089.48</v>
      </c>
      <c r="D37" s="7">
        <v>6389.82</v>
      </c>
      <c r="E37" s="7">
        <v>3767.38</v>
      </c>
      <c r="F37" s="7">
        <v>5031.03</v>
      </c>
      <c r="G37" s="7">
        <v>5085.21</v>
      </c>
      <c r="H37" s="7">
        <v>6138.77</v>
      </c>
      <c r="I37" s="7">
        <v>11461.11</v>
      </c>
      <c r="J37" s="7">
        <v>14904.45</v>
      </c>
      <c r="K37" s="7">
        <v>15560.84</v>
      </c>
      <c r="L37" s="7">
        <v>23431.91</v>
      </c>
      <c r="M37" s="7">
        <v>10723.86</v>
      </c>
      <c r="N37" s="6">
        <f t="shared" si="0"/>
        <v>115549.37</v>
      </c>
      <c r="P37" s="9"/>
      <c r="R37" s="9"/>
      <c r="T37" s="6"/>
    </row>
    <row r="38" spans="1:20">
      <c r="A38" t="s">
        <v>26</v>
      </c>
      <c r="B38" s="7">
        <v>22087.87</v>
      </c>
      <c r="C38" s="7">
        <v>21016.67</v>
      </c>
      <c r="D38" s="7">
        <v>19663.8</v>
      </c>
      <c r="E38" s="7">
        <v>22350.93</v>
      </c>
      <c r="F38" s="7">
        <v>26575.360000000001</v>
      </c>
      <c r="G38" s="7">
        <v>23517.66</v>
      </c>
      <c r="H38" s="7">
        <v>38660.25</v>
      </c>
      <c r="I38" s="7">
        <v>31997.119999999999</v>
      </c>
      <c r="J38" s="7">
        <v>43392.45</v>
      </c>
      <c r="K38" s="7">
        <v>26820.639999999999</v>
      </c>
      <c r="L38" s="7">
        <v>20922.28</v>
      </c>
      <c r="M38" s="7">
        <v>26459.32</v>
      </c>
      <c r="N38" s="6">
        <f t="shared" si="0"/>
        <v>323464.35000000003</v>
      </c>
      <c r="P38" s="9"/>
      <c r="R38" s="9"/>
      <c r="T38" s="6"/>
    </row>
    <row r="39" spans="1:20">
      <c r="A39" t="s">
        <v>27</v>
      </c>
      <c r="B39" s="7">
        <v>16883.36</v>
      </c>
      <c r="C39" s="7">
        <v>16786.14</v>
      </c>
      <c r="D39" s="7">
        <v>13247.23</v>
      </c>
      <c r="E39" s="7">
        <v>16018.99</v>
      </c>
      <c r="F39" s="7">
        <v>17969.009999999998</v>
      </c>
      <c r="G39" s="7">
        <v>16549.12</v>
      </c>
      <c r="H39" s="7">
        <v>16961.45</v>
      </c>
      <c r="I39" s="7">
        <v>32374.18</v>
      </c>
      <c r="J39" s="7">
        <v>38672.519999999997</v>
      </c>
      <c r="K39" s="7">
        <v>65970.100000000006</v>
      </c>
      <c r="L39" s="7">
        <v>19616.28</v>
      </c>
      <c r="M39" s="7">
        <v>15401.52</v>
      </c>
      <c r="N39" s="6">
        <f t="shared" si="0"/>
        <v>286449.90000000002</v>
      </c>
      <c r="P39" s="9"/>
      <c r="R39" s="9"/>
      <c r="T39" s="6"/>
    </row>
    <row r="40" spans="1:20">
      <c r="A40" t="s">
        <v>28</v>
      </c>
      <c r="B40" s="6">
        <v>1290426.03</v>
      </c>
      <c r="C40" s="7">
        <v>1341269.3999999999</v>
      </c>
      <c r="D40" s="7">
        <v>1308648.6399999999</v>
      </c>
      <c r="E40" s="7">
        <v>1328668.6599999999</v>
      </c>
      <c r="F40" s="7">
        <v>1185510.1599999999</v>
      </c>
      <c r="G40" s="7">
        <v>1511478.94</v>
      </c>
      <c r="H40" s="7">
        <v>1258311.55</v>
      </c>
      <c r="I40" s="7">
        <v>1288494.42</v>
      </c>
      <c r="J40" s="7">
        <v>1606813.04</v>
      </c>
      <c r="K40" s="7">
        <v>2047205.88</v>
      </c>
      <c r="L40" s="7">
        <v>2518751.2799999998</v>
      </c>
      <c r="M40" s="7">
        <v>1737978.69</v>
      </c>
      <c r="N40" s="6">
        <f>SUM(B40:M40)</f>
        <v>18423556.689999998</v>
      </c>
    </row>
    <row r="41" spans="1:20">
      <c r="A41" t="s">
        <v>29</v>
      </c>
      <c r="B41" s="7">
        <v>2164.0100000000002</v>
      </c>
      <c r="C41" s="7">
        <v>2894.08</v>
      </c>
      <c r="D41" s="7">
        <v>2154.59</v>
      </c>
      <c r="E41" s="7">
        <v>2302.0300000000002</v>
      </c>
      <c r="F41" s="7">
        <v>3285.97</v>
      </c>
      <c r="G41" s="7">
        <v>1885.09</v>
      </c>
      <c r="H41" s="7">
        <v>1742.43</v>
      </c>
      <c r="I41" s="7">
        <v>1022.31</v>
      </c>
      <c r="J41" s="7">
        <v>914.96</v>
      </c>
      <c r="K41" s="7">
        <v>1708.1</v>
      </c>
      <c r="L41" s="7">
        <v>957.79</v>
      </c>
      <c r="M41" s="7">
        <v>1381.29</v>
      </c>
      <c r="N41" s="6">
        <f t="shared" si="0"/>
        <v>22412.65</v>
      </c>
    </row>
    <row r="42" spans="1:20">
      <c r="A42" t="s">
        <v>30</v>
      </c>
      <c r="B42" s="7">
        <v>87433.45</v>
      </c>
      <c r="C42" s="7">
        <v>104389.94</v>
      </c>
      <c r="D42" s="7">
        <v>96048.23</v>
      </c>
      <c r="E42" s="7">
        <v>81438.14</v>
      </c>
      <c r="F42" s="7">
        <v>78845.62</v>
      </c>
      <c r="G42" s="7">
        <v>96235.73</v>
      </c>
      <c r="H42" s="7">
        <v>99138.97</v>
      </c>
      <c r="I42" s="7">
        <v>132804.79999999999</v>
      </c>
      <c r="J42" s="7">
        <v>202726.32</v>
      </c>
      <c r="K42" s="7">
        <v>204244.28</v>
      </c>
      <c r="L42" s="7">
        <v>154902.48000000001</v>
      </c>
      <c r="M42" s="7">
        <v>117559.67</v>
      </c>
      <c r="N42" s="6">
        <f t="shared" si="0"/>
        <v>1455767.63</v>
      </c>
    </row>
    <row r="43" spans="1:20">
      <c r="A43" t="s">
        <v>31</v>
      </c>
      <c r="B43" s="7">
        <v>25148.91</v>
      </c>
      <c r="C43" s="7">
        <v>27139.98</v>
      </c>
      <c r="D43" s="7">
        <v>20969.93</v>
      </c>
      <c r="E43" s="7">
        <v>26531.56</v>
      </c>
      <c r="F43" s="7">
        <v>96235.73</v>
      </c>
      <c r="G43" s="7">
        <v>29180.12</v>
      </c>
      <c r="H43" s="7">
        <v>23530.91</v>
      </c>
      <c r="I43" s="7">
        <v>20229.66</v>
      </c>
      <c r="J43" s="7">
        <v>21143.64</v>
      </c>
      <c r="K43" s="7">
        <v>25740.04</v>
      </c>
      <c r="L43" s="7">
        <v>24817.040000000001</v>
      </c>
      <c r="M43" s="7">
        <v>21857.03</v>
      </c>
      <c r="N43" s="6">
        <f t="shared" si="0"/>
        <v>362524.54999999993</v>
      </c>
    </row>
    <row r="44" spans="1:20">
      <c r="A44" t="s">
        <v>32</v>
      </c>
      <c r="B44" s="7">
        <v>2009.96</v>
      </c>
      <c r="C44" s="7">
        <v>2055.38</v>
      </c>
      <c r="D44" s="7">
        <v>1987.9</v>
      </c>
      <c r="E44" s="7">
        <v>1935.08</v>
      </c>
      <c r="F44" s="7">
        <v>1896.6</v>
      </c>
      <c r="G44" s="7">
        <v>2472.75</v>
      </c>
      <c r="H44" s="7">
        <v>1745.27</v>
      </c>
      <c r="I44" s="7">
        <v>1461.43</v>
      </c>
      <c r="J44" s="7">
        <v>1578.52</v>
      </c>
      <c r="K44" s="7">
        <v>2314</v>
      </c>
      <c r="L44" s="7">
        <v>2708.24</v>
      </c>
      <c r="M44" s="7">
        <v>2228.12</v>
      </c>
      <c r="N44" s="6">
        <f t="shared" si="0"/>
        <v>24393.249999999996</v>
      </c>
    </row>
    <row r="45" spans="1:20">
      <c r="A45" t="s">
        <v>33</v>
      </c>
      <c r="B45" s="7">
        <v>0</v>
      </c>
      <c r="C45" s="7">
        <v>0</v>
      </c>
      <c r="D45" s="7">
        <v>0</v>
      </c>
      <c r="E45" s="7">
        <v>0</v>
      </c>
      <c r="F45" s="7">
        <v>0</v>
      </c>
      <c r="G45" s="7">
        <v>0</v>
      </c>
      <c r="H45" s="7">
        <v>0</v>
      </c>
      <c r="I45" s="7">
        <v>0</v>
      </c>
      <c r="J45" s="7">
        <v>0</v>
      </c>
      <c r="K45" s="7">
        <v>0</v>
      </c>
      <c r="L45" s="7">
        <v>0</v>
      </c>
      <c r="M45" s="7">
        <v>0</v>
      </c>
      <c r="N45" s="6">
        <f t="shared" si="0"/>
        <v>0</v>
      </c>
    </row>
    <row r="46" spans="1:20">
      <c r="A46" t="s">
        <v>34</v>
      </c>
      <c r="B46" s="7">
        <v>139504.95000000001</v>
      </c>
      <c r="C46" s="7">
        <v>158228.51</v>
      </c>
      <c r="D46" s="7">
        <v>142482</v>
      </c>
      <c r="E46" s="7">
        <v>106873.45</v>
      </c>
      <c r="F46" s="7">
        <v>134317.51999999999</v>
      </c>
      <c r="G46" s="7">
        <v>128914.28</v>
      </c>
      <c r="H46" s="7">
        <v>131691.04999999999</v>
      </c>
      <c r="I46" s="7">
        <v>178249.16</v>
      </c>
      <c r="J46" s="7">
        <v>211293.2</v>
      </c>
      <c r="K46" s="7">
        <v>241925.04</v>
      </c>
      <c r="L46" s="7">
        <v>245673.97</v>
      </c>
      <c r="M46" s="7">
        <v>132346.94</v>
      </c>
      <c r="N46" s="6">
        <f t="shared" si="0"/>
        <v>1951500.0699999998</v>
      </c>
    </row>
    <row r="47" spans="1:20">
      <c r="A47" t="s">
        <v>35</v>
      </c>
      <c r="B47" s="7">
        <v>1428387.25</v>
      </c>
      <c r="C47" s="7">
        <v>1324821.73</v>
      </c>
      <c r="D47" s="7">
        <v>1326002.3600000001</v>
      </c>
      <c r="E47" s="7">
        <v>941422.01</v>
      </c>
      <c r="F47" s="7">
        <v>1020483.7</v>
      </c>
      <c r="G47" s="7">
        <v>1266550.56</v>
      </c>
      <c r="H47" s="7">
        <v>1685314.76</v>
      </c>
      <c r="I47" s="7">
        <v>2269832.2999999998</v>
      </c>
      <c r="J47" s="7">
        <v>3446499.83</v>
      </c>
      <c r="K47" s="7">
        <v>4588075.5199999996</v>
      </c>
      <c r="L47" s="7">
        <v>2619114.58</v>
      </c>
      <c r="M47" s="7">
        <v>1637903.21</v>
      </c>
      <c r="N47" s="6">
        <f t="shared" si="0"/>
        <v>23554407.809999995</v>
      </c>
    </row>
    <row r="48" spans="1:20">
      <c r="A48" t="s">
        <v>36</v>
      </c>
      <c r="B48" s="7">
        <v>311590.71000000002</v>
      </c>
      <c r="C48" s="7">
        <v>293411.99</v>
      </c>
      <c r="D48" s="7">
        <v>326332.86</v>
      </c>
      <c r="E48" s="7">
        <v>294145.64</v>
      </c>
      <c r="F48" s="7">
        <v>366975.19</v>
      </c>
      <c r="G48" s="7">
        <v>370240.9</v>
      </c>
      <c r="H48" s="7">
        <v>273465.37</v>
      </c>
      <c r="I48" s="7">
        <v>278587.02</v>
      </c>
      <c r="J48" s="7">
        <v>301165.05</v>
      </c>
      <c r="K48" s="7">
        <v>383593.23</v>
      </c>
      <c r="L48" s="7">
        <v>378044.36</v>
      </c>
      <c r="M48" s="7">
        <v>280937.71000000002</v>
      </c>
      <c r="N48" s="6">
        <f t="shared" si="0"/>
        <v>3858490.03</v>
      </c>
    </row>
    <row r="49" spans="1:14">
      <c r="A49" t="s">
        <v>37</v>
      </c>
      <c r="B49" s="7">
        <v>13241.32</v>
      </c>
      <c r="C49" s="7">
        <v>12605.14</v>
      </c>
      <c r="D49" s="7">
        <v>8897.91</v>
      </c>
      <c r="E49" s="7">
        <v>9200.48</v>
      </c>
      <c r="F49" s="7">
        <v>10944.59</v>
      </c>
      <c r="G49" s="7">
        <v>10390.16</v>
      </c>
      <c r="H49" s="7">
        <v>9078.51</v>
      </c>
      <c r="I49" s="7">
        <v>11874.49</v>
      </c>
      <c r="J49" s="7">
        <v>16139.66</v>
      </c>
      <c r="K49" s="7">
        <v>19067.87</v>
      </c>
      <c r="L49" s="7">
        <v>16816.63</v>
      </c>
      <c r="M49" s="7">
        <v>13364.58</v>
      </c>
      <c r="N49" s="6">
        <f t="shared" si="0"/>
        <v>151621.33999999997</v>
      </c>
    </row>
    <row r="50" spans="1:14">
      <c r="A50" t="s">
        <v>38</v>
      </c>
      <c r="B50" s="7">
        <v>0</v>
      </c>
      <c r="C50" s="7">
        <v>0</v>
      </c>
      <c r="D50" s="7">
        <v>0</v>
      </c>
      <c r="E50" s="7">
        <v>0</v>
      </c>
      <c r="F50" s="7">
        <v>0</v>
      </c>
      <c r="G50" s="7">
        <v>0</v>
      </c>
      <c r="H50" s="7">
        <v>0</v>
      </c>
      <c r="I50" s="7">
        <v>0</v>
      </c>
      <c r="J50" s="7">
        <v>0</v>
      </c>
      <c r="K50" s="7">
        <v>0</v>
      </c>
      <c r="L50" s="7">
        <v>0</v>
      </c>
      <c r="M50" s="7">
        <v>0</v>
      </c>
      <c r="N50" s="6">
        <f t="shared" si="0"/>
        <v>0</v>
      </c>
    </row>
    <row r="51" spans="1:14">
      <c r="A51" t="s">
        <v>39</v>
      </c>
      <c r="B51" s="7">
        <v>9096.84</v>
      </c>
      <c r="C51" s="7">
        <v>10471.61</v>
      </c>
      <c r="D51" s="7">
        <v>7643.38</v>
      </c>
      <c r="E51" s="7">
        <v>5209.62</v>
      </c>
      <c r="F51" s="7">
        <v>6586.99</v>
      </c>
      <c r="G51" s="7">
        <v>6257.91</v>
      </c>
      <c r="H51" s="7">
        <v>5078</v>
      </c>
      <c r="I51" s="7">
        <v>4137.8500000000004</v>
      </c>
      <c r="J51" s="7">
        <v>5278.17</v>
      </c>
      <c r="K51" s="7">
        <v>8716.43</v>
      </c>
      <c r="L51" s="7">
        <v>7549.18</v>
      </c>
      <c r="M51" s="7">
        <v>7688</v>
      </c>
      <c r="N51" s="6">
        <f t="shared" si="0"/>
        <v>83713.98000000001</v>
      </c>
    </row>
    <row r="52" spans="1:14">
      <c r="A52" t="s">
        <v>40</v>
      </c>
      <c r="B52" s="7">
        <v>527288.84</v>
      </c>
      <c r="C52" s="7">
        <v>316626.08</v>
      </c>
      <c r="D52" s="7">
        <v>287379.02</v>
      </c>
      <c r="E52" s="7">
        <v>316048.28999999998</v>
      </c>
      <c r="F52" s="7">
        <v>357910.61</v>
      </c>
      <c r="G52" s="7">
        <v>428058.66</v>
      </c>
      <c r="H52" s="7">
        <v>704377.97</v>
      </c>
      <c r="I52" s="7">
        <v>857082.43</v>
      </c>
      <c r="J52" s="7">
        <v>1130136.78</v>
      </c>
      <c r="K52" s="7">
        <v>774346.35</v>
      </c>
      <c r="L52" s="7">
        <v>487154.21</v>
      </c>
      <c r="M52" s="7">
        <v>577624.28</v>
      </c>
      <c r="N52" s="6">
        <f t="shared" si="0"/>
        <v>6764033.5199999996</v>
      </c>
    </row>
    <row r="53" spans="1:14">
      <c r="A53" t="s">
        <v>41</v>
      </c>
      <c r="B53" s="7">
        <v>64242.15</v>
      </c>
      <c r="C53" s="7">
        <v>68162.86</v>
      </c>
      <c r="D53" s="7">
        <v>58529.69</v>
      </c>
      <c r="E53" s="7">
        <v>53716.959999999999</v>
      </c>
      <c r="F53" s="7">
        <v>64902.77</v>
      </c>
      <c r="G53" s="7">
        <v>66614.87</v>
      </c>
      <c r="H53" s="7">
        <v>63305.68</v>
      </c>
      <c r="I53" s="7">
        <v>77207.490000000005</v>
      </c>
      <c r="J53" s="7">
        <v>96644.45</v>
      </c>
      <c r="K53" s="7">
        <v>121675.26</v>
      </c>
      <c r="L53" s="7">
        <v>82577.570000000007</v>
      </c>
      <c r="M53" s="7">
        <v>70152</v>
      </c>
      <c r="N53" s="6">
        <f t="shared" si="0"/>
        <v>887731.75</v>
      </c>
    </row>
    <row r="54" spans="1:14">
      <c r="A54" t="s">
        <v>137</v>
      </c>
      <c r="B54" s="6">
        <v>61104.54</v>
      </c>
      <c r="C54" s="7">
        <v>53773.74</v>
      </c>
      <c r="D54" s="7">
        <v>46915.98</v>
      </c>
      <c r="E54" s="7">
        <v>57875.93</v>
      </c>
      <c r="F54" s="7">
        <v>57875.93</v>
      </c>
      <c r="G54" s="7">
        <v>73186.289999999994</v>
      </c>
      <c r="H54" s="7">
        <v>99478.31</v>
      </c>
      <c r="I54" s="7">
        <v>141448.28</v>
      </c>
      <c r="J54" s="7">
        <v>151458.20000000001</v>
      </c>
      <c r="K54" s="7">
        <v>194352.07</v>
      </c>
      <c r="L54" s="7">
        <v>108734.83</v>
      </c>
      <c r="M54" s="7">
        <v>63067.73</v>
      </c>
      <c r="N54" s="6">
        <f t="shared" si="0"/>
        <v>1109271.83</v>
      </c>
    </row>
    <row r="55" spans="1:14">
      <c r="A55" t="s">
        <v>43</v>
      </c>
      <c r="B55" s="7">
        <v>1525522.82</v>
      </c>
      <c r="C55" s="7">
        <v>1609654.65</v>
      </c>
      <c r="D55" s="7">
        <v>1210895.27</v>
      </c>
      <c r="E55" s="7">
        <v>921831.03</v>
      </c>
      <c r="F55" s="7">
        <v>1197703.7</v>
      </c>
      <c r="G55" s="7">
        <v>1344919.05</v>
      </c>
      <c r="H55" s="7">
        <v>1721838.57</v>
      </c>
      <c r="I55" s="7">
        <v>1883117.36</v>
      </c>
      <c r="J55" s="7">
        <v>3342042.48</v>
      </c>
      <c r="K55" s="7">
        <v>3032347.96</v>
      </c>
      <c r="L55" s="7">
        <v>2468029.96</v>
      </c>
      <c r="M55" s="7">
        <v>2015800.36</v>
      </c>
      <c r="N55" s="6">
        <f t="shared" si="0"/>
        <v>22273703.210000001</v>
      </c>
    </row>
    <row r="56" spans="1:14">
      <c r="A56" t="s">
        <v>44</v>
      </c>
      <c r="B56" s="7">
        <v>366763.62</v>
      </c>
      <c r="C56" s="7">
        <v>454981.58</v>
      </c>
      <c r="D56" s="7">
        <v>243065.60000000001</v>
      </c>
      <c r="E56" s="7">
        <v>159073.97</v>
      </c>
      <c r="F56" s="7">
        <v>204469.34</v>
      </c>
      <c r="G56" s="7">
        <v>125450.56</v>
      </c>
      <c r="H56" s="7">
        <v>114879.64</v>
      </c>
      <c r="I56" s="7">
        <v>121917.67</v>
      </c>
      <c r="J56" s="7">
        <v>178365.24</v>
      </c>
      <c r="K56" s="7">
        <v>321173.09999999998</v>
      </c>
      <c r="L56" s="7">
        <v>362625.35</v>
      </c>
      <c r="M56" s="7">
        <v>292975.68</v>
      </c>
      <c r="N56" s="6">
        <f t="shared" si="0"/>
        <v>2945741.35</v>
      </c>
    </row>
    <row r="57" spans="1:14">
      <c r="A57" t="s">
        <v>45</v>
      </c>
      <c r="B57" s="7">
        <v>1483002.44</v>
      </c>
      <c r="C57" s="7">
        <v>756365.51</v>
      </c>
      <c r="D57" s="7">
        <v>700746.44</v>
      </c>
      <c r="E57" s="7">
        <v>521660.33</v>
      </c>
      <c r="F57" s="7">
        <v>213947.16</v>
      </c>
      <c r="G57" s="7">
        <v>217922.3</v>
      </c>
      <c r="H57" s="7">
        <v>256774.75</v>
      </c>
      <c r="I57" s="7">
        <v>365490</v>
      </c>
      <c r="J57" s="7">
        <v>768790</v>
      </c>
      <c r="K57" s="7">
        <v>847476.13</v>
      </c>
      <c r="L57" s="7">
        <v>1079024.8500000001</v>
      </c>
      <c r="M57" s="7">
        <v>2290684.2999999998</v>
      </c>
      <c r="N57" s="6">
        <f t="shared" si="0"/>
        <v>9501884.2100000009</v>
      </c>
    </row>
    <row r="58" spans="1:14">
      <c r="A58" t="s">
        <v>46</v>
      </c>
      <c r="B58" s="7">
        <v>9915.1299999999992</v>
      </c>
      <c r="C58" s="7">
        <v>9163.68</v>
      </c>
      <c r="D58" s="7">
        <v>8988.67</v>
      </c>
      <c r="E58" s="7">
        <v>8523.94</v>
      </c>
      <c r="F58" s="7">
        <v>12186.04</v>
      </c>
      <c r="G58" s="7">
        <v>17456.27</v>
      </c>
      <c r="H58" s="7">
        <v>18264.05</v>
      </c>
      <c r="I58" s="7">
        <v>24216.09</v>
      </c>
      <c r="J58" s="7">
        <v>21072.29</v>
      </c>
      <c r="K58" s="7">
        <v>18568.11</v>
      </c>
      <c r="L58" s="7">
        <v>9340.2000000000007</v>
      </c>
      <c r="M58" s="7">
        <v>7845.04</v>
      </c>
      <c r="N58" s="6">
        <f t="shared" si="0"/>
        <v>165539.51000000004</v>
      </c>
    </row>
    <row r="59" spans="1:14">
      <c r="A59" t="s">
        <v>47</v>
      </c>
      <c r="B59" s="7">
        <v>13160800</v>
      </c>
      <c r="C59" s="7">
        <v>11052800</v>
      </c>
      <c r="D59" s="7">
        <v>9659000</v>
      </c>
      <c r="E59" s="7">
        <v>13175100</v>
      </c>
      <c r="F59" s="7">
        <v>13218700</v>
      </c>
      <c r="G59" s="7">
        <v>14285600</v>
      </c>
      <c r="H59" s="7">
        <v>12559300</v>
      </c>
      <c r="I59" s="7">
        <v>14556900</v>
      </c>
      <c r="J59" s="7">
        <v>18393600</v>
      </c>
      <c r="K59" s="7">
        <v>16029700</v>
      </c>
      <c r="L59" s="7">
        <v>13130100</v>
      </c>
      <c r="M59" s="7">
        <v>14922900</v>
      </c>
      <c r="N59" s="6">
        <f t="shared" si="0"/>
        <v>164144500</v>
      </c>
    </row>
    <row r="60" spans="1:14">
      <c r="A60" t="s">
        <v>48</v>
      </c>
      <c r="B60" s="6">
        <v>2999493.14</v>
      </c>
      <c r="C60" s="7">
        <v>3198337</v>
      </c>
      <c r="D60" s="7">
        <v>2324918.27</v>
      </c>
      <c r="E60" s="7">
        <v>2150151.83</v>
      </c>
      <c r="F60" s="7">
        <v>2211487.71</v>
      </c>
      <c r="G60" s="7">
        <v>2192085.86</v>
      </c>
      <c r="H60" s="7">
        <v>2815069.77</v>
      </c>
      <c r="I60" s="7">
        <v>2418270.6</v>
      </c>
      <c r="J60" s="7">
        <v>2730066.77</v>
      </c>
      <c r="K60" s="7">
        <v>3449384.63</v>
      </c>
      <c r="L60" s="7">
        <v>3375861.47</v>
      </c>
      <c r="M60" s="7">
        <v>2444433.2000000002</v>
      </c>
      <c r="N60" s="6">
        <f t="shared" si="0"/>
        <v>32309560.249999996</v>
      </c>
    </row>
    <row r="61" spans="1:14">
      <c r="A61" t="s">
        <v>49</v>
      </c>
      <c r="B61" s="7">
        <v>1505335.08</v>
      </c>
      <c r="C61" s="7">
        <v>1468827.8</v>
      </c>
      <c r="D61" s="7">
        <v>1243614.97</v>
      </c>
      <c r="E61" s="7">
        <v>979003.52</v>
      </c>
      <c r="F61" s="7">
        <v>1085425.8600000001</v>
      </c>
      <c r="G61" s="7">
        <v>2096435.12</v>
      </c>
      <c r="H61" s="7">
        <v>2311358.31</v>
      </c>
      <c r="I61" s="7">
        <v>2706158.9</v>
      </c>
      <c r="J61" s="7">
        <v>3665557.79</v>
      </c>
      <c r="K61" s="7">
        <v>3666328.51</v>
      </c>
      <c r="L61" s="7">
        <v>2581217.35</v>
      </c>
      <c r="M61" s="7">
        <v>1991336.55</v>
      </c>
      <c r="N61" s="6">
        <f t="shared" si="0"/>
        <v>25300599.760000002</v>
      </c>
    </row>
    <row r="62" spans="1:14">
      <c r="A62" t="s">
        <v>50</v>
      </c>
      <c r="B62" s="7">
        <v>48977.57</v>
      </c>
      <c r="C62" s="7">
        <v>39993.269999999997</v>
      </c>
      <c r="D62" s="7">
        <v>36385.620000000003</v>
      </c>
      <c r="E62" s="7">
        <v>37523.46</v>
      </c>
      <c r="F62" s="7">
        <v>50354.7</v>
      </c>
      <c r="G62" s="7">
        <v>56776.29</v>
      </c>
      <c r="H62" s="7">
        <v>54107.09</v>
      </c>
      <c r="I62" s="7">
        <v>68106.92</v>
      </c>
      <c r="J62" s="7">
        <v>76258.55</v>
      </c>
      <c r="K62" s="7">
        <v>88222.32</v>
      </c>
      <c r="L62" s="7">
        <v>62363.15</v>
      </c>
      <c r="M62" s="7">
        <v>46007.8</v>
      </c>
      <c r="N62" s="6">
        <f t="shared" si="0"/>
        <v>665076.74000000011</v>
      </c>
    </row>
    <row r="63" spans="1:14">
      <c r="A63" t="s">
        <v>51</v>
      </c>
      <c r="B63" s="7">
        <v>1894140.17</v>
      </c>
      <c r="C63" s="7">
        <v>1383777.56</v>
      </c>
      <c r="D63" s="7">
        <v>1199585.71</v>
      </c>
      <c r="E63" s="7">
        <v>1548341.12</v>
      </c>
      <c r="F63" s="7">
        <v>1335405.04</v>
      </c>
      <c r="G63" s="7">
        <v>1258670.21</v>
      </c>
      <c r="H63" s="7">
        <v>1673991.67</v>
      </c>
      <c r="I63" s="7">
        <v>2281481.66</v>
      </c>
      <c r="J63" s="7">
        <v>4008602.87</v>
      </c>
      <c r="K63" s="7">
        <v>2853960.22</v>
      </c>
      <c r="L63" s="7">
        <v>2218103.08</v>
      </c>
      <c r="M63" s="7">
        <v>2237630.17</v>
      </c>
      <c r="N63" s="6">
        <f t="shared" si="0"/>
        <v>23893689.479999997</v>
      </c>
    </row>
    <row r="64" spans="1:14">
      <c r="A64" t="s">
        <v>52</v>
      </c>
      <c r="B64" s="7">
        <v>529509.56999999995</v>
      </c>
      <c r="C64" s="7">
        <v>626733.22</v>
      </c>
      <c r="D64" s="7">
        <v>540216.99</v>
      </c>
      <c r="E64" s="7">
        <v>366560.5</v>
      </c>
      <c r="F64" s="7">
        <v>539532.25</v>
      </c>
      <c r="G64" s="7">
        <v>392316.42</v>
      </c>
      <c r="H64" s="7">
        <v>394586.8</v>
      </c>
      <c r="I64" s="7">
        <v>535902.56000000006</v>
      </c>
      <c r="J64" s="7">
        <v>631373.41</v>
      </c>
      <c r="K64" s="7">
        <v>824198.11</v>
      </c>
      <c r="L64" s="7">
        <v>736852.89</v>
      </c>
      <c r="M64" s="7">
        <v>494785.24</v>
      </c>
      <c r="N64" s="6">
        <f t="shared" si="0"/>
        <v>6612567.96</v>
      </c>
    </row>
    <row r="65" spans="1:14">
      <c r="A65" t="s">
        <v>53</v>
      </c>
      <c r="B65" s="7">
        <v>16621.61</v>
      </c>
      <c r="C65" s="7">
        <v>13896.62</v>
      </c>
      <c r="D65" s="7">
        <v>13451.38</v>
      </c>
      <c r="E65" s="7">
        <v>13959.87</v>
      </c>
      <c r="F65" s="7">
        <v>21933.03</v>
      </c>
      <c r="G65" s="7">
        <v>10831.45</v>
      </c>
      <c r="H65" s="7">
        <v>19372.39</v>
      </c>
      <c r="I65" s="7">
        <v>20370.28</v>
      </c>
      <c r="J65" s="7">
        <v>23732.22</v>
      </c>
      <c r="K65" s="7">
        <v>19003.09</v>
      </c>
      <c r="L65" s="7">
        <v>24397.87</v>
      </c>
      <c r="M65" s="7">
        <v>16992.189999999999</v>
      </c>
      <c r="N65" s="6">
        <f t="shared" si="0"/>
        <v>214562</v>
      </c>
    </row>
    <row r="66" spans="1:14">
      <c r="A66" t="s">
        <v>54</v>
      </c>
      <c r="B66" s="7">
        <v>583218.48</v>
      </c>
      <c r="C66" s="7">
        <v>854553.15</v>
      </c>
      <c r="D66" s="7">
        <v>456516.87</v>
      </c>
      <c r="E66" s="7">
        <v>380266.25</v>
      </c>
      <c r="F66" s="7">
        <v>430250.77</v>
      </c>
      <c r="G66" s="7">
        <v>383954.43</v>
      </c>
      <c r="H66" s="7">
        <v>381742.02</v>
      </c>
      <c r="I66" s="29">
        <v>386666.34</v>
      </c>
      <c r="J66" s="7">
        <v>526204.72</v>
      </c>
      <c r="K66" s="7">
        <v>723202.43</v>
      </c>
      <c r="L66" s="7">
        <v>640508.51</v>
      </c>
      <c r="M66" s="7">
        <v>628265.38</v>
      </c>
      <c r="N66" s="6">
        <f>SUM(B66:M66)</f>
        <v>6375349.3499999996</v>
      </c>
    </row>
    <row r="67" spans="1:14">
      <c r="A67" t="s">
        <v>55</v>
      </c>
      <c r="B67" s="7">
        <v>152969.04</v>
      </c>
      <c r="C67" s="7">
        <v>164423.9</v>
      </c>
      <c r="D67" s="7">
        <v>155446.07999999999</v>
      </c>
      <c r="E67" s="7">
        <v>98180.94</v>
      </c>
      <c r="F67" s="7">
        <v>130441.68</v>
      </c>
      <c r="G67" s="7">
        <v>138672.47</v>
      </c>
      <c r="H67" s="7">
        <v>171307.67</v>
      </c>
      <c r="I67" s="7">
        <v>273539.95</v>
      </c>
      <c r="J67" s="7">
        <v>307807.63</v>
      </c>
      <c r="K67" s="7">
        <v>360935.31</v>
      </c>
      <c r="L67" s="7">
        <v>193665.85</v>
      </c>
      <c r="M67" s="7">
        <v>174584.29</v>
      </c>
      <c r="N67" s="6">
        <f t="shared" si="0"/>
        <v>2321974.81</v>
      </c>
    </row>
    <row r="68" spans="1:14">
      <c r="A68" t="s">
        <v>56</v>
      </c>
      <c r="B68" s="7">
        <v>110307.16</v>
      </c>
      <c r="C68" s="7">
        <v>71961.87</v>
      </c>
      <c r="D68" s="7">
        <v>63656.81</v>
      </c>
      <c r="E68" s="7">
        <v>53388.4</v>
      </c>
      <c r="F68" s="7">
        <v>32394.84</v>
      </c>
      <c r="G68" s="7">
        <v>37105.99</v>
      </c>
      <c r="H68" s="7">
        <v>31753.81</v>
      </c>
      <c r="I68" s="7">
        <v>44322</v>
      </c>
      <c r="J68" s="7">
        <v>78098.44</v>
      </c>
      <c r="K68" s="7">
        <v>78557.14</v>
      </c>
      <c r="L68" s="7">
        <v>97897.38</v>
      </c>
      <c r="M68" s="7">
        <v>182741.55</v>
      </c>
      <c r="N68" s="6">
        <f t="shared" si="0"/>
        <v>882185.3899999999</v>
      </c>
    </row>
    <row r="69" spans="1:14">
      <c r="A69" t="s">
        <v>57</v>
      </c>
      <c r="B69" s="7">
        <v>679333.92</v>
      </c>
      <c r="C69" s="7">
        <v>789229.67</v>
      </c>
      <c r="D69" s="7">
        <v>519496.22</v>
      </c>
      <c r="E69" s="7">
        <v>386438.59</v>
      </c>
      <c r="F69" s="7">
        <v>483650.05</v>
      </c>
      <c r="G69" s="7">
        <v>606036.25</v>
      </c>
      <c r="H69" s="7">
        <v>701233.27</v>
      </c>
      <c r="I69" s="7">
        <v>1123973.21</v>
      </c>
      <c r="J69" s="7">
        <v>1424363.89</v>
      </c>
      <c r="K69" s="7">
        <v>1872763.34</v>
      </c>
      <c r="L69" s="7">
        <v>1253820.43</v>
      </c>
      <c r="M69" s="7">
        <v>861175.47</v>
      </c>
      <c r="N69" s="6">
        <f>SUM(B69:M69)</f>
        <v>10701514.310000001</v>
      </c>
    </row>
    <row r="70" spans="1:14">
      <c r="A70" t="s">
        <v>58</v>
      </c>
      <c r="B70" s="6">
        <v>235573.17</v>
      </c>
      <c r="C70" s="7">
        <v>242462.53</v>
      </c>
      <c r="D70" s="7">
        <v>202608.4</v>
      </c>
      <c r="E70" s="7">
        <v>207744.71</v>
      </c>
      <c r="F70" s="7">
        <v>234706.33</v>
      </c>
      <c r="G70" s="7">
        <v>234151.3</v>
      </c>
      <c r="H70" s="7">
        <v>254484.51</v>
      </c>
      <c r="I70" s="7">
        <v>292594.52</v>
      </c>
      <c r="J70" s="7">
        <v>355036.87</v>
      </c>
      <c r="K70" s="7">
        <v>371061.23</v>
      </c>
      <c r="L70" s="7">
        <v>296789.93</v>
      </c>
      <c r="M70" s="7">
        <v>253798.99</v>
      </c>
      <c r="N70" s="6">
        <f>SUM(B70:M70)</f>
        <v>3181012.49</v>
      </c>
    </row>
    <row r="71" spans="1:14">
      <c r="A71" t="s">
        <v>59</v>
      </c>
      <c r="B71" s="7">
        <v>15174.83</v>
      </c>
      <c r="C71" s="7">
        <v>15480.23</v>
      </c>
      <c r="D71" s="7">
        <v>14299.73</v>
      </c>
      <c r="E71" s="7">
        <v>13889.88</v>
      </c>
      <c r="F71" s="7">
        <v>20434.32</v>
      </c>
      <c r="G71" s="7">
        <v>23156.959999999999</v>
      </c>
      <c r="H71" s="7">
        <v>29073.43</v>
      </c>
      <c r="I71" s="7">
        <v>43644.63</v>
      </c>
      <c r="J71" s="7">
        <v>60490.49</v>
      </c>
      <c r="K71" s="7">
        <v>66073.37</v>
      </c>
      <c r="L71" s="7">
        <v>35940.42</v>
      </c>
      <c r="M71" s="7">
        <v>19506.66</v>
      </c>
      <c r="N71" s="6">
        <f t="shared" si="0"/>
        <v>357164.94999999995</v>
      </c>
    </row>
    <row r="72" spans="1:14">
      <c r="A72" t="s">
        <v>60</v>
      </c>
      <c r="B72" s="7">
        <v>9140.24</v>
      </c>
      <c r="C72" s="7">
        <v>8156.94</v>
      </c>
      <c r="D72" s="7">
        <v>7520.01</v>
      </c>
      <c r="E72" s="7">
        <v>11650.9</v>
      </c>
      <c r="F72" s="7">
        <v>8551.69</v>
      </c>
      <c r="G72" s="7">
        <v>7105.54</v>
      </c>
      <c r="H72" s="7">
        <v>5222.57</v>
      </c>
      <c r="I72" s="7">
        <v>10030.73</v>
      </c>
      <c r="J72" s="7">
        <v>7389.49</v>
      </c>
      <c r="K72" s="7">
        <v>16990.88</v>
      </c>
      <c r="L72" s="7">
        <v>10259.32</v>
      </c>
      <c r="M72" s="7">
        <v>8318.5300000000007</v>
      </c>
      <c r="N72" s="6">
        <f t="shared" si="0"/>
        <v>110336.84000000003</v>
      </c>
    </row>
    <row r="73" spans="1:14">
      <c r="A73" t="s">
        <v>130</v>
      </c>
      <c r="B73" s="7">
        <v>16368</v>
      </c>
      <c r="C73" s="7">
        <v>20317</v>
      </c>
      <c r="D73" s="7">
        <v>30473</v>
      </c>
      <c r="E73" s="7">
        <v>22840</v>
      </c>
      <c r="F73" s="7">
        <v>22218</v>
      </c>
      <c r="G73" s="7">
        <v>19371</v>
      </c>
      <c r="H73" s="7">
        <v>15686</v>
      </c>
      <c r="I73" s="7">
        <v>12858</v>
      </c>
      <c r="J73" s="7">
        <v>11239</v>
      </c>
      <c r="K73" s="7">
        <v>12814</v>
      </c>
      <c r="L73" s="7">
        <v>18321</v>
      </c>
      <c r="M73" s="7">
        <v>17966</v>
      </c>
      <c r="N73" s="6">
        <f>SUM(B73:M73)</f>
        <v>220471</v>
      </c>
    </row>
    <row r="74" spans="1:14">
      <c r="A74" t="s">
        <v>62</v>
      </c>
      <c r="B74" s="7">
        <v>0</v>
      </c>
      <c r="C74" s="7">
        <v>0</v>
      </c>
      <c r="D74" s="7">
        <v>0</v>
      </c>
      <c r="E74" s="7">
        <v>0</v>
      </c>
      <c r="F74" s="7">
        <v>0</v>
      </c>
      <c r="G74" s="7">
        <v>0</v>
      </c>
      <c r="H74" s="7">
        <v>0</v>
      </c>
      <c r="I74" s="7">
        <v>0</v>
      </c>
      <c r="J74" s="7">
        <v>0</v>
      </c>
      <c r="K74" s="7">
        <v>0</v>
      </c>
      <c r="L74" s="7">
        <v>0</v>
      </c>
      <c r="M74" s="7">
        <v>0</v>
      </c>
      <c r="N74" s="6">
        <f t="shared" si="0"/>
        <v>0</v>
      </c>
    </row>
    <row r="75" spans="1:14">
      <c r="A75" t="s">
        <v>63</v>
      </c>
      <c r="B75" s="7">
        <v>944893.15</v>
      </c>
      <c r="C75" s="7">
        <v>438646.86</v>
      </c>
      <c r="D75" s="7">
        <v>327767.40000000002</v>
      </c>
      <c r="E75" s="7">
        <v>381083.31</v>
      </c>
      <c r="F75" s="7">
        <v>324930.57</v>
      </c>
      <c r="G75" s="7">
        <v>259911.18</v>
      </c>
      <c r="H75" s="7">
        <v>497979.35</v>
      </c>
      <c r="I75" s="7">
        <v>905544.29</v>
      </c>
      <c r="J75" s="7">
        <v>987470.93</v>
      </c>
      <c r="K75" s="7">
        <v>660182.44999999995</v>
      </c>
      <c r="L75" s="7">
        <v>517396.68</v>
      </c>
      <c r="M75" s="7">
        <v>629940.09</v>
      </c>
      <c r="N75" s="6">
        <f t="shared" si="0"/>
        <v>6875746.2599999998</v>
      </c>
    </row>
    <row r="76" spans="1:14">
      <c r="A76" t="s">
        <v>125</v>
      </c>
      <c r="B76" s="6">
        <v>5282.93</v>
      </c>
      <c r="C76" s="7">
        <v>5370.79</v>
      </c>
      <c r="D76" s="7">
        <v>3898.99</v>
      </c>
      <c r="E76" s="7">
        <v>4090.48</v>
      </c>
      <c r="F76" s="7">
        <v>4791</v>
      </c>
      <c r="G76" s="7">
        <v>4149.93</v>
      </c>
      <c r="H76" s="7">
        <v>3045.8</v>
      </c>
      <c r="I76" s="7">
        <v>2734.08</v>
      </c>
      <c r="J76" s="7">
        <v>3208.48</v>
      </c>
      <c r="K76" s="7">
        <v>4369.03</v>
      </c>
      <c r="L76" s="7">
        <v>4848.71</v>
      </c>
      <c r="M76" s="7">
        <v>4504.4399999999996</v>
      </c>
      <c r="N76" s="6">
        <f>SUM(B76:M76)</f>
        <v>50294.66</v>
      </c>
    </row>
    <row r="77" spans="1:14">
      <c r="A77" t="s">
        <v>65</v>
      </c>
      <c r="B77" s="7">
        <v>1949589.26</v>
      </c>
      <c r="C77" s="7">
        <v>870330.89</v>
      </c>
      <c r="D77" s="7">
        <v>863959.41</v>
      </c>
      <c r="E77" s="7">
        <v>475663.4</v>
      </c>
      <c r="F77" s="7">
        <v>277153.71000000002</v>
      </c>
      <c r="G77" s="7">
        <v>345643.29</v>
      </c>
      <c r="H77" s="7">
        <v>294736.65000000002</v>
      </c>
      <c r="I77" s="7">
        <v>360948.88</v>
      </c>
      <c r="J77" s="7">
        <v>1112555.3400000001</v>
      </c>
      <c r="K77" s="7">
        <v>1118335.22</v>
      </c>
      <c r="L77" s="7">
        <v>1287529.8</v>
      </c>
      <c r="M77" s="7">
        <v>2898641.39</v>
      </c>
      <c r="N77" s="6">
        <f>SUM(B77:M77)</f>
        <v>11855087.24</v>
      </c>
    </row>
    <row r="78" spans="1:14">
      <c r="A78" t="s">
        <v>66</v>
      </c>
      <c r="B78" s="7">
        <v>7664.13</v>
      </c>
      <c r="C78" s="7">
        <v>8066.11</v>
      </c>
      <c r="D78" s="7">
        <v>6959.99</v>
      </c>
      <c r="E78" s="7">
        <v>6887.53</v>
      </c>
      <c r="F78" s="7">
        <v>7902.66</v>
      </c>
      <c r="G78" s="7">
        <v>6372.18</v>
      </c>
      <c r="H78" s="7">
        <v>5569.27</v>
      </c>
      <c r="I78" s="7">
        <v>5651.91</v>
      </c>
      <c r="J78" s="7">
        <v>4604.74</v>
      </c>
      <c r="K78" s="7">
        <v>6431.55</v>
      </c>
      <c r="L78" s="7">
        <v>5618.4</v>
      </c>
      <c r="M78" s="7">
        <v>5358.82</v>
      </c>
      <c r="N78" s="6">
        <f>SUM(B78:M78)</f>
        <v>77087.289999999979</v>
      </c>
    </row>
    <row r="79" spans="1:14">
      <c r="A79" t="s">
        <v>1</v>
      </c>
      <c r="B79" s="6"/>
      <c r="C79" s="6"/>
      <c r="D79" s="6"/>
      <c r="E79" s="6"/>
      <c r="F79" s="6"/>
      <c r="G79" s="6"/>
      <c r="H79" s="6"/>
      <c r="I79" s="6"/>
      <c r="J79" s="6"/>
      <c r="K79" s="6"/>
      <c r="L79" s="6"/>
      <c r="M79" s="6"/>
      <c r="N79" s="6"/>
    </row>
    <row r="80" spans="1:14">
      <c r="A80" t="s">
        <v>68</v>
      </c>
      <c r="B80" s="6">
        <f t="shared" ref="B80:M80" si="1">SUM(B12:B78)</f>
        <v>42575569.515416659</v>
      </c>
      <c r="C80" s="6">
        <f t="shared" si="1"/>
        <v>36282780.519999996</v>
      </c>
      <c r="D80" s="6">
        <f t="shared" si="1"/>
        <v>31174030.316666659</v>
      </c>
      <c r="E80" s="6">
        <f t="shared" si="1"/>
        <v>32329727.123333335</v>
      </c>
      <c r="F80" s="6">
        <f t="shared" si="1"/>
        <v>33287770.219999999</v>
      </c>
      <c r="G80" s="6">
        <f t="shared" si="1"/>
        <v>36474632.393333331</v>
      </c>
      <c r="H80" s="6">
        <f t="shared" si="1"/>
        <v>37895797.593333341</v>
      </c>
      <c r="I80" s="6">
        <f>SUM(I12:I78)</f>
        <v>45009445.813333347</v>
      </c>
      <c r="J80" s="6">
        <f t="shared" si="1"/>
        <v>60491323.929999992</v>
      </c>
      <c r="K80" s="6">
        <f t="shared" si="1"/>
        <v>60309773.593333341</v>
      </c>
      <c r="L80" s="6">
        <f t="shared" si="1"/>
        <v>50832395.676666662</v>
      </c>
      <c r="M80" s="6">
        <f t="shared" si="1"/>
        <v>49182138.953333326</v>
      </c>
      <c r="N80" s="6">
        <f>SUM(B80:M80)</f>
        <v>515845385.64875007</v>
      </c>
    </row>
    <row r="81" spans="2:14">
      <c r="B81" s="6"/>
      <c r="C81" s="6"/>
      <c r="D81" s="6"/>
      <c r="E81" s="6"/>
      <c r="F81" s="6"/>
      <c r="G81" s="6"/>
      <c r="H81" s="6"/>
      <c r="I81" s="6"/>
      <c r="J81" s="6"/>
      <c r="K81" s="6"/>
      <c r="L81" s="6"/>
      <c r="M81" s="6"/>
      <c r="N81" s="6"/>
    </row>
    <row r="82" spans="2:14">
      <c r="G82" s="6"/>
    </row>
    <row r="83" spans="2:14">
      <c r="G83" s="6"/>
    </row>
    <row r="84" spans="2:14">
      <c r="G84" s="6"/>
    </row>
    <row r="85" spans="2:14">
      <c r="G85" s="6"/>
    </row>
    <row r="86" spans="2:14">
      <c r="G86" s="6"/>
    </row>
    <row r="87" spans="2:14">
      <c r="G87" s="6"/>
    </row>
    <row r="88" spans="2:14">
      <c r="G88" s="6"/>
    </row>
    <row r="89" spans="2:14">
      <c r="G89" s="6"/>
    </row>
    <row r="90" spans="2:14">
      <c r="G90" s="6"/>
    </row>
    <row r="91" spans="2:14">
      <c r="G91" s="6"/>
    </row>
    <row r="92" spans="2:14">
      <c r="G92" s="6"/>
    </row>
    <row r="93" spans="2:14">
      <c r="G93" s="6"/>
    </row>
    <row r="94" spans="2:14">
      <c r="G94" s="6"/>
    </row>
    <row r="95" spans="2:14">
      <c r="G95" s="6"/>
    </row>
    <row r="96" spans="2:14">
      <c r="G96" s="6"/>
    </row>
    <row r="97" spans="7:7">
      <c r="G97" s="6"/>
    </row>
    <row r="98" spans="7:7">
      <c r="G98" s="6"/>
    </row>
    <row r="99" spans="7:7">
      <c r="G99" s="6"/>
    </row>
    <row r="100" spans="7:7">
      <c r="G100" s="6"/>
    </row>
    <row r="101" spans="7:7">
      <c r="G101" s="6"/>
    </row>
    <row r="102" spans="7:7">
      <c r="G102" s="6"/>
    </row>
    <row r="103" spans="7:7">
      <c r="G103" s="6"/>
    </row>
    <row r="104" spans="7:7">
      <c r="G104" s="6"/>
    </row>
    <row r="105" spans="7:7">
      <c r="G105" s="6"/>
    </row>
    <row r="106" spans="7:7">
      <c r="G106" s="6"/>
    </row>
    <row r="107" spans="7:7">
      <c r="G107" s="6"/>
    </row>
    <row r="108" spans="7:7">
      <c r="G108" s="6"/>
    </row>
    <row r="109" spans="7:7">
      <c r="G109" s="6"/>
    </row>
    <row r="110" spans="7:7">
      <c r="G110" s="6"/>
    </row>
    <row r="111" spans="7:7">
      <c r="G111" s="6"/>
    </row>
    <row r="112" spans="7:7">
      <c r="G112" s="6"/>
    </row>
    <row r="113" spans="7:7">
      <c r="G113" s="6"/>
    </row>
    <row r="114" spans="7:7">
      <c r="G114" s="6"/>
    </row>
    <row r="115" spans="7:7">
      <c r="G115" s="6"/>
    </row>
    <row r="116" spans="7:7">
      <c r="G116" s="6"/>
    </row>
    <row r="117" spans="7:7">
      <c r="G117" s="6"/>
    </row>
    <row r="118" spans="7:7">
      <c r="G118" s="6"/>
    </row>
    <row r="119" spans="7:7">
      <c r="G119" s="6"/>
    </row>
    <row r="120" spans="7:7">
      <c r="G120" s="6"/>
    </row>
    <row r="121" spans="7:7">
      <c r="G121" s="6"/>
    </row>
    <row r="122" spans="7:7">
      <c r="G122" s="6"/>
    </row>
    <row r="123" spans="7:7">
      <c r="G123" s="6"/>
    </row>
    <row r="124" spans="7:7">
      <c r="G124" s="6"/>
    </row>
    <row r="125" spans="7:7">
      <c r="G125" s="6"/>
    </row>
    <row r="126" spans="7:7">
      <c r="G126" s="6"/>
    </row>
    <row r="127" spans="7:7">
      <c r="G127" s="6"/>
    </row>
    <row r="128" spans="7:7">
      <c r="G128" s="6"/>
    </row>
    <row r="129" spans="7:7">
      <c r="G129" s="6"/>
    </row>
    <row r="130" spans="7:7">
      <c r="G130" s="6"/>
    </row>
    <row r="131" spans="7:7">
      <c r="G131" s="6"/>
    </row>
    <row r="132" spans="7:7">
      <c r="G132" s="6"/>
    </row>
    <row r="133" spans="7:7">
      <c r="G133" s="6"/>
    </row>
    <row r="134" spans="7:7">
      <c r="G134" s="6"/>
    </row>
    <row r="135" spans="7:7">
      <c r="G135" s="6"/>
    </row>
    <row r="136" spans="7:7">
      <c r="G136" s="6"/>
    </row>
    <row r="137" spans="7:7">
      <c r="G137" s="6"/>
    </row>
    <row r="138" spans="7:7">
      <c r="G138" s="6"/>
    </row>
    <row r="139" spans="7:7">
      <c r="G139" s="6"/>
    </row>
    <row r="140" spans="7:7">
      <c r="G140" s="6"/>
    </row>
    <row r="141" spans="7:7">
      <c r="G141" s="6"/>
    </row>
    <row r="142" spans="7:7">
      <c r="G142" s="6"/>
    </row>
    <row r="143" spans="7:7">
      <c r="G143" s="6"/>
    </row>
    <row r="144" spans="7:7">
      <c r="G144" s="6"/>
    </row>
    <row r="145" spans="7:7">
      <c r="G145" s="6"/>
    </row>
    <row r="146" spans="7:7">
      <c r="G146" s="6"/>
    </row>
    <row r="147" spans="7:7">
      <c r="G147" s="6"/>
    </row>
    <row r="148" spans="7:7">
      <c r="G148" s="6"/>
    </row>
    <row r="149" spans="7:7">
      <c r="G149" s="6"/>
    </row>
    <row r="150" spans="7:7">
      <c r="G150" s="6"/>
    </row>
    <row r="151" spans="7:7">
      <c r="G151" s="6"/>
    </row>
    <row r="152" spans="7:7">
      <c r="G152" s="6"/>
    </row>
    <row r="153" spans="7:7">
      <c r="G153" s="6"/>
    </row>
    <row r="154" spans="7:7">
      <c r="G154" s="6"/>
    </row>
    <row r="155" spans="7:7">
      <c r="G155" s="6"/>
    </row>
    <row r="156" spans="7:7">
      <c r="G156" s="6"/>
    </row>
    <row r="157" spans="7:7">
      <c r="G157" s="6"/>
    </row>
    <row r="158" spans="7:7">
      <c r="G158" s="6"/>
    </row>
    <row r="159" spans="7:7">
      <c r="G159" s="6"/>
    </row>
    <row r="160" spans="7:7">
      <c r="G160" s="6"/>
    </row>
    <row r="161" spans="7:7">
      <c r="G161" s="6"/>
    </row>
    <row r="162" spans="7:7">
      <c r="G162" s="6"/>
    </row>
    <row r="163" spans="7:7">
      <c r="G163" s="6"/>
    </row>
    <row r="164" spans="7:7">
      <c r="G164" s="6"/>
    </row>
    <row r="165" spans="7:7">
      <c r="G165" s="6"/>
    </row>
    <row r="166" spans="7:7">
      <c r="G166" s="6"/>
    </row>
    <row r="167" spans="7:7">
      <c r="G167" s="6"/>
    </row>
    <row r="168" spans="7:7">
      <c r="G168" s="6"/>
    </row>
    <row r="169" spans="7:7">
      <c r="G169" s="6"/>
    </row>
    <row r="170" spans="7:7">
      <c r="G170" s="6"/>
    </row>
    <row r="171" spans="7:7">
      <c r="G171" s="6"/>
    </row>
    <row r="172" spans="7:7">
      <c r="G172" s="6"/>
    </row>
    <row r="173" spans="7:7">
      <c r="G173" s="6"/>
    </row>
    <row r="174" spans="7:7">
      <c r="G174" s="6"/>
    </row>
    <row r="175" spans="7:7">
      <c r="G175" s="6"/>
    </row>
    <row r="176" spans="7:7">
      <c r="G176" s="6"/>
    </row>
    <row r="177" spans="7:7">
      <c r="G177" s="6"/>
    </row>
    <row r="178" spans="7:7">
      <c r="G178" s="6"/>
    </row>
    <row r="179" spans="7:7">
      <c r="G179" s="6"/>
    </row>
    <row r="180" spans="7:7">
      <c r="G180" s="6"/>
    </row>
    <row r="181" spans="7:7">
      <c r="G181" s="6"/>
    </row>
  </sheetData>
  <mergeCells count="5">
    <mergeCell ref="A3:N3"/>
    <mergeCell ref="A7:N7"/>
    <mergeCell ref="A6:N6"/>
    <mergeCell ref="A5:N5"/>
    <mergeCell ref="A4:N4"/>
  </mergeCells>
  <phoneticPr fontId="3" type="noConversion"/>
  <printOptions headings="1" gridLines="1"/>
  <pageMargins left="0" right="0" top="0.25" bottom="0.25" header="0" footer="0"/>
  <pageSetup scale="110" fitToHeight="10"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4"/>
    <pageSetUpPr fitToPage="1"/>
  </sheetPr>
  <dimension ref="A1:N82"/>
  <sheetViews>
    <sheetView workbookViewId="0">
      <pane xSplit="1" ySplit="11" topLeftCell="B50" activePane="bottomRight" state="frozen"/>
      <selection pane="topRight" activeCell="B1" sqref="B1"/>
      <selection pane="bottomLeft" activeCell="A10" sqref="A10"/>
      <selection pane="bottomRight" activeCell="B55" sqref="B55"/>
    </sheetView>
  </sheetViews>
  <sheetFormatPr defaultRowHeight="12.75"/>
  <cols>
    <col min="1" max="1" width="16.1640625" bestFit="1" customWidth="1"/>
    <col min="7" max="7" width="10.1640625" bestFit="1" customWidth="1"/>
    <col min="10" max="11" width="10.1640625" bestFit="1" customWidth="1"/>
    <col min="13" max="13" width="10.1640625" bestFit="1" customWidth="1"/>
    <col min="14" max="14" width="10.1640625" style="6" bestFit="1" customWidth="1"/>
  </cols>
  <sheetData>
    <row r="1" spans="1:14">
      <c r="A1" t="str">
        <f>'SFY1011'!A1</f>
        <v>VALIDATED TAX RECEIPTS DATA FOR:  JULY, 2010 thru June, 2011</v>
      </c>
      <c r="N1" t="s">
        <v>89</v>
      </c>
    </row>
    <row r="2" spans="1:14">
      <c r="N2"/>
    </row>
    <row r="3" spans="1:14">
      <c r="A3" s="30" t="s">
        <v>69</v>
      </c>
      <c r="B3" s="30"/>
      <c r="C3" s="30"/>
      <c r="D3" s="30"/>
      <c r="E3" s="30"/>
      <c r="F3" s="30"/>
      <c r="G3" s="30"/>
      <c r="H3" s="30"/>
      <c r="I3" s="30"/>
      <c r="J3" s="30"/>
      <c r="K3" s="30"/>
      <c r="L3" s="30"/>
      <c r="M3" s="30"/>
      <c r="N3" s="30"/>
    </row>
    <row r="4" spans="1:14">
      <c r="A4" s="30" t="s">
        <v>131</v>
      </c>
      <c r="B4" s="30"/>
      <c r="C4" s="30"/>
      <c r="D4" s="30"/>
      <c r="E4" s="30"/>
      <c r="F4" s="30"/>
      <c r="G4" s="30"/>
      <c r="H4" s="30"/>
      <c r="I4" s="30"/>
      <c r="J4" s="30"/>
      <c r="K4" s="30"/>
      <c r="L4" s="30"/>
      <c r="M4" s="30"/>
      <c r="N4" s="30"/>
    </row>
    <row r="5" spans="1:14">
      <c r="A5" s="30" t="s">
        <v>70</v>
      </c>
      <c r="B5" s="30"/>
      <c r="C5" s="30"/>
      <c r="D5" s="30"/>
      <c r="E5" s="30"/>
      <c r="F5" s="30"/>
      <c r="G5" s="30"/>
      <c r="H5" s="30"/>
      <c r="I5" s="30"/>
      <c r="J5" s="30"/>
      <c r="K5" s="30"/>
      <c r="L5" s="30"/>
      <c r="M5" s="30"/>
      <c r="N5" s="30"/>
    </row>
    <row r="6" spans="1:14">
      <c r="A6" s="30" t="s">
        <v>135</v>
      </c>
      <c r="B6" s="30"/>
      <c r="C6" s="30"/>
      <c r="D6" s="30"/>
      <c r="E6" s="30"/>
      <c r="F6" s="30"/>
      <c r="G6" s="30"/>
      <c r="H6" s="30"/>
      <c r="I6" s="30"/>
      <c r="J6" s="30"/>
      <c r="K6" s="30"/>
      <c r="L6" s="30"/>
      <c r="M6" s="30"/>
      <c r="N6" s="30"/>
    </row>
    <row r="7" spans="1:14">
      <c r="A7" s="30" t="s">
        <v>132</v>
      </c>
      <c r="B7" s="30"/>
      <c r="C7" s="30"/>
      <c r="D7" s="30"/>
      <c r="E7" s="30"/>
      <c r="F7" s="30"/>
      <c r="G7" s="30"/>
      <c r="H7" s="30"/>
      <c r="I7" s="30"/>
      <c r="J7" s="30"/>
      <c r="K7" s="30"/>
      <c r="L7" s="30"/>
      <c r="M7" s="30"/>
      <c r="N7" s="30"/>
    </row>
    <row r="9" spans="1:14">
      <c r="B9" s="2">
        <v>40360</v>
      </c>
      <c r="C9" s="2">
        <v>40391</v>
      </c>
      <c r="D9" s="2">
        <v>40422</v>
      </c>
      <c r="E9" s="2">
        <v>40452</v>
      </c>
      <c r="F9" s="2">
        <v>40483</v>
      </c>
      <c r="G9" s="2">
        <v>40513</v>
      </c>
      <c r="H9" s="2">
        <v>40544</v>
      </c>
      <c r="I9" s="2">
        <v>40575</v>
      </c>
      <c r="J9" s="2">
        <v>40603</v>
      </c>
      <c r="K9" s="2">
        <v>40634</v>
      </c>
      <c r="L9" s="2">
        <v>40664</v>
      </c>
      <c r="M9" s="2">
        <v>40695</v>
      </c>
      <c r="N9" s="3" t="s">
        <v>139</v>
      </c>
    </row>
    <row r="10" spans="1:14">
      <c r="A10" t="s">
        <v>0</v>
      </c>
      <c r="B10" s="3"/>
      <c r="C10" s="3"/>
      <c r="D10" s="3"/>
      <c r="E10" s="3"/>
      <c r="F10" s="3"/>
      <c r="G10" s="3"/>
      <c r="H10" s="3"/>
      <c r="I10" s="3"/>
      <c r="J10" s="3"/>
      <c r="K10" s="3"/>
      <c r="L10" s="3"/>
      <c r="M10" s="3"/>
    </row>
    <row r="11" spans="1:14">
      <c r="A11" t="s">
        <v>1</v>
      </c>
    </row>
    <row r="12" spans="1:14">
      <c r="A12" t="s">
        <v>2</v>
      </c>
      <c r="B12" s="7">
        <v>0</v>
      </c>
      <c r="C12" s="7">
        <v>0</v>
      </c>
      <c r="D12" s="7">
        <v>0</v>
      </c>
      <c r="E12" s="7">
        <v>0</v>
      </c>
      <c r="F12" s="7">
        <v>0</v>
      </c>
      <c r="G12" s="7">
        <v>0</v>
      </c>
      <c r="H12" s="7">
        <v>0</v>
      </c>
      <c r="I12" s="7">
        <v>0</v>
      </c>
      <c r="J12" s="7">
        <v>0</v>
      </c>
      <c r="K12" s="7">
        <v>0</v>
      </c>
      <c r="L12" s="7">
        <v>0</v>
      </c>
      <c r="M12" s="7">
        <v>0</v>
      </c>
      <c r="N12" s="6">
        <f>SUM(B12:M12)</f>
        <v>0</v>
      </c>
    </row>
    <row r="13" spans="1:14">
      <c r="A13" t="s">
        <v>3</v>
      </c>
      <c r="B13" s="7">
        <v>0</v>
      </c>
      <c r="C13" s="7">
        <v>0</v>
      </c>
      <c r="D13" s="7">
        <v>0</v>
      </c>
      <c r="E13" s="7">
        <v>0</v>
      </c>
      <c r="F13" s="7">
        <v>0</v>
      </c>
      <c r="G13" s="7">
        <v>0</v>
      </c>
      <c r="H13" s="7">
        <v>0</v>
      </c>
      <c r="I13" s="7">
        <v>0</v>
      </c>
      <c r="J13" s="7">
        <v>0</v>
      </c>
      <c r="K13" s="7">
        <v>0</v>
      </c>
      <c r="L13" s="7">
        <v>0</v>
      </c>
      <c r="M13" s="7">
        <v>0</v>
      </c>
      <c r="N13" s="6">
        <f t="shared" ref="N13:N76" si="0">SUM(B13:M13)</f>
        <v>0</v>
      </c>
    </row>
    <row r="14" spans="1:14">
      <c r="A14" t="s">
        <v>4</v>
      </c>
      <c r="B14" s="7">
        <v>0</v>
      </c>
      <c r="C14" s="7">
        <v>0</v>
      </c>
      <c r="D14" s="7">
        <v>0</v>
      </c>
      <c r="E14" s="7">
        <v>0</v>
      </c>
      <c r="F14" s="7">
        <v>0</v>
      </c>
      <c r="G14" s="7">
        <v>0</v>
      </c>
      <c r="H14" s="7">
        <v>0</v>
      </c>
      <c r="I14" s="7">
        <v>0</v>
      </c>
      <c r="J14" s="7">
        <v>0</v>
      </c>
      <c r="K14" s="7">
        <v>0</v>
      </c>
      <c r="L14" s="7">
        <v>0</v>
      </c>
      <c r="M14" s="7">
        <v>0</v>
      </c>
      <c r="N14" s="6">
        <f t="shared" si="0"/>
        <v>0</v>
      </c>
    </row>
    <row r="15" spans="1:14">
      <c r="A15" t="s">
        <v>5</v>
      </c>
      <c r="B15" s="7">
        <v>0</v>
      </c>
      <c r="C15" s="7">
        <v>0</v>
      </c>
      <c r="D15" s="7">
        <v>0</v>
      </c>
      <c r="E15" s="7">
        <v>0</v>
      </c>
      <c r="F15" s="7">
        <v>0</v>
      </c>
      <c r="G15" s="7">
        <v>0</v>
      </c>
      <c r="H15" s="7">
        <v>0</v>
      </c>
      <c r="I15" s="7">
        <v>0</v>
      </c>
      <c r="J15" s="7">
        <v>0</v>
      </c>
      <c r="K15" s="7">
        <v>0</v>
      </c>
      <c r="L15" s="7">
        <v>0</v>
      </c>
      <c r="M15" s="7">
        <v>0</v>
      </c>
      <c r="N15" s="6">
        <f t="shared" si="0"/>
        <v>0</v>
      </c>
    </row>
    <row r="16" spans="1:14">
      <c r="A16" t="s">
        <v>6</v>
      </c>
      <c r="B16" s="7">
        <v>0</v>
      </c>
      <c r="C16" s="7">
        <v>0</v>
      </c>
      <c r="D16" s="7">
        <v>0</v>
      </c>
      <c r="E16" s="7">
        <v>0</v>
      </c>
      <c r="F16" s="7">
        <v>0</v>
      </c>
      <c r="G16" s="7">
        <v>0</v>
      </c>
      <c r="H16" s="7">
        <v>0</v>
      </c>
      <c r="I16" s="7">
        <v>0</v>
      </c>
      <c r="J16" s="7">
        <v>0</v>
      </c>
      <c r="K16" s="7">
        <v>0</v>
      </c>
      <c r="L16" s="7">
        <v>0</v>
      </c>
      <c r="M16" s="7">
        <v>0</v>
      </c>
      <c r="N16" s="6">
        <f t="shared" si="0"/>
        <v>0</v>
      </c>
    </row>
    <row r="17" spans="1:14">
      <c r="A17" t="s">
        <v>7</v>
      </c>
      <c r="B17" s="7">
        <v>0</v>
      </c>
      <c r="C17" s="7">
        <v>0</v>
      </c>
      <c r="D17" s="7">
        <v>0</v>
      </c>
      <c r="E17" s="7">
        <v>0</v>
      </c>
      <c r="F17" s="7">
        <v>0</v>
      </c>
      <c r="G17" s="7">
        <v>0</v>
      </c>
      <c r="H17" s="7">
        <v>0</v>
      </c>
      <c r="I17" s="7">
        <v>0</v>
      </c>
      <c r="J17" s="7">
        <v>0</v>
      </c>
      <c r="K17" s="7">
        <v>0</v>
      </c>
      <c r="L17" s="7">
        <v>0</v>
      </c>
      <c r="M17" s="7">
        <v>0</v>
      </c>
      <c r="N17" s="6">
        <f t="shared" si="0"/>
        <v>0</v>
      </c>
    </row>
    <row r="18" spans="1:14">
      <c r="A18" t="s">
        <v>8</v>
      </c>
      <c r="B18" s="7">
        <v>0</v>
      </c>
      <c r="C18" s="7">
        <v>0</v>
      </c>
      <c r="D18" s="7">
        <v>0</v>
      </c>
      <c r="E18" s="7">
        <v>0</v>
      </c>
      <c r="F18" s="7">
        <v>0</v>
      </c>
      <c r="G18" s="7">
        <v>0</v>
      </c>
      <c r="H18" s="7">
        <v>0</v>
      </c>
      <c r="I18" s="7">
        <v>0</v>
      </c>
      <c r="J18" s="7">
        <v>0</v>
      </c>
      <c r="K18" s="7">
        <v>0</v>
      </c>
      <c r="L18" s="7">
        <v>0</v>
      </c>
      <c r="M18" s="7">
        <v>0</v>
      </c>
      <c r="N18" s="6">
        <f t="shared" si="0"/>
        <v>0</v>
      </c>
    </row>
    <row r="19" spans="1:14">
      <c r="A19" t="s">
        <v>9</v>
      </c>
      <c r="B19" s="7">
        <v>0</v>
      </c>
      <c r="C19" s="7">
        <v>0</v>
      </c>
      <c r="D19" s="7">
        <v>0</v>
      </c>
      <c r="E19" s="7">
        <v>0</v>
      </c>
      <c r="F19" s="7">
        <v>0</v>
      </c>
      <c r="G19" s="7">
        <v>0</v>
      </c>
      <c r="H19" s="7">
        <v>0</v>
      </c>
      <c r="I19" s="7">
        <v>0</v>
      </c>
      <c r="J19" s="7">
        <v>0</v>
      </c>
      <c r="K19" s="7">
        <v>0</v>
      </c>
      <c r="L19" s="7">
        <v>0</v>
      </c>
      <c r="M19" s="7">
        <v>0</v>
      </c>
      <c r="N19" s="6">
        <f t="shared" si="0"/>
        <v>0</v>
      </c>
    </row>
    <row r="20" spans="1:14">
      <c r="A20" t="s">
        <v>96</v>
      </c>
      <c r="B20" s="7">
        <v>0</v>
      </c>
      <c r="C20" s="7">
        <v>0</v>
      </c>
      <c r="D20" s="7">
        <v>0</v>
      </c>
      <c r="E20" s="7">
        <v>0</v>
      </c>
      <c r="F20" s="7">
        <v>0</v>
      </c>
      <c r="G20" s="7">
        <v>0</v>
      </c>
      <c r="H20" s="7">
        <v>0</v>
      </c>
      <c r="I20" s="7">
        <v>0</v>
      </c>
      <c r="J20" s="7">
        <v>0</v>
      </c>
      <c r="K20" s="7">
        <v>0</v>
      </c>
      <c r="L20" s="7">
        <v>0</v>
      </c>
      <c r="M20" s="7">
        <v>0</v>
      </c>
      <c r="N20" s="6">
        <f t="shared" si="0"/>
        <v>0</v>
      </c>
    </row>
    <row r="21" spans="1:14">
      <c r="A21" t="s">
        <v>10</v>
      </c>
      <c r="B21" s="7">
        <v>0</v>
      </c>
      <c r="C21" s="7">
        <v>0</v>
      </c>
      <c r="D21" s="7">
        <v>0</v>
      </c>
      <c r="E21" s="7">
        <v>0</v>
      </c>
      <c r="F21" s="7">
        <v>0</v>
      </c>
      <c r="G21" s="7">
        <v>0</v>
      </c>
      <c r="H21" s="7">
        <v>0</v>
      </c>
      <c r="I21" s="7">
        <v>0</v>
      </c>
      <c r="J21" s="7">
        <v>0</v>
      </c>
      <c r="K21" s="7">
        <v>0</v>
      </c>
      <c r="L21" s="7">
        <v>0</v>
      </c>
      <c r="M21" s="7">
        <v>0</v>
      </c>
      <c r="N21" s="6">
        <f t="shared" si="0"/>
        <v>0</v>
      </c>
    </row>
    <row r="22" spans="1:14">
      <c r="A22" t="s">
        <v>11</v>
      </c>
      <c r="B22" s="7">
        <v>0</v>
      </c>
      <c r="C22" s="7">
        <v>0</v>
      </c>
      <c r="D22" s="7">
        <v>0</v>
      </c>
      <c r="E22" s="7">
        <v>0</v>
      </c>
      <c r="F22" s="7">
        <v>0</v>
      </c>
      <c r="G22" s="7">
        <v>0</v>
      </c>
      <c r="H22" s="7">
        <v>0</v>
      </c>
      <c r="I22" s="7">
        <v>0</v>
      </c>
      <c r="J22" s="7">
        <v>0</v>
      </c>
      <c r="K22" s="7">
        <v>0</v>
      </c>
      <c r="L22" s="7">
        <v>0</v>
      </c>
      <c r="M22" s="7">
        <v>0</v>
      </c>
      <c r="N22" s="6">
        <f t="shared" si="0"/>
        <v>0</v>
      </c>
    </row>
    <row r="23" spans="1:14">
      <c r="A23" t="s">
        <v>12</v>
      </c>
      <c r="B23" s="7">
        <v>0</v>
      </c>
      <c r="C23" s="7">
        <v>0</v>
      </c>
      <c r="D23" s="7">
        <v>0</v>
      </c>
      <c r="E23" s="7">
        <v>0</v>
      </c>
      <c r="F23" s="7">
        <v>0</v>
      </c>
      <c r="G23" s="7">
        <v>0</v>
      </c>
      <c r="H23" s="7">
        <v>0</v>
      </c>
      <c r="I23" s="7">
        <v>0</v>
      </c>
      <c r="J23" s="7">
        <v>0</v>
      </c>
      <c r="K23" s="7">
        <v>0</v>
      </c>
      <c r="L23" s="7">
        <v>0</v>
      </c>
      <c r="M23" s="7">
        <v>0</v>
      </c>
      <c r="N23" s="6">
        <f t="shared" si="0"/>
        <v>0</v>
      </c>
    </row>
    <row r="24" spans="1:14">
      <c r="A24" s="25" t="s">
        <v>128</v>
      </c>
      <c r="B24" s="7">
        <f>4903390.05*0.625</f>
        <v>3064618.78125</v>
      </c>
      <c r="C24" s="7">
        <f>4317203.84*0.625</f>
        <v>2698252.4</v>
      </c>
      <c r="D24" s="7">
        <v>2558731.66</v>
      </c>
      <c r="E24" s="7">
        <v>2986170.67</v>
      </c>
      <c r="F24" s="7">
        <v>3609558.02</v>
      </c>
      <c r="G24" s="7">
        <v>4595540.16</v>
      </c>
      <c r="H24" s="7">
        <v>4453783.97</v>
      </c>
      <c r="I24" s="7">
        <v>5654360.75</v>
      </c>
      <c r="J24" s="7">
        <v>6177980.5800000001</v>
      </c>
      <c r="K24" s="7">
        <v>5123296.09</v>
      </c>
      <c r="L24" s="7">
        <v>4034357.3250000002</v>
      </c>
      <c r="M24" s="7">
        <v>3236506.26</v>
      </c>
      <c r="N24" s="6">
        <f>SUM(B24:M24)</f>
        <v>48193156.666249998</v>
      </c>
    </row>
    <row r="25" spans="1:14">
      <c r="A25" t="s">
        <v>13</v>
      </c>
      <c r="B25" s="7">
        <v>0</v>
      </c>
      <c r="C25" s="7">
        <v>0</v>
      </c>
      <c r="D25" s="7">
        <v>0</v>
      </c>
      <c r="E25" s="7">
        <v>0</v>
      </c>
      <c r="F25" s="7">
        <v>0</v>
      </c>
      <c r="G25" s="7">
        <v>0</v>
      </c>
      <c r="H25" s="7">
        <v>0</v>
      </c>
      <c r="I25" s="7">
        <v>0</v>
      </c>
      <c r="J25" s="7">
        <v>0</v>
      </c>
      <c r="K25" s="7">
        <v>0</v>
      </c>
      <c r="L25" s="7">
        <v>0</v>
      </c>
      <c r="M25" s="7">
        <v>0</v>
      </c>
      <c r="N25" s="6">
        <f t="shared" si="0"/>
        <v>0</v>
      </c>
    </row>
    <row r="26" spans="1:14">
      <c r="A26" t="s">
        <v>14</v>
      </c>
      <c r="B26" s="7">
        <v>0</v>
      </c>
      <c r="C26" s="7">
        <v>0</v>
      </c>
      <c r="D26" s="7">
        <v>0</v>
      </c>
      <c r="E26" s="7">
        <v>0</v>
      </c>
      <c r="F26" s="7">
        <v>0</v>
      </c>
      <c r="G26" s="7">
        <v>0</v>
      </c>
      <c r="H26" s="7">
        <v>0</v>
      </c>
      <c r="I26" s="7">
        <v>0</v>
      </c>
      <c r="J26" s="7">
        <v>0</v>
      </c>
      <c r="K26" s="7">
        <v>0</v>
      </c>
      <c r="L26" s="7">
        <v>0</v>
      </c>
      <c r="M26" s="7">
        <v>0</v>
      </c>
      <c r="N26" s="6">
        <f t="shared" si="0"/>
        <v>0</v>
      </c>
    </row>
    <row r="27" spans="1:14">
      <c r="A27" s="26" t="s">
        <v>15</v>
      </c>
      <c r="B27" s="7">
        <f>1321437.67/3</f>
        <v>440479.22333333333</v>
      </c>
      <c r="C27" s="7">
        <f>1100135.64/3</f>
        <v>366711.87999999995</v>
      </c>
      <c r="D27" s="7">
        <f>978841.12/3</f>
        <v>326280.37333333335</v>
      </c>
      <c r="E27" s="7">
        <f>1269269.69/3</f>
        <v>423089.89666666667</v>
      </c>
      <c r="F27" s="7">
        <f>1041072/3</f>
        <v>347024</v>
      </c>
      <c r="G27" s="7">
        <f>1013340.59/3</f>
        <v>337780.19666666666</v>
      </c>
      <c r="H27" s="7">
        <f>1127058.32/3</f>
        <v>375686.10666666669</v>
      </c>
      <c r="I27" s="7">
        <f>1223684.09/3</f>
        <v>407894.69666666671</v>
      </c>
      <c r="J27" s="7">
        <f>1425504.42/3</f>
        <v>475168.13999999996</v>
      </c>
      <c r="K27" s="7">
        <f>1289699.27/3</f>
        <v>429899.75666666665</v>
      </c>
      <c r="L27" s="7">
        <f>1325757.43/3</f>
        <v>441919.14333333331</v>
      </c>
      <c r="M27" s="7">
        <f>1226172.47/3</f>
        <v>408724.15666666668</v>
      </c>
      <c r="N27" s="6">
        <f>SUM(B27:M27)</f>
        <v>4780657.57</v>
      </c>
    </row>
    <row r="28" spans="1:14">
      <c r="A28" t="s">
        <v>16</v>
      </c>
      <c r="B28" s="7">
        <v>0</v>
      </c>
      <c r="C28" s="7">
        <v>0</v>
      </c>
      <c r="D28" s="7">
        <v>0</v>
      </c>
      <c r="E28" s="7">
        <v>0</v>
      </c>
      <c r="F28" s="7">
        <v>0</v>
      </c>
      <c r="G28" s="7">
        <v>0</v>
      </c>
      <c r="H28" s="7">
        <v>0</v>
      </c>
      <c r="I28" s="7">
        <v>0</v>
      </c>
      <c r="J28" s="7">
        <v>0</v>
      </c>
      <c r="K28" s="7">
        <v>0</v>
      </c>
      <c r="L28" s="7">
        <v>0</v>
      </c>
      <c r="M28" s="7">
        <v>0</v>
      </c>
      <c r="N28" s="6">
        <f t="shared" si="0"/>
        <v>0</v>
      </c>
    </row>
    <row r="29" spans="1:14">
      <c r="A29" t="s">
        <v>17</v>
      </c>
      <c r="B29" s="7">
        <v>0</v>
      </c>
      <c r="C29" s="7">
        <v>0</v>
      </c>
      <c r="D29" s="7">
        <v>0</v>
      </c>
      <c r="E29" s="7">
        <v>0</v>
      </c>
      <c r="F29" s="7">
        <v>0</v>
      </c>
      <c r="G29" s="7">
        <v>0</v>
      </c>
      <c r="H29" s="7">
        <v>0</v>
      </c>
      <c r="I29" s="7">
        <v>0</v>
      </c>
      <c r="J29" s="7">
        <v>0</v>
      </c>
      <c r="K29" s="7">
        <v>0</v>
      </c>
      <c r="L29" s="7">
        <v>0</v>
      </c>
      <c r="M29" s="7">
        <v>0</v>
      </c>
      <c r="N29" s="6">
        <f t="shared" si="0"/>
        <v>0</v>
      </c>
    </row>
    <row r="30" spans="1:14">
      <c r="A30" t="s">
        <v>18</v>
      </c>
      <c r="B30" s="7">
        <v>0</v>
      </c>
      <c r="C30" s="7">
        <v>0</v>
      </c>
      <c r="D30" s="7">
        <v>0</v>
      </c>
      <c r="E30" s="7">
        <v>0</v>
      </c>
      <c r="F30" s="7">
        <v>0</v>
      </c>
      <c r="G30" s="7">
        <v>0</v>
      </c>
      <c r="H30" s="7">
        <v>0</v>
      </c>
      <c r="I30" s="7">
        <v>0</v>
      </c>
      <c r="J30" s="7">
        <v>0</v>
      </c>
      <c r="K30" s="7">
        <v>0</v>
      </c>
      <c r="L30" s="7">
        <v>0</v>
      </c>
      <c r="M30" s="7">
        <v>0</v>
      </c>
      <c r="N30" s="6">
        <f t="shared" si="0"/>
        <v>0</v>
      </c>
    </row>
    <row r="31" spans="1:14">
      <c r="A31" t="s">
        <v>19</v>
      </c>
      <c r="B31" s="7">
        <v>0</v>
      </c>
      <c r="C31" s="7">
        <v>0</v>
      </c>
      <c r="D31" s="7">
        <v>0</v>
      </c>
      <c r="E31" s="7">
        <v>0</v>
      </c>
      <c r="F31" s="7">
        <v>0</v>
      </c>
      <c r="G31" s="7">
        <v>0</v>
      </c>
      <c r="H31" s="7">
        <v>0</v>
      </c>
      <c r="I31" s="7">
        <v>0</v>
      </c>
      <c r="J31" s="7">
        <v>0</v>
      </c>
      <c r="K31" s="7">
        <v>0</v>
      </c>
      <c r="L31" s="7">
        <v>0</v>
      </c>
      <c r="M31" s="7">
        <v>0</v>
      </c>
      <c r="N31" s="6">
        <f t="shared" si="0"/>
        <v>0</v>
      </c>
    </row>
    <row r="32" spans="1:14">
      <c r="A32" t="s">
        <v>20</v>
      </c>
      <c r="B32" s="7">
        <v>0</v>
      </c>
      <c r="C32" s="7">
        <v>0</v>
      </c>
      <c r="D32" s="7">
        <v>0</v>
      </c>
      <c r="E32" s="7">
        <v>0</v>
      </c>
      <c r="F32" s="7">
        <v>0</v>
      </c>
      <c r="G32" s="7">
        <v>0</v>
      </c>
      <c r="H32" s="7">
        <v>0</v>
      </c>
      <c r="I32" s="7">
        <v>0</v>
      </c>
      <c r="J32" s="7">
        <v>0</v>
      </c>
      <c r="K32" s="7">
        <v>0</v>
      </c>
      <c r="L32" s="7">
        <v>0</v>
      </c>
      <c r="M32" s="7">
        <v>0</v>
      </c>
      <c r="N32" s="6">
        <f t="shared" si="0"/>
        <v>0</v>
      </c>
    </row>
    <row r="33" spans="1:14">
      <c r="A33" t="s">
        <v>21</v>
      </c>
      <c r="B33" s="7">
        <v>0</v>
      </c>
      <c r="C33" s="7">
        <v>0</v>
      </c>
      <c r="D33" s="7">
        <v>0</v>
      </c>
      <c r="E33" s="7">
        <v>0</v>
      </c>
      <c r="F33" s="7">
        <v>0</v>
      </c>
      <c r="G33" s="7">
        <v>0</v>
      </c>
      <c r="H33" s="7">
        <v>0</v>
      </c>
      <c r="I33" s="7">
        <v>0</v>
      </c>
      <c r="J33" s="7">
        <v>0</v>
      </c>
      <c r="K33" s="7">
        <v>0</v>
      </c>
      <c r="L33" s="7">
        <v>0</v>
      </c>
      <c r="M33" s="7">
        <v>0</v>
      </c>
      <c r="N33" s="6">
        <f t="shared" si="0"/>
        <v>0</v>
      </c>
    </row>
    <row r="34" spans="1:14">
      <c r="A34" t="s">
        <v>22</v>
      </c>
      <c r="B34" s="7">
        <v>0</v>
      </c>
      <c r="C34" s="7">
        <v>0</v>
      </c>
      <c r="D34" s="7">
        <v>0</v>
      </c>
      <c r="E34" s="7">
        <v>0</v>
      </c>
      <c r="F34" s="7">
        <v>0</v>
      </c>
      <c r="G34" s="7">
        <v>0</v>
      </c>
      <c r="H34" s="7">
        <v>0</v>
      </c>
      <c r="I34" s="7">
        <v>0</v>
      </c>
      <c r="J34" s="7">
        <v>0</v>
      </c>
      <c r="K34" s="7">
        <v>0</v>
      </c>
      <c r="L34" s="7">
        <v>0</v>
      </c>
      <c r="M34" s="7">
        <v>0</v>
      </c>
      <c r="N34" s="6">
        <f t="shared" si="0"/>
        <v>0</v>
      </c>
    </row>
    <row r="35" spans="1:14">
      <c r="A35" t="s">
        <v>23</v>
      </c>
      <c r="B35" s="7">
        <v>0</v>
      </c>
      <c r="C35" s="7">
        <v>0</v>
      </c>
      <c r="D35" s="7">
        <v>0</v>
      </c>
      <c r="E35" s="7">
        <v>0</v>
      </c>
      <c r="F35" s="7">
        <v>0</v>
      </c>
      <c r="G35" s="7">
        <v>0</v>
      </c>
      <c r="H35" s="7">
        <v>0</v>
      </c>
      <c r="I35" s="7">
        <v>0</v>
      </c>
      <c r="J35" s="7">
        <v>0</v>
      </c>
      <c r="K35" s="7">
        <v>0</v>
      </c>
      <c r="L35" s="7">
        <v>0</v>
      </c>
      <c r="M35" s="7">
        <v>0</v>
      </c>
      <c r="N35" s="6">
        <f t="shared" si="0"/>
        <v>0</v>
      </c>
    </row>
    <row r="36" spans="1:14">
      <c r="A36" t="s">
        <v>24</v>
      </c>
      <c r="B36" s="7">
        <v>0</v>
      </c>
      <c r="C36" s="7">
        <v>0</v>
      </c>
      <c r="D36" s="7">
        <v>0</v>
      </c>
      <c r="E36" s="7">
        <v>0</v>
      </c>
      <c r="F36" s="7">
        <v>0</v>
      </c>
      <c r="G36" s="7">
        <v>0</v>
      </c>
      <c r="H36" s="7">
        <v>0</v>
      </c>
      <c r="I36" s="7">
        <v>0</v>
      </c>
      <c r="J36" s="7">
        <v>0</v>
      </c>
      <c r="K36" s="7">
        <v>0</v>
      </c>
      <c r="L36" s="7">
        <v>0</v>
      </c>
      <c r="M36" s="7">
        <v>0</v>
      </c>
      <c r="N36" s="6">
        <f t="shared" si="0"/>
        <v>0</v>
      </c>
    </row>
    <row r="37" spans="1:14">
      <c r="A37" t="s">
        <v>25</v>
      </c>
      <c r="B37" s="7">
        <v>0</v>
      </c>
      <c r="C37" s="7">
        <v>0</v>
      </c>
      <c r="D37" s="7">
        <v>0</v>
      </c>
      <c r="E37" s="7">
        <v>0</v>
      </c>
      <c r="F37" s="7">
        <v>0</v>
      </c>
      <c r="G37" s="7">
        <v>0</v>
      </c>
      <c r="H37" s="7">
        <v>0</v>
      </c>
      <c r="I37" s="7">
        <v>0</v>
      </c>
      <c r="J37" s="7">
        <v>0</v>
      </c>
      <c r="K37" s="7">
        <v>0</v>
      </c>
      <c r="L37" s="7">
        <v>0</v>
      </c>
      <c r="M37" s="7">
        <v>0</v>
      </c>
      <c r="N37" s="6">
        <f t="shared" si="0"/>
        <v>0</v>
      </c>
    </row>
    <row r="38" spans="1:14">
      <c r="A38" t="s">
        <v>26</v>
      </c>
      <c r="B38" s="7">
        <v>0</v>
      </c>
      <c r="C38" s="7">
        <v>0</v>
      </c>
      <c r="D38" s="7">
        <v>0</v>
      </c>
      <c r="E38" s="7">
        <v>0</v>
      </c>
      <c r="F38" s="7">
        <v>0</v>
      </c>
      <c r="G38" s="7">
        <v>0</v>
      </c>
      <c r="H38" s="7">
        <v>0</v>
      </c>
      <c r="I38" s="7">
        <v>0</v>
      </c>
      <c r="J38" s="7">
        <v>0</v>
      </c>
      <c r="K38" s="7">
        <v>0</v>
      </c>
      <c r="L38" s="7">
        <v>0</v>
      </c>
      <c r="M38" s="7">
        <v>0</v>
      </c>
      <c r="N38" s="6">
        <f t="shared" si="0"/>
        <v>0</v>
      </c>
    </row>
    <row r="39" spans="1:14">
      <c r="A39" t="s">
        <v>27</v>
      </c>
      <c r="B39" s="7">
        <v>0</v>
      </c>
      <c r="C39" s="7">
        <v>0</v>
      </c>
      <c r="D39" s="7">
        <v>0</v>
      </c>
      <c r="E39" s="7">
        <v>0</v>
      </c>
      <c r="F39" s="7">
        <v>0</v>
      </c>
      <c r="G39" s="7">
        <v>0</v>
      </c>
      <c r="H39" s="7">
        <v>0</v>
      </c>
      <c r="I39" s="7">
        <v>0</v>
      </c>
      <c r="J39" s="7">
        <v>0</v>
      </c>
      <c r="K39" s="7">
        <v>0</v>
      </c>
      <c r="L39" s="7">
        <v>0</v>
      </c>
      <c r="M39" s="7">
        <v>0</v>
      </c>
      <c r="N39" s="6">
        <f t="shared" si="0"/>
        <v>0</v>
      </c>
    </row>
    <row r="40" spans="1:14">
      <c r="A40" t="s">
        <v>28</v>
      </c>
      <c r="B40" s="7">
        <v>0</v>
      </c>
      <c r="C40" s="7">
        <v>0</v>
      </c>
      <c r="D40" s="7">
        <v>0</v>
      </c>
      <c r="E40" s="7">
        <v>0</v>
      </c>
      <c r="F40" s="7">
        <v>0</v>
      </c>
      <c r="G40" s="7">
        <v>0</v>
      </c>
      <c r="H40" s="7">
        <v>0</v>
      </c>
      <c r="I40" s="7">
        <v>0</v>
      </c>
      <c r="J40" s="7">
        <v>0</v>
      </c>
      <c r="K40" s="7">
        <v>0</v>
      </c>
      <c r="L40" s="7">
        <v>0</v>
      </c>
      <c r="M40" s="7">
        <v>0</v>
      </c>
      <c r="N40" s="6">
        <f t="shared" si="0"/>
        <v>0</v>
      </c>
    </row>
    <row r="41" spans="1:14">
      <c r="A41" t="s">
        <v>29</v>
      </c>
      <c r="B41" s="7">
        <v>0</v>
      </c>
      <c r="C41" s="7">
        <v>0</v>
      </c>
      <c r="D41" s="7">
        <v>0</v>
      </c>
      <c r="E41" s="7">
        <v>0</v>
      </c>
      <c r="F41" s="7">
        <v>0</v>
      </c>
      <c r="G41" s="7">
        <v>0</v>
      </c>
      <c r="H41" s="7">
        <v>0</v>
      </c>
      <c r="I41" s="7">
        <v>0</v>
      </c>
      <c r="J41" s="7">
        <v>0</v>
      </c>
      <c r="K41" s="7">
        <v>0</v>
      </c>
      <c r="L41" s="7">
        <v>0</v>
      </c>
      <c r="M41" s="7">
        <v>0</v>
      </c>
      <c r="N41" s="6">
        <f t="shared" si="0"/>
        <v>0</v>
      </c>
    </row>
    <row r="42" spans="1:14">
      <c r="A42" t="s">
        <v>30</v>
      </c>
      <c r="B42" s="7">
        <v>0</v>
      </c>
      <c r="C42" s="7">
        <v>0</v>
      </c>
      <c r="D42" s="7">
        <v>0</v>
      </c>
      <c r="E42" s="7">
        <v>0</v>
      </c>
      <c r="F42" s="7">
        <v>0</v>
      </c>
      <c r="G42" s="7">
        <v>0</v>
      </c>
      <c r="H42" s="7">
        <v>0</v>
      </c>
      <c r="I42" s="7">
        <v>0</v>
      </c>
      <c r="J42" s="7">
        <v>0</v>
      </c>
      <c r="K42" s="7">
        <v>0</v>
      </c>
      <c r="L42" s="7">
        <v>0</v>
      </c>
      <c r="M42" s="7">
        <v>0</v>
      </c>
      <c r="N42" s="6">
        <f t="shared" si="0"/>
        <v>0</v>
      </c>
    </row>
    <row r="43" spans="1:14">
      <c r="A43" t="s">
        <v>31</v>
      </c>
      <c r="B43" s="7">
        <v>0</v>
      </c>
      <c r="C43" s="7">
        <v>0</v>
      </c>
      <c r="D43" s="7">
        <v>0</v>
      </c>
      <c r="E43" s="7">
        <v>0</v>
      </c>
      <c r="F43" s="7">
        <v>0</v>
      </c>
      <c r="G43" s="7">
        <v>0</v>
      </c>
      <c r="H43" s="7">
        <v>0</v>
      </c>
      <c r="I43" s="7">
        <v>0</v>
      </c>
      <c r="J43" s="7">
        <v>0</v>
      </c>
      <c r="K43" s="7">
        <v>0</v>
      </c>
      <c r="L43" s="7">
        <v>0</v>
      </c>
      <c r="M43" s="7">
        <v>0</v>
      </c>
      <c r="N43" s="6">
        <f t="shared" si="0"/>
        <v>0</v>
      </c>
    </row>
    <row r="44" spans="1:14">
      <c r="A44" t="s">
        <v>32</v>
      </c>
      <c r="B44" s="7">
        <v>0</v>
      </c>
      <c r="C44" s="7">
        <v>0</v>
      </c>
      <c r="D44" s="7">
        <v>0</v>
      </c>
      <c r="E44" s="7">
        <v>0</v>
      </c>
      <c r="F44" s="7">
        <v>0</v>
      </c>
      <c r="G44" s="7">
        <v>0</v>
      </c>
      <c r="H44" s="7">
        <v>0</v>
      </c>
      <c r="I44" s="7">
        <v>0</v>
      </c>
      <c r="J44" s="7">
        <v>0</v>
      </c>
      <c r="K44" s="7">
        <v>0</v>
      </c>
      <c r="L44" s="7">
        <v>0</v>
      </c>
      <c r="M44" s="7">
        <v>0</v>
      </c>
      <c r="N44" s="6">
        <f t="shared" si="0"/>
        <v>0</v>
      </c>
    </row>
    <row r="45" spans="1:14">
      <c r="A45" t="s">
        <v>33</v>
      </c>
      <c r="B45" s="7">
        <v>0</v>
      </c>
      <c r="C45" s="7">
        <v>0</v>
      </c>
      <c r="D45" s="7">
        <v>0</v>
      </c>
      <c r="E45" s="7">
        <v>0</v>
      </c>
      <c r="F45" s="7">
        <v>0</v>
      </c>
      <c r="G45" s="7">
        <v>0</v>
      </c>
      <c r="H45" s="7">
        <v>0</v>
      </c>
      <c r="I45" s="7">
        <v>0</v>
      </c>
      <c r="J45" s="7">
        <v>0</v>
      </c>
      <c r="K45" s="7">
        <v>0</v>
      </c>
      <c r="L45" s="7">
        <v>0</v>
      </c>
      <c r="M45" s="7">
        <v>0</v>
      </c>
      <c r="N45" s="6">
        <f t="shared" si="0"/>
        <v>0</v>
      </c>
    </row>
    <row r="46" spans="1:14">
      <c r="A46" t="s">
        <v>34</v>
      </c>
      <c r="B46" s="7">
        <v>0</v>
      </c>
      <c r="C46" s="7">
        <v>0</v>
      </c>
      <c r="D46" s="7">
        <v>0</v>
      </c>
      <c r="E46" s="7">
        <v>0</v>
      </c>
      <c r="F46" s="7">
        <v>0</v>
      </c>
      <c r="G46" s="7">
        <v>0</v>
      </c>
      <c r="H46" s="7">
        <v>0</v>
      </c>
      <c r="I46" s="7">
        <v>0</v>
      </c>
      <c r="J46" s="7">
        <v>0</v>
      </c>
      <c r="K46" s="7">
        <v>0</v>
      </c>
      <c r="L46" s="7">
        <v>0</v>
      </c>
      <c r="M46" s="7">
        <v>0</v>
      </c>
      <c r="N46" s="6">
        <f t="shared" si="0"/>
        <v>0</v>
      </c>
    </row>
    <row r="47" spans="1:14">
      <c r="A47" t="s">
        <v>35</v>
      </c>
      <c r="B47" s="7">
        <v>0</v>
      </c>
      <c r="C47" s="7">
        <v>0</v>
      </c>
      <c r="D47" s="7">
        <v>0</v>
      </c>
      <c r="E47" s="7">
        <v>0</v>
      </c>
      <c r="F47" s="7">
        <v>0</v>
      </c>
      <c r="G47" s="7">
        <v>0</v>
      </c>
      <c r="H47" s="7">
        <v>0</v>
      </c>
      <c r="I47" s="7">
        <v>0</v>
      </c>
      <c r="J47" s="7">
        <v>0</v>
      </c>
      <c r="K47" s="7">
        <v>0</v>
      </c>
      <c r="L47" s="7">
        <v>0</v>
      </c>
      <c r="M47" s="7">
        <v>0</v>
      </c>
      <c r="N47" s="6">
        <f t="shared" si="0"/>
        <v>0</v>
      </c>
    </row>
    <row r="48" spans="1:14">
      <c r="A48" t="s">
        <v>36</v>
      </c>
      <c r="B48" s="7">
        <v>0</v>
      </c>
      <c r="C48" s="7">
        <v>0</v>
      </c>
      <c r="D48" s="7">
        <v>0</v>
      </c>
      <c r="E48" s="7">
        <v>0</v>
      </c>
      <c r="F48" s="7">
        <v>0</v>
      </c>
      <c r="G48" s="7">
        <v>0</v>
      </c>
      <c r="H48" s="7">
        <v>0</v>
      </c>
      <c r="I48" s="7">
        <v>0</v>
      </c>
      <c r="J48" s="7">
        <v>0</v>
      </c>
      <c r="K48" s="7">
        <v>0</v>
      </c>
      <c r="L48" s="7">
        <v>0</v>
      </c>
      <c r="M48" s="7">
        <v>0</v>
      </c>
      <c r="N48" s="6">
        <f t="shared" si="0"/>
        <v>0</v>
      </c>
    </row>
    <row r="49" spans="1:14">
      <c r="A49" t="s">
        <v>37</v>
      </c>
      <c r="B49" s="7">
        <v>0</v>
      </c>
      <c r="C49" s="7">
        <v>0</v>
      </c>
      <c r="D49" s="7">
        <v>0</v>
      </c>
      <c r="E49" s="7">
        <v>0</v>
      </c>
      <c r="F49" s="7">
        <v>0</v>
      </c>
      <c r="G49" s="7">
        <v>0</v>
      </c>
      <c r="H49" s="7">
        <v>0</v>
      </c>
      <c r="I49" s="7">
        <v>0</v>
      </c>
      <c r="J49" s="7">
        <v>0</v>
      </c>
      <c r="K49" s="7">
        <v>0</v>
      </c>
      <c r="L49" s="7">
        <v>0</v>
      </c>
      <c r="M49" s="7">
        <v>0</v>
      </c>
      <c r="N49" s="6">
        <f t="shared" si="0"/>
        <v>0</v>
      </c>
    </row>
    <row r="50" spans="1:14">
      <c r="A50" t="s">
        <v>38</v>
      </c>
      <c r="B50" s="7">
        <v>0</v>
      </c>
      <c r="C50" s="7">
        <v>0</v>
      </c>
      <c r="D50" s="7">
        <v>0</v>
      </c>
      <c r="E50" s="7">
        <v>0</v>
      </c>
      <c r="F50" s="7">
        <v>0</v>
      </c>
      <c r="G50" s="7">
        <v>0</v>
      </c>
      <c r="H50" s="7">
        <v>0</v>
      </c>
      <c r="I50" s="7">
        <v>0</v>
      </c>
      <c r="J50" s="7">
        <v>0</v>
      </c>
      <c r="K50" s="7">
        <v>0</v>
      </c>
      <c r="L50" s="7">
        <v>0</v>
      </c>
      <c r="M50" s="7">
        <v>0</v>
      </c>
      <c r="N50" s="6">
        <f t="shared" si="0"/>
        <v>0</v>
      </c>
    </row>
    <row r="51" spans="1:14">
      <c r="A51" t="s">
        <v>39</v>
      </c>
      <c r="B51" s="7">
        <v>0</v>
      </c>
      <c r="C51" s="7">
        <v>0</v>
      </c>
      <c r="D51" s="7">
        <v>0</v>
      </c>
      <c r="E51" s="7">
        <v>0</v>
      </c>
      <c r="F51" s="7">
        <v>0</v>
      </c>
      <c r="G51" s="7">
        <v>0</v>
      </c>
      <c r="H51" s="7">
        <v>0</v>
      </c>
      <c r="I51" s="7">
        <v>0</v>
      </c>
      <c r="J51" s="7">
        <v>0</v>
      </c>
      <c r="K51" s="7">
        <v>0</v>
      </c>
      <c r="L51" s="7">
        <v>0</v>
      </c>
      <c r="M51" s="7">
        <v>0</v>
      </c>
      <c r="N51" s="6">
        <f t="shared" si="0"/>
        <v>0</v>
      </c>
    </row>
    <row r="52" spans="1:14">
      <c r="A52" t="s">
        <v>40</v>
      </c>
      <c r="B52" s="7">
        <v>0</v>
      </c>
      <c r="C52" s="7">
        <v>0</v>
      </c>
      <c r="D52" s="7">
        <v>0</v>
      </c>
      <c r="E52" s="7">
        <v>0</v>
      </c>
      <c r="F52" s="7">
        <v>0</v>
      </c>
      <c r="G52" s="7">
        <v>0</v>
      </c>
      <c r="H52" s="7">
        <v>0</v>
      </c>
      <c r="I52" s="7">
        <v>0</v>
      </c>
      <c r="J52" s="7">
        <v>0</v>
      </c>
      <c r="K52" s="7">
        <v>0</v>
      </c>
      <c r="L52" s="7">
        <v>0</v>
      </c>
      <c r="M52" s="7">
        <v>0</v>
      </c>
      <c r="N52" s="6">
        <f t="shared" si="0"/>
        <v>0</v>
      </c>
    </row>
    <row r="53" spans="1:14">
      <c r="A53" t="s">
        <v>41</v>
      </c>
      <c r="B53" s="7">
        <v>0</v>
      </c>
      <c r="C53" s="7">
        <v>0</v>
      </c>
      <c r="D53" s="7">
        <v>0</v>
      </c>
      <c r="E53" s="7">
        <v>0</v>
      </c>
      <c r="F53" s="7">
        <v>0</v>
      </c>
      <c r="G53" s="7">
        <v>0</v>
      </c>
      <c r="H53" s="7">
        <v>0</v>
      </c>
      <c r="I53" s="7">
        <v>0</v>
      </c>
      <c r="J53" s="7">
        <v>0</v>
      </c>
      <c r="K53" s="7">
        <v>0</v>
      </c>
      <c r="L53" s="7">
        <v>0</v>
      </c>
      <c r="M53" s="7">
        <v>0</v>
      </c>
      <c r="N53" s="6">
        <f t="shared" si="0"/>
        <v>0</v>
      </c>
    </row>
    <row r="54" spans="1:14">
      <c r="A54" t="s">
        <v>42</v>
      </c>
      <c r="B54" s="7">
        <v>0</v>
      </c>
      <c r="C54" s="7">
        <v>0</v>
      </c>
      <c r="D54" s="7">
        <v>0</v>
      </c>
      <c r="E54" s="7">
        <v>0</v>
      </c>
      <c r="F54" s="7">
        <v>0</v>
      </c>
      <c r="G54" s="7">
        <v>0</v>
      </c>
      <c r="H54" s="7">
        <v>0</v>
      </c>
      <c r="I54" s="7">
        <v>0</v>
      </c>
      <c r="J54" s="7">
        <v>0</v>
      </c>
      <c r="K54" s="7">
        <v>0</v>
      </c>
      <c r="L54" s="7">
        <v>0</v>
      </c>
      <c r="M54" s="7">
        <v>0</v>
      </c>
      <c r="N54" s="6">
        <f t="shared" si="0"/>
        <v>0</v>
      </c>
    </row>
    <row r="55" spans="1:14">
      <c r="A55" s="26" t="s">
        <v>43</v>
      </c>
      <c r="B55" s="7">
        <v>381426.55</v>
      </c>
      <c r="C55" s="7">
        <v>402506.99</v>
      </c>
      <c r="D55" s="7">
        <v>302723.82</v>
      </c>
      <c r="E55" s="7">
        <v>231596.85</v>
      </c>
      <c r="F55" s="7">
        <v>299446.65999999997</v>
      </c>
      <c r="G55" s="7">
        <v>336296.45</v>
      </c>
      <c r="H55" s="7">
        <v>431149.83</v>
      </c>
      <c r="I55" s="7">
        <v>470779.34</v>
      </c>
      <c r="J55" s="7">
        <v>566481.18000000005</v>
      </c>
      <c r="K55" s="7">
        <v>758086.98</v>
      </c>
      <c r="L55" s="7">
        <v>617007.5</v>
      </c>
      <c r="M55" s="7">
        <v>504491.26</v>
      </c>
      <c r="N55" s="6">
        <f t="shared" si="0"/>
        <v>5301993.41</v>
      </c>
    </row>
    <row r="56" spans="1:14">
      <c r="A56" t="s">
        <v>44</v>
      </c>
      <c r="B56" s="7">
        <v>0</v>
      </c>
      <c r="C56" s="7">
        <v>0</v>
      </c>
      <c r="D56" s="7">
        <v>0</v>
      </c>
      <c r="E56" s="7">
        <v>0</v>
      </c>
      <c r="F56" s="7">
        <v>0</v>
      </c>
      <c r="G56" s="7">
        <v>0</v>
      </c>
      <c r="H56" s="7">
        <v>0</v>
      </c>
      <c r="I56" s="7">
        <v>0</v>
      </c>
      <c r="J56" s="7">
        <v>0</v>
      </c>
      <c r="K56" s="7">
        <v>0</v>
      </c>
      <c r="L56" s="7">
        <v>0</v>
      </c>
      <c r="M56" s="7">
        <v>0</v>
      </c>
      <c r="N56" s="6">
        <f t="shared" si="0"/>
        <v>0</v>
      </c>
    </row>
    <row r="57" spans="1:14">
      <c r="A57" t="s">
        <v>45</v>
      </c>
      <c r="B57" s="7">
        <v>0</v>
      </c>
      <c r="C57" s="7">
        <v>0</v>
      </c>
      <c r="D57" s="7">
        <v>0</v>
      </c>
      <c r="E57" s="7">
        <v>0</v>
      </c>
      <c r="F57" s="7">
        <v>0</v>
      </c>
      <c r="G57" s="7">
        <v>0</v>
      </c>
      <c r="H57" s="7">
        <v>0</v>
      </c>
      <c r="I57" s="7">
        <v>0</v>
      </c>
      <c r="J57" s="7">
        <v>0</v>
      </c>
      <c r="K57" s="7">
        <v>0</v>
      </c>
      <c r="L57" s="7">
        <v>0</v>
      </c>
      <c r="M57" s="7">
        <v>0</v>
      </c>
      <c r="N57" s="6">
        <f t="shared" si="0"/>
        <v>0</v>
      </c>
    </row>
    <row r="58" spans="1:14">
      <c r="A58" t="s">
        <v>46</v>
      </c>
      <c r="B58" s="7">
        <v>0</v>
      </c>
      <c r="C58" s="7">
        <v>0</v>
      </c>
      <c r="D58" s="7">
        <v>0</v>
      </c>
      <c r="E58" s="7">
        <v>0</v>
      </c>
      <c r="F58" s="7">
        <v>0</v>
      </c>
      <c r="G58" s="7">
        <v>0</v>
      </c>
      <c r="H58" s="7">
        <v>0</v>
      </c>
      <c r="I58" s="7">
        <v>0</v>
      </c>
      <c r="J58" s="7">
        <v>0</v>
      </c>
      <c r="K58" s="7">
        <v>0</v>
      </c>
      <c r="L58" s="7">
        <v>0</v>
      </c>
      <c r="M58" s="7">
        <v>0</v>
      </c>
      <c r="N58" s="6">
        <f t="shared" si="0"/>
        <v>0</v>
      </c>
    </row>
    <row r="59" spans="1:14">
      <c r="A59" t="s">
        <v>47</v>
      </c>
      <c r="B59" s="7">
        <v>0</v>
      </c>
      <c r="C59" s="7">
        <v>0</v>
      </c>
      <c r="D59" s="7">
        <v>0</v>
      </c>
      <c r="E59" s="7">
        <v>0</v>
      </c>
      <c r="F59" s="7">
        <v>0</v>
      </c>
      <c r="G59" s="7">
        <v>0</v>
      </c>
      <c r="H59" s="7">
        <v>0</v>
      </c>
      <c r="I59" s="7">
        <v>0</v>
      </c>
      <c r="J59" s="7">
        <v>0</v>
      </c>
      <c r="K59" s="7">
        <v>0</v>
      </c>
      <c r="L59" s="7">
        <v>0</v>
      </c>
      <c r="M59" s="7">
        <v>0</v>
      </c>
      <c r="N59" s="6">
        <f t="shared" si="0"/>
        <v>0</v>
      </c>
    </row>
    <row r="60" spans="1:14">
      <c r="A60" t="s">
        <v>48</v>
      </c>
      <c r="B60" s="7">
        <v>0</v>
      </c>
      <c r="C60" s="7">
        <v>0</v>
      </c>
      <c r="D60" s="7">
        <v>0</v>
      </c>
      <c r="E60" s="7">
        <v>0</v>
      </c>
      <c r="F60" s="7">
        <v>0</v>
      </c>
      <c r="G60" s="7">
        <v>0</v>
      </c>
      <c r="H60" s="7">
        <v>0</v>
      </c>
      <c r="I60" s="7">
        <v>0</v>
      </c>
      <c r="J60" s="7">
        <v>0</v>
      </c>
      <c r="K60" s="7">
        <v>0</v>
      </c>
      <c r="L60" s="7">
        <v>0</v>
      </c>
      <c r="M60" s="7">
        <v>0</v>
      </c>
      <c r="N60" s="6">
        <f t="shared" si="0"/>
        <v>0</v>
      </c>
    </row>
    <row r="61" spans="1:14">
      <c r="A61" t="s">
        <v>49</v>
      </c>
      <c r="B61" s="7">
        <v>0</v>
      </c>
      <c r="C61" s="7">
        <v>0</v>
      </c>
      <c r="D61" s="7">
        <v>0</v>
      </c>
      <c r="E61" s="7">
        <v>0</v>
      </c>
      <c r="F61" s="7">
        <v>0</v>
      </c>
      <c r="G61" s="7">
        <v>0</v>
      </c>
      <c r="H61" s="7">
        <v>0</v>
      </c>
      <c r="I61" s="7">
        <v>0</v>
      </c>
      <c r="J61" s="7">
        <v>0</v>
      </c>
      <c r="K61" s="7">
        <v>0</v>
      </c>
      <c r="L61" s="7">
        <v>0</v>
      </c>
      <c r="M61" s="7">
        <v>0</v>
      </c>
      <c r="N61" s="6">
        <f t="shared" si="0"/>
        <v>0</v>
      </c>
    </row>
    <row r="62" spans="1:14">
      <c r="A62" t="s">
        <v>50</v>
      </c>
      <c r="B62" s="7">
        <v>0</v>
      </c>
      <c r="C62" s="7">
        <v>0</v>
      </c>
      <c r="D62" s="7">
        <v>0</v>
      </c>
      <c r="E62" s="7">
        <v>0</v>
      </c>
      <c r="F62" s="7">
        <v>0</v>
      </c>
      <c r="G62" s="7">
        <v>0</v>
      </c>
      <c r="H62" s="7">
        <v>0</v>
      </c>
      <c r="I62" s="7">
        <v>0</v>
      </c>
      <c r="J62" s="7">
        <v>0</v>
      </c>
      <c r="K62" s="7">
        <v>0</v>
      </c>
      <c r="L62" s="7">
        <v>0</v>
      </c>
      <c r="M62" s="7">
        <v>0</v>
      </c>
      <c r="N62" s="6">
        <f t="shared" si="0"/>
        <v>0</v>
      </c>
    </row>
    <row r="63" spans="1:14">
      <c r="A63" t="s">
        <v>51</v>
      </c>
      <c r="B63" s="7">
        <v>0</v>
      </c>
      <c r="C63" s="7">
        <v>0</v>
      </c>
      <c r="D63" s="7">
        <v>0</v>
      </c>
      <c r="E63" s="7">
        <v>0</v>
      </c>
      <c r="F63" s="7">
        <v>0</v>
      </c>
      <c r="G63" s="7">
        <v>0</v>
      </c>
      <c r="H63" s="7">
        <v>0</v>
      </c>
      <c r="I63" s="7">
        <v>0</v>
      </c>
      <c r="J63" s="7">
        <v>0</v>
      </c>
      <c r="K63" s="7">
        <v>0</v>
      </c>
      <c r="L63" s="7">
        <v>0</v>
      </c>
      <c r="M63" s="7">
        <v>0</v>
      </c>
      <c r="N63" s="6">
        <f t="shared" si="0"/>
        <v>0</v>
      </c>
    </row>
    <row r="64" spans="1:14">
      <c r="A64" t="s">
        <v>52</v>
      </c>
      <c r="B64" s="7">
        <v>0</v>
      </c>
      <c r="C64" s="7">
        <v>0</v>
      </c>
      <c r="D64" s="7">
        <v>0</v>
      </c>
      <c r="E64" s="7">
        <v>0</v>
      </c>
      <c r="F64" s="7">
        <v>0</v>
      </c>
      <c r="G64" s="7">
        <v>0</v>
      </c>
      <c r="H64" s="7">
        <v>0</v>
      </c>
      <c r="I64" s="7">
        <v>0</v>
      </c>
      <c r="J64" s="7">
        <v>0</v>
      </c>
      <c r="K64" s="7">
        <v>0</v>
      </c>
      <c r="L64" s="7">
        <v>0</v>
      </c>
      <c r="M64" s="7">
        <v>0</v>
      </c>
      <c r="N64" s="6">
        <f t="shared" si="0"/>
        <v>0</v>
      </c>
    </row>
    <row r="65" spans="1:14">
      <c r="A65" t="s">
        <v>53</v>
      </c>
      <c r="B65" s="7">
        <v>0</v>
      </c>
      <c r="C65" s="7">
        <v>0</v>
      </c>
      <c r="D65" s="7">
        <v>0</v>
      </c>
      <c r="E65" s="7">
        <v>0</v>
      </c>
      <c r="F65" s="7">
        <v>0</v>
      </c>
      <c r="G65" s="7">
        <v>0</v>
      </c>
      <c r="H65" s="7">
        <v>0</v>
      </c>
      <c r="I65" s="7">
        <v>0</v>
      </c>
      <c r="J65" s="7">
        <v>0</v>
      </c>
      <c r="K65" s="7">
        <v>0</v>
      </c>
      <c r="L65" s="7">
        <v>0</v>
      </c>
      <c r="M65" s="7">
        <v>0</v>
      </c>
      <c r="N65" s="6">
        <f t="shared" si="0"/>
        <v>0</v>
      </c>
    </row>
    <row r="66" spans="1:14">
      <c r="A66" t="s">
        <v>54</v>
      </c>
      <c r="B66" s="7">
        <v>0</v>
      </c>
      <c r="C66" s="7">
        <v>0</v>
      </c>
      <c r="D66" s="7">
        <v>0</v>
      </c>
      <c r="E66" s="7">
        <v>0</v>
      </c>
      <c r="F66" s="7">
        <v>0</v>
      </c>
      <c r="G66" s="7">
        <v>0</v>
      </c>
      <c r="H66" s="7">
        <v>0</v>
      </c>
      <c r="I66" s="7">
        <v>0</v>
      </c>
      <c r="J66" s="7">
        <v>0</v>
      </c>
      <c r="K66" s="7">
        <v>0</v>
      </c>
      <c r="L66" s="7">
        <v>0</v>
      </c>
      <c r="M66" s="7">
        <v>0</v>
      </c>
      <c r="N66" s="6">
        <f t="shared" si="0"/>
        <v>0</v>
      </c>
    </row>
    <row r="67" spans="1:14">
      <c r="A67" t="s">
        <v>55</v>
      </c>
      <c r="B67" s="7">
        <v>0</v>
      </c>
      <c r="C67" s="7">
        <v>0</v>
      </c>
      <c r="D67" s="7">
        <v>0</v>
      </c>
      <c r="E67" s="7">
        <v>0</v>
      </c>
      <c r="F67" s="7">
        <v>0</v>
      </c>
      <c r="G67" s="7">
        <v>0</v>
      </c>
      <c r="H67" s="7">
        <v>0</v>
      </c>
      <c r="I67" s="7">
        <v>0</v>
      </c>
      <c r="J67" s="7">
        <v>0</v>
      </c>
      <c r="K67" s="7">
        <v>0</v>
      </c>
      <c r="L67" s="7">
        <v>0</v>
      </c>
      <c r="M67" s="7">
        <v>0</v>
      </c>
      <c r="N67" s="6">
        <f t="shared" si="0"/>
        <v>0</v>
      </c>
    </row>
    <row r="68" spans="1:14">
      <c r="A68" t="s">
        <v>56</v>
      </c>
      <c r="B68" s="7">
        <v>0</v>
      </c>
      <c r="C68" s="7">
        <v>0</v>
      </c>
      <c r="D68" s="7">
        <v>0</v>
      </c>
      <c r="E68" s="7">
        <v>0</v>
      </c>
      <c r="F68" s="7">
        <v>0</v>
      </c>
      <c r="G68" s="7">
        <v>0</v>
      </c>
      <c r="H68" s="7">
        <v>0</v>
      </c>
      <c r="I68" s="7">
        <v>0</v>
      </c>
      <c r="J68" s="7">
        <v>0</v>
      </c>
      <c r="K68" s="7">
        <v>0</v>
      </c>
      <c r="L68" s="7">
        <v>0</v>
      </c>
      <c r="M68" s="7">
        <v>0</v>
      </c>
      <c r="N68" s="6">
        <f t="shared" si="0"/>
        <v>0</v>
      </c>
    </row>
    <row r="69" spans="1:14">
      <c r="A69" t="s">
        <v>57</v>
      </c>
      <c r="B69" s="7">
        <v>0</v>
      </c>
      <c r="C69" s="7">
        <v>0</v>
      </c>
      <c r="D69" s="7">
        <v>0</v>
      </c>
      <c r="E69" s="7">
        <v>0</v>
      </c>
      <c r="F69" s="7">
        <v>0</v>
      </c>
      <c r="G69" s="7">
        <v>0</v>
      </c>
      <c r="H69" s="7">
        <v>0</v>
      </c>
      <c r="I69" s="7">
        <v>0</v>
      </c>
      <c r="J69" s="7">
        <v>0</v>
      </c>
      <c r="K69" s="7">
        <v>0</v>
      </c>
      <c r="L69" s="7">
        <v>0</v>
      </c>
      <c r="M69" s="7">
        <v>0</v>
      </c>
      <c r="N69" s="6">
        <f t="shared" si="0"/>
        <v>0</v>
      </c>
    </row>
    <row r="70" spans="1:14">
      <c r="A70" t="s">
        <v>58</v>
      </c>
      <c r="B70" s="7">
        <v>0</v>
      </c>
      <c r="C70" s="7">
        <v>0</v>
      </c>
      <c r="D70" s="7">
        <v>0</v>
      </c>
      <c r="E70" s="7">
        <v>0</v>
      </c>
      <c r="F70" s="7">
        <v>0</v>
      </c>
      <c r="G70" s="7">
        <v>0</v>
      </c>
      <c r="H70" s="7">
        <v>0</v>
      </c>
      <c r="I70" s="7">
        <v>0</v>
      </c>
      <c r="J70" s="7">
        <v>0</v>
      </c>
      <c r="K70" s="7">
        <v>0</v>
      </c>
      <c r="L70" s="7">
        <v>0</v>
      </c>
      <c r="M70" s="7">
        <v>0</v>
      </c>
      <c r="N70" s="6">
        <f t="shared" si="0"/>
        <v>0</v>
      </c>
    </row>
    <row r="71" spans="1:14">
      <c r="A71" t="s">
        <v>59</v>
      </c>
      <c r="B71" s="7">
        <v>0</v>
      </c>
      <c r="C71" s="7">
        <v>0</v>
      </c>
      <c r="D71" s="7">
        <v>0</v>
      </c>
      <c r="E71" s="7">
        <v>0</v>
      </c>
      <c r="F71" s="7">
        <v>0</v>
      </c>
      <c r="G71" s="7">
        <v>0</v>
      </c>
      <c r="H71" s="7">
        <v>0</v>
      </c>
      <c r="I71" s="7">
        <v>0</v>
      </c>
      <c r="J71" s="7">
        <v>0</v>
      </c>
      <c r="K71" s="7">
        <v>0</v>
      </c>
      <c r="L71" s="7">
        <v>0</v>
      </c>
      <c r="M71" s="7">
        <v>0</v>
      </c>
      <c r="N71" s="6">
        <f t="shared" si="0"/>
        <v>0</v>
      </c>
    </row>
    <row r="72" spans="1:14">
      <c r="A72" t="s">
        <v>60</v>
      </c>
      <c r="B72" s="7">
        <v>0</v>
      </c>
      <c r="C72" s="7">
        <v>0</v>
      </c>
      <c r="D72" s="7">
        <v>0</v>
      </c>
      <c r="E72" s="7">
        <v>0</v>
      </c>
      <c r="F72" s="7">
        <v>0</v>
      </c>
      <c r="G72" s="7">
        <v>0</v>
      </c>
      <c r="H72" s="7">
        <v>0</v>
      </c>
      <c r="I72" s="7">
        <v>0</v>
      </c>
      <c r="J72" s="7">
        <v>0</v>
      </c>
      <c r="K72" s="7">
        <v>0</v>
      </c>
      <c r="L72" s="7">
        <v>0</v>
      </c>
      <c r="M72" s="7">
        <v>0</v>
      </c>
      <c r="N72" s="6">
        <f t="shared" si="0"/>
        <v>0</v>
      </c>
    </row>
    <row r="73" spans="1:14">
      <c r="A73" t="s">
        <v>130</v>
      </c>
      <c r="B73" s="7">
        <v>0</v>
      </c>
      <c r="C73" s="7">
        <v>0</v>
      </c>
      <c r="D73" s="7">
        <v>0</v>
      </c>
      <c r="E73" s="7">
        <v>0</v>
      </c>
      <c r="F73" s="7">
        <v>0</v>
      </c>
      <c r="G73" s="7">
        <v>0</v>
      </c>
      <c r="H73" s="7">
        <v>0</v>
      </c>
      <c r="I73" s="7">
        <v>0</v>
      </c>
      <c r="J73" s="7">
        <v>0</v>
      </c>
      <c r="K73" s="7">
        <v>0</v>
      </c>
      <c r="L73" s="7">
        <v>0</v>
      </c>
      <c r="M73" s="7">
        <v>0</v>
      </c>
      <c r="N73" s="6">
        <f t="shared" si="0"/>
        <v>0</v>
      </c>
    </row>
    <row r="74" spans="1:14">
      <c r="A74" t="s">
        <v>62</v>
      </c>
      <c r="B74" s="7">
        <v>0</v>
      </c>
      <c r="C74" s="7">
        <v>0</v>
      </c>
      <c r="D74" s="7">
        <v>0</v>
      </c>
      <c r="E74" s="7">
        <v>0</v>
      </c>
      <c r="F74" s="7">
        <v>0</v>
      </c>
      <c r="G74" s="7">
        <v>0</v>
      </c>
      <c r="H74" s="7">
        <v>0</v>
      </c>
      <c r="I74" s="7">
        <v>0</v>
      </c>
      <c r="J74" s="7">
        <v>0</v>
      </c>
      <c r="K74" s="7">
        <v>0</v>
      </c>
      <c r="L74" s="7">
        <v>0</v>
      </c>
      <c r="M74" s="7">
        <v>0</v>
      </c>
      <c r="N74" s="6">
        <f t="shared" si="0"/>
        <v>0</v>
      </c>
    </row>
    <row r="75" spans="1:14">
      <c r="A75" s="26" t="s">
        <v>63</v>
      </c>
      <c r="B75" s="7">
        <v>944893.14</v>
      </c>
      <c r="C75" s="7">
        <v>438646.86</v>
      </c>
      <c r="D75" s="7">
        <v>327767.39</v>
      </c>
      <c r="E75" s="7">
        <v>381083.31</v>
      </c>
      <c r="F75" s="7">
        <v>324930.57</v>
      </c>
      <c r="G75" s="7">
        <v>259911.17</v>
      </c>
      <c r="H75" s="7">
        <v>497979.36</v>
      </c>
      <c r="I75" s="7">
        <v>905544.28</v>
      </c>
      <c r="J75" s="7">
        <v>987470.93</v>
      </c>
      <c r="K75" s="7">
        <v>660182.44999999995</v>
      </c>
      <c r="L75" s="7">
        <v>517396.69</v>
      </c>
      <c r="M75" s="7">
        <v>629940.1</v>
      </c>
      <c r="N75" s="6">
        <f t="shared" si="0"/>
        <v>6875746.25</v>
      </c>
    </row>
    <row r="76" spans="1:14">
      <c r="A76" t="s">
        <v>64</v>
      </c>
      <c r="B76" s="7">
        <v>0</v>
      </c>
      <c r="C76" s="7">
        <v>0</v>
      </c>
      <c r="D76" s="7">
        <v>0</v>
      </c>
      <c r="E76" s="7">
        <v>0</v>
      </c>
      <c r="F76" s="7">
        <v>0</v>
      </c>
      <c r="G76" s="7">
        <v>0</v>
      </c>
      <c r="H76" s="7">
        <v>0</v>
      </c>
      <c r="I76" s="7">
        <v>0</v>
      </c>
      <c r="J76" s="7">
        <v>0</v>
      </c>
      <c r="K76" s="7">
        <v>0</v>
      </c>
      <c r="L76" s="7">
        <v>0</v>
      </c>
      <c r="M76" s="7">
        <v>0</v>
      </c>
      <c r="N76" s="6">
        <f t="shared" si="0"/>
        <v>0</v>
      </c>
    </row>
    <row r="77" spans="1:14">
      <c r="A77" t="s">
        <v>65</v>
      </c>
      <c r="B77" s="7">
        <v>0</v>
      </c>
      <c r="C77" s="7">
        <v>0</v>
      </c>
      <c r="D77" s="7">
        <v>0</v>
      </c>
      <c r="E77" s="7">
        <v>0</v>
      </c>
      <c r="F77" s="7">
        <v>0</v>
      </c>
      <c r="G77" s="7">
        <v>0</v>
      </c>
      <c r="H77" s="7">
        <v>0</v>
      </c>
      <c r="I77" s="7">
        <v>0</v>
      </c>
      <c r="J77" s="7">
        <v>0</v>
      </c>
      <c r="K77" s="7">
        <v>0</v>
      </c>
      <c r="L77" s="7">
        <v>0</v>
      </c>
      <c r="M77" s="7">
        <v>0</v>
      </c>
      <c r="N77" s="6">
        <f>SUM(B77:M77)</f>
        <v>0</v>
      </c>
    </row>
    <row r="78" spans="1:14">
      <c r="A78" t="s">
        <v>66</v>
      </c>
      <c r="B78" s="7">
        <v>0</v>
      </c>
      <c r="C78" s="7">
        <v>0</v>
      </c>
      <c r="D78" s="7">
        <v>0</v>
      </c>
      <c r="E78" s="7">
        <v>0</v>
      </c>
      <c r="F78" s="7">
        <v>0</v>
      </c>
      <c r="G78" s="7">
        <v>0</v>
      </c>
      <c r="H78" s="7">
        <v>0</v>
      </c>
      <c r="I78" s="7">
        <v>0</v>
      </c>
      <c r="J78" s="7">
        <v>0</v>
      </c>
      <c r="K78" s="7">
        <v>0</v>
      </c>
      <c r="L78" s="7">
        <v>0</v>
      </c>
      <c r="M78" s="7">
        <v>0</v>
      </c>
      <c r="N78" s="6">
        <f>SUM(B78:M78)</f>
        <v>0</v>
      </c>
    </row>
    <row r="79" spans="1:14">
      <c r="A79" t="s">
        <v>1</v>
      </c>
    </row>
    <row r="80" spans="1:14">
      <c r="A80" t="s">
        <v>68</v>
      </c>
      <c r="B80" s="6">
        <f t="shared" ref="B80:M80" si="1">SUM(B12:B78)</f>
        <v>4831417.6945833331</v>
      </c>
      <c r="C80" s="6">
        <f t="shared" si="1"/>
        <v>3906118.1299999994</v>
      </c>
      <c r="D80" s="6">
        <f t="shared" si="1"/>
        <v>3515503.2433333336</v>
      </c>
      <c r="E80" s="6">
        <f t="shared" si="1"/>
        <v>4021940.7266666666</v>
      </c>
      <c r="F80" s="6">
        <f t="shared" si="1"/>
        <v>4580959.25</v>
      </c>
      <c r="G80" s="6">
        <f t="shared" si="1"/>
        <v>5529527.9766666666</v>
      </c>
      <c r="H80" s="6">
        <f t="shared" si="1"/>
        <v>5758599.2666666666</v>
      </c>
      <c r="I80" s="6">
        <f t="shared" si="1"/>
        <v>7438579.0666666664</v>
      </c>
      <c r="J80" s="6">
        <f t="shared" si="1"/>
        <v>8207100.8299999991</v>
      </c>
      <c r="K80" s="6">
        <f t="shared" si="1"/>
        <v>6971465.2766666664</v>
      </c>
      <c r="L80" s="6">
        <f t="shared" si="1"/>
        <v>5610680.6583333341</v>
      </c>
      <c r="M80" s="6">
        <f t="shared" si="1"/>
        <v>4779661.7766666664</v>
      </c>
      <c r="N80" s="6">
        <f>SUM(B80:M80)</f>
        <v>65151553.896249995</v>
      </c>
    </row>
    <row r="82" spans="7:7">
      <c r="G82" s="6"/>
    </row>
  </sheetData>
  <mergeCells count="5">
    <mergeCell ref="A7:N7"/>
    <mergeCell ref="A3:N3"/>
    <mergeCell ref="A4:N4"/>
    <mergeCell ref="A5:N5"/>
    <mergeCell ref="A6:N6"/>
  </mergeCells>
  <phoneticPr fontId="3" type="noConversion"/>
  <printOptions headings="1" gridLines="1"/>
  <pageMargins left="0.75" right="0.75" top="1" bottom="1" header="0.5" footer="0.5"/>
  <pageSetup scale="93" fitToHeight="1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27"/>
    <pageSetUpPr fitToPage="1"/>
  </sheetPr>
  <dimension ref="A1:N225"/>
  <sheetViews>
    <sheetView topLeftCell="A56" workbookViewId="0">
      <selection activeCell="B86" sqref="B86"/>
    </sheetView>
  </sheetViews>
  <sheetFormatPr defaultRowHeight="12.75"/>
  <cols>
    <col min="1" max="1" width="16.1640625" bestFit="1" customWidth="1"/>
    <col min="11" max="11" width="9.83203125" bestFit="1" customWidth="1"/>
    <col min="12" max="12" width="10.1640625" bestFit="1" customWidth="1"/>
    <col min="14" max="14" width="10.1640625" bestFit="1" customWidth="1"/>
  </cols>
  <sheetData>
    <row r="1" spans="1:14">
      <c r="A1" t="str">
        <f>'SFY1011'!A1</f>
        <v>VALIDATED TAX RECEIPTS DATA FOR:  JULY, 2010 thru June, 2011</v>
      </c>
      <c r="N1" t="s">
        <v>89</v>
      </c>
    </row>
    <row r="3" spans="1:14">
      <c r="A3" s="30" t="s">
        <v>69</v>
      </c>
      <c r="B3" s="30"/>
      <c r="C3" s="30"/>
      <c r="D3" s="30"/>
      <c r="E3" s="30"/>
      <c r="F3" s="30"/>
      <c r="G3" s="30"/>
      <c r="H3" s="30"/>
      <c r="I3" s="30"/>
      <c r="J3" s="30"/>
      <c r="K3" s="30"/>
      <c r="L3" s="30"/>
      <c r="M3" s="30"/>
      <c r="N3" s="30"/>
    </row>
    <row r="4" spans="1:14">
      <c r="A4" s="30" t="s">
        <v>131</v>
      </c>
      <c r="B4" s="30"/>
      <c r="C4" s="30"/>
      <c r="D4" s="30"/>
      <c r="E4" s="30"/>
      <c r="F4" s="30"/>
      <c r="G4" s="30"/>
      <c r="H4" s="30"/>
      <c r="I4" s="30"/>
      <c r="J4" s="30"/>
      <c r="K4" s="30"/>
      <c r="L4" s="30"/>
      <c r="M4" s="30"/>
      <c r="N4" s="30"/>
    </row>
    <row r="5" spans="1:14">
      <c r="A5" s="30" t="s">
        <v>70</v>
      </c>
      <c r="B5" s="30"/>
      <c r="C5" s="30"/>
      <c r="D5" s="30"/>
      <c r="E5" s="30"/>
      <c r="F5" s="30"/>
      <c r="G5" s="30"/>
      <c r="H5" s="30"/>
      <c r="I5" s="30"/>
      <c r="J5" s="30"/>
      <c r="K5" s="30"/>
      <c r="L5" s="30"/>
      <c r="M5" s="30"/>
      <c r="N5" s="30"/>
    </row>
    <row r="6" spans="1:14">
      <c r="A6" s="30" t="s">
        <v>135</v>
      </c>
      <c r="B6" s="30"/>
      <c r="C6" s="30"/>
      <c r="D6" s="30"/>
      <c r="E6" s="30"/>
      <c r="F6" s="30"/>
      <c r="G6" s="30"/>
      <c r="H6" s="30"/>
      <c r="I6" s="30"/>
      <c r="J6" s="30"/>
      <c r="K6" s="30"/>
      <c r="L6" s="30"/>
      <c r="M6" s="30"/>
      <c r="N6" s="30"/>
    </row>
    <row r="7" spans="1:14">
      <c r="A7" s="30" t="s">
        <v>134</v>
      </c>
      <c r="B7" s="30"/>
      <c r="C7" s="30"/>
      <c r="D7" s="30"/>
      <c r="E7" s="30"/>
      <c r="F7" s="30"/>
      <c r="G7" s="30"/>
      <c r="H7" s="30"/>
      <c r="I7" s="30"/>
      <c r="J7" s="30"/>
      <c r="K7" s="30"/>
      <c r="L7" s="30"/>
      <c r="M7" s="30"/>
      <c r="N7" s="30"/>
    </row>
    <row r="8" spans="1:14">
      <c r="N8" s="6"/>
    </row>
    <row r="9" spans="1:14">
      <c r="B9" s="2">
        <v>40360</v>
      </c>
      <c r="C9" s="2">
        <v>40391</v>
      </c>
      <c r="D9" s="2">
        <v>40422</v>
      </c>
      <c r="E9" s="2">
        <v>40452</v>
      </c>
      <c r="F9" s="2">
        <v>40483</v>
      </c>
      <c r="G9" s="2">
        <v>40513</v>
      </c>
      <c r="H9" s="2">
        <v>40544</v>
      </c>
      <c r="I9" s="2">
        <v>40575</v>
      </c>
      <c r="J9" s="2">
        <v>40603</v>
      </c>
      <c r="K9" s="2">
        <v>40634</v>
      </c>
      <c r="L9" s="2">
        <v>40664</v>
      </c>
      <c r="M9" s="2">
        <v>40695</v>
      </c>
      <c r="N9" s="3" t="s">
        <v>139</v>
      </c>
    </row>
    <row r="10" spans="1:14">
      <c r="A10" t="s">
        <v>0</v>
      </c>
      <c r="B10" s="3"/>
      <c r="C10" s="3"/>
      <c r="D10" s="3"/>
      <c r="E10" s="3"/>
      <c r="F10" s="3"/>
      <c r="G10" s="3"/>
      <c r="H10" s="3"/>
      <c r="I10" s="3"/>
      <c r="J10" s="3"/>
      <c r="K10" s="3"/>
      <c r="L10" s="3"/>
      <c r="M10" s="3"/>
      <c r="N10" s="6"/>
    </row>
    <row r="11" spans="1:14">
      <c r="A11" t="s">
        <v>1</v>
      </c>
    </row>
    <row r="12" spans="1:14">
      <c r="A12" t="s">
        <v>90</v>
      </c>
      <c r="B12" s="13">
        <v>99763.95</v>
      </c>
      <c r="C12" s="14">
        <v>103768.27</v>
      </c>
      <c r="D12" s="14">
        <v>101088.37</v>
      </c>
      <c r="E12" s="14">
        <v>98125.68</v>
      </c>
      <c r="F12" s="17">
        <v>102368.53</v>
      </c>
      <c r="G12" s="14">
        <v>97297.91</v>
      </c>
      <c r="H12" s="20">
        <v>101747.25000000001</v>
      </c>
      <c r="I12" s="22">
        <v>94541.209999999992</v>
      </c>
      <c r="J12" s="14">
        <v>96095.4</v>
      </c>
      <c r="K12" s="14">
        <v>110938.04999999999</v>
      </c>
      <c r="L12" s="24">
        <v>106182</v>
      </c>
      <c r="M12" s="24">
        <v>103871.54000000001</v>
      </c>
      <c r="N12" s="6">
        <f>SUM(B12:M12)</f>
        <v>1215788.1599999999</v>
      </c>
    </row>
    <row r="13" spans="1:14">
      <c r="A13" t="s">
        <v>91</v>
      </c>
      <c r="B13" s="13">
        <v>16486.490000000002</v>
      </c>
      <c r="C13" s="14">
        <v>12273.81</v>
      </c>
      <c r="D13" s="14">
        <v>16721.97</v>
      </c>
      <c r="E13" s="14">
        <v>15920.68</v>
      </c>
      <c r="F13" s="17">
        <v>15447.43</v>
      </c>
      <c r="G13" s="14">
        <v>15878.579999999998</v>
      </c>
      <c r="H13" s="20">
        <v>21375.22</v>
      </c>
      <c r="I13" s="22">
        <v>14854.080000000002</v>
      </c>
      <c r="J13" s="14">
        <v>13625.65</v>
      </c>
      <c r="K13" s="14">
        <v>16528.399999999998</v>
      </c>
      <c r="L13" s="24">
        <v>15389.02</v>
      </c>
      <c r="M13" s="24">
        <v>20399.82</v>
      </c>
      <c r="N13" s="6">
        <f t="shared" ref="N13:N76" si="0">SUM(B13:M13)</f>
        <v>194901.15</v>
      </c>
    </row>
    <row r="14" spans="1:14">
      <c r="A14" s="27" t="s">
        <v>92</v>
      </c>
      <c r="B14" s="13">
        <v>97698.6</v>
      </c>
      <c r="C14" s="14">
        <v>99495.63</v>
      </c>
      <c r="D14" s="14">
        <v>86779.34</v>
      </c>
      <c r="E14" s="14">
        <v>84647.63</v>
      </c>
      <c r="F14" s="17">
        <v>79955.31</v>
      </c>
      <c r="G14" s="14">
        <v>70967.7</v>
      </c>
      <c r="H14" s="20">
        <v>76064.67</v>
      </c>
      <c r="I14" s="22">
        <v>70979.66</v>
      </c>
      <c r="J14" s="14">
        <v>75781.679999999993</v>
      </c>
      <c r="K14" s="14">
        <v>97423.38</v>
      </c>
      <c r="L14" s="24">
        <v>90675.57</v>
      </c>
      <c r="M14" s="24">
        <v>91008.97</v>
      </c>
      <c r="N14" s="6">
        <f t="shared" si="0"/>
        <v>1021478.1399999999</v>
      </c>
    </row>
    <row r="15" spans="1:14">
      <c r="A15" t="s">
        <v>5</v>
      </c>
      <c r="B15" s="13">
        <v>1829.39</v>
      </c>
      <c r="C15" s="14">
        <v>1552.72</v>
      </c>
      <c r="D15" s="14">
        <v>1638.11</v>
      </c>
      <c r="E15" s="14">
        <v>1841.8</v>
      </c>
      <c r="F15" s="17">
        <v>1566.94</v>
      </c>
      <c r="G15" s="14">
        <v>1478.03</v>
      </c>
      <c r="H15" s="20">
        <v>1679.12</v>
      </c>
      <c r="I15" s="22">
        <v>1690.9099999999999</v>
      </c>
      <c r="J15" s="14">
        <v>2321.67</v>
      </c>
      <c r="K15" s="14">
        <v>4298.3099999999995</v>
      </c>
      <c r="L15" s="24">
        <v>3977.36</v>
      </c>
      <c r="M15" s="24">
        <v>4497.05</v>
      </c>
      <c r="N15" s="6">
        <f t="shared" si="0"/>
        <v>28371.41</v>
      </c>
    </row>
    <row r="16" spans="1:14">
      <c r="A16" t="s">
        <v>93</v>
      </c>
      <c r="B16" s="13">
        <v>32175.57</v>
      </c>
      <c r="C16" s="14">
        <v>27309.439999999999</v>
      </c>
      <c r="D16" s="14">
        <v>28811.19</v>
      </c>
      <c r="E16" s="14">
        <v>32393.78</v>
      </c>
      <c r="F16" s="17">
        <v>27559.64</v>
      </c>
      <c r="G16" s="14">
        <v>25995.71</v>
      </c>
      <c r="H16" s="20">
        <v>29532.54</v>
      </c>
      <c r="I16" s="22">
        <v>24431.52</v>
      </c>
      <c r="J16" s="14">
        <v>30628.350000000002</v>
      </c>
      <c r="K16" s="14">
        <v>42405.73</v>
      </c>
      <c r="L16" s="24">
        <v>39239.39</v>
      </c>
      <c r="M16" s="24">
        <v>44366.51</v>
      </c>
      <c r="N16" s="6">
        <f t="shared" si="0"/>
        <v>384849.37</v>
      </c>
    </row>
    <row r="17" spans="1:14">
      <c r="A17" t="s">
        <v>94</v>
      </c>
      <c r="B17" s="13">
        <v>732882.65</v>
      </c>
      <c r="C17" s="14">
        <v>703767.55</v>
      </c>
      <c r="D17" s="14">
        <v>723040.73</v>
      </c>
      <c r="E17" s="14">
        <v>709825.11</v>
      </c>
      <c r="F17" s="17">
        <v>724178.17</v>
      </c>
      <c r="G17" s="14">
        <v>706551.46999999986</v>
      </c>
      <c r="H17" s="20">
        <v>731077.53999999992</v>
      </c>
      <c r="I17" s="22">
        <v>719380.17</v>
      </c>
      <c r="J17" s="14">
        <v>687549.53999999992</v>
      </c>
      <c r="K17" s="14">
        <v>767179.2699999999</v>
      </c>
      <c r="L17" s="24">
        <v>722847.46000000008</v>
      </c>
      <c r="M17" s="24">
        <v>723165.41</v>
      </c>
      <c r="N17" s="6">
        <f t="shared" si="0"/>
        <v>8651445.0699999984</v>
      </c>
    </row>
    <row r="18" spans="1:14">
      <c r="A18" t="s">
        <v>8</v>
      </c>
      <c r="B18" s="13">
        <v>2446.0700000000002</v>
      </c>
      <c r="C18" s="14">
        <v>2076.14</v>
      </c>
      <c r="D18" s="14">
        <v>2190.31</v>
      </c>
      <c r="E18" s="14">
        <v>2462.66</v>
      </c>
      <c r="F18" s="17">
        <v>2095.15</v>
      </c>
      <c r="G18" s="14">
        <v>1976.2600000000002</v>
      </c>
      <c r="H18" s="20">
        <v>2245.14</v>
      </c>
      <c r="I18" s="22">
        <v>1597.18</v>
      </c>
      <c r="J18" s="14">
        <v>1828.28</v>
      </c>
      <c r="K18" s="14">
        <v>1596.99</v>
      </c>
      <c r="L18" s="24">
        <v>1477.74</v>
      </c>
      <c r="M18" s="24">
        <v>1670.82</v>
      </c>
      <c r="N18" s="6">
        <f t="shared" si="0"/>
        <v>23662.74</v>
      </c>
    </row>
    <row r="19" spans="1:14">
      <c r="A19" t="s">
        <v>95</v>
      </c>
      <c r="B19" s="13">
        <v>71210.02</v>
      </c>
      <c r="C19" s="14">
        <v>70478.44</v>
      </c>
      <c r="D19" s="14">
        <v>70744.98</v>
      </c>
      <c r="E19" s="14">
        <v>69669.73</v>
      </c>
      <c r="F19" s="17">
        <v>72234.009999999995</v>
      </c>
      <c r="G19" s="14">
        <v>73225.909999999989</v>
      </c>
      <c r="H19" s="20">
        <v>76641.909999999989</v>
      </c>
      <c r="I19" s="22">
        <v>72814.05</v>
      </c>
      <c r="J19" s="14">
        <v>76268.259999999995</v>
      </c>
      <c r="K19" s="14">
        <v>86643.86</v>
      </c>
      <c r="L19" s="24">
        <v>78843.800000000017</v>
      </c>
      <c r="M19" s="24">
        <v>74620.239999999991</v>
      </c>
      <c r="N19" s="6">
        <f t="shared" si="0"/>
        <v>893395.21</v>
      </c>
    </row>
    <row r="20" spans="1:14">
      <c r="A20" t="s">
        <v>96</v>
      </c>
      <c r="B20" s="13">
        <v>45250.19</v>
      </c>
      <c r="C20" s="14">
        <v>46362.53</v>
      </c>
      <c r="D20" s="14">
        <v>46508.160000000003</v>
      </c>
      <c r="E20" s="14">
        <v>44733.94</v>
      </c>
      <c r="F20" s="17">
        <v>44916.06</v>
      </c>
      <c r="G20" s="14">
        <v>44205.7</v>
      </c>
      <c r="H20" s="20">
        <v>46259.219999999994</v>
      </c>
      <c r="I20" s="22">
        <v>43971.05</v>
      </c>
      <c r="J20" s="14">
        <v>45585.570000000007</v>
      </c>
      <c r="K20" s="14">
        <v>52182.35</v>
      </c>
      <c r="L20" s="24">
        <v>50828.43</v>
      </c>
      <c r="M20" s="24">
        <v>49988.49</v>
      </c>
      <c r="N20" s="6">
        <f t="shared" si="0"/>
        <v>560791.68999999994</v>
      </c>
    </row>
    <row r="21" spans="1:14">
      <c r="A21" t="s">
        <v>97</v>
      </c>
      <c r="B21" s="13">
        <v>70627.88</v>
      </c>
      <c r="C21" s="14">
        <v>70117.11</v>
      </c>
      <c r="D21" s="14">
        <v>72304.479999999996</v>
      </c>
      <c r="E21" s="14">
        <v>69263.41</v>
      </c>
      <c r="F21" s="17">
        <v>69486.100000000006</v>
      </c>
      <c r="G21" s="14">
        <v>63585.25</v>
      </c>
      <c r="H21" s="20">
        <v>68782.040000000008</v>
      </c>
      <c r="I21" s="22">
        <v>63824.18</v>
      </c>
      <c r="J21" s="14">
        <v>64357.21</v>
      </c>
      <c r="K21" s="14">
        <v>75211.740000000005</v>
      </c>
      <c r="L21" s="24">
        <v>72414.740000000005</v>
      </c>
      <c r="M21" s="24">
        <v>74347.189999999988</v>
      </c>
      <c r="N21" s="6">
        <f t="shared" si="0"/>
        <v>834321.33</v>
      </c>
    </row>
    <row r="22" spans="1:14">
      <c r="A22" t="s">
        <v>98</v>
      </c>
      <c r="B22" s="13">
        <v>106952.03</v>
      </c>
      <c r="C22" s="14">
        <v>102290.55</v>
      </c>
      <c r="D22" s="14">
        <v>103138.79</v>
      </c>
      <c r="E22" s="14">
        <v>103304.59</v>
      </c>
      <c r="F22" s="17">
        <v>111322.3</v>
      </c>
      <c r="G22" s="14">
        <v>114025.70999999999</v>
      </c>
      <c r="H22" s="20">
        <v>117585.20999999999</v>
      </c>
      <c r="I22" s="22">
        <v>123156.68</v>
      </c>
      <c r="J22" s="14">
        <v>128822.72</v>
      </c>
      <c r="K22" s="14">
        <v>146732.41</v>
      </c>
      <c r="L22" s="24">
        <v>131105.46000000002</v>
      </c>
      <c r="M22" s="24">
        <v>116995.52999999998</v>
      </c>
      <c r="N22" s="6">
        <f t="shared" si="0"/>
        <v>1405431.9799999997</v>
      </c>
    </row>
    <row r="23" spans="1:14">
      <c r="A23" t="s">
        <v>12</v>
      </c>
      <c r="B23" s="13">
        <v>55923.69</v>
      </c>
      <c r="C23" s="14">
        <v>51640.04</v>
      </c>
      <c r="D23" s="14">
        <v>53801.58</v>
      </c>
      <c r="E23" s="14">
        <v>51999.55</v>
      </c>
      <c r="F23" s="17">
        <v>50262.62</v>
      </c>
      <c r="G23" s="14">
        <v>51310.31</v>
      </c>
      <c r="H23" s="20">
        <v>58964.56</v>
      </c>
      <c r="I23" s="22">
        <v>45093.42</v>
      </c>
      <c r="J23" s="14">
        <v>46272.79</v>
      </c>
      <c r="K23" s="14">
        <v>49841.59</v>
      </c>
      <c r="L23" s="24">
        <v>46556.149999999994</v>
      </c>
      <c r="M23" s="24">
        <v>47952.999999999993</v>
      </c>
      <c r="N23" s="6">
        <f t="shared" si="0"/>
        <v>609619.29999999993</v>
      </c>
    </row>
    <row r="24" spans="1:14">
      <c r="A24" t="s">
        <v>129</v>
      </c>
      <c r="B24" s="13">
        <v>985975.01</v>
      </c>
      <c r="C24" s="14">
        <v>927504.88</v>
      </c>
      <c r="D24" s="14">
        <v>962127.26</v>
      </c>
      <c r="E24" s="14">
        <v>961965.93</v>
      </c>
      <c r="F24" s="17">
        <v>975495.02</v>
      </c>
      <c r="G24" s="14">
        <v>937114.55999999994</v>
      </c>
      <c r="H24" s="20">
        <v>972132.74000000011</v>
      </c>
      <c r="I24" s="22">
        <v>861730.29999999993</v>
      </c>
      <c r="J24" s="14">
        <v>867423.41999999993</v>
      </c>
      <c r="K24" s="14">
        <v>982007.82000000007</v>
      </c>
      <c r="L24" s="24">
        <v>943086.03</v>
      </c>
      <c r="M24" s="24">
        <v>950527.03</v>
      </c>
      <c r="N24" s="6">
        <f t="shared" si="0"/>
        <v>11327090</v>
      </c>
    </row>
    <row r="25" spans="1:14">
      <c r="A25" t="s">
        <v>13</v>
      </c>
      <c r="B25" s="13">
        <v>11471.57</v>
      </c>
      <c r="C25" s="14">
        <v>10586.79</v>
      </c>
      <c r="D25" s="14">
        <v>10741.42</v>
      </c>
      <c r="E25" s="14">
        <v>11008.26</v>
      </c>
      <c r="F25" s="17">
        <v>11070.8</v>
      </c>
      <c r="G25" s="14">
        <v>10644.810000000001</v>
      </c>
      <c r="H25" s="20">
        <v>11499.32</v>
      </c>
      <c r="I25" s="22">
        <v>10617.800000000001</v>
      </c>
      <c r="J25" s="14">
        <v>11205.039999999999</v>
      </c>
      <c r="K25" s="14">
        <v>13149.559999999998</v>
      </c>
      <c r="L25" s="24">
        <v>12215.97</v>
      </c>
      <c r="M25" s="24">
        <v>11805.14</v>
      </c>
      <c r="N25" s="6">
        <f t="shared" si="0"/>
        <v>136016.47999999998</v>
      </c>
    </row>
    <row r="26" spans="1:14">
      <c r="A26" t="s">
        <v>14</v>
      </c>
      <c r="B26" s="13">
        <v>1876.33</v>
      </c>
      <c r="C26" s="14">
        <v>1592.54</v>
      </c>
      <c r="D26" s="14">
        <v>1680.13</v>
      </c>
      <c r="E26" s="14">
        <v>1889.06</v>
      </c>
      <c r="F26" s="17">
        <v>1607.14</v>
      </c>
      <c r="G26" s="14">
        <v>1515.94</v>
      </c>
      <c r="H26" s="20">
        <v>1722.19</v>
      </c>
      <c r="I26" s="22">
        <v>1815.6399999999999</v>
      </c>
      <c r="J26" s="14">
        <v>2537.6</v>
      </c>
      <c r="K26" s="14">
        <v>4917.21</v>
      </c>
      <c r="L26" s="24">
        <v>4550.0599999999995</v>
      </c>
      <c r="M26" s="24">
        <v>5144.58</v>
      </c>
      <c r="N26" s="6">
        <f t="shared" si="0"/>
        <v>30848.42</v>
      </c>
    </row>
    <row r="27" spans="1:14">
      <c r="A27" t="s">
        <v>99</v>
      </c>
      <c r="B27" s="13">
        <v>104319.76</v>
      </c>
      <c r="C27" s="14">
        <v>88542.75</v>
      </c>
      <c r="D27" s="14">
        <v>93411.71</v>
      </c>
      <c r="E27" s="14">
        <v>105027.23</v>
      </c>
      <c r="F27" s="17">
        <v>89353.95</v>
      </c>
      <c r="G27" s="14">
        <v>84283.38</v>
      </c>
      <c r="H27" s="20">
        <v>95750.49</v>
      </c>
      <c r="I27" s="22">
        <v>71840.33</v>
      </c>
      <c r="J27" s="14">
        <v>85131.650000000009</v>
      </c>
      <c r="K27" s="14">
        <v>91394.03</v>
      </c>
      <c r="L27" s="24">
        <v>84569.85</v>
      </c>
      <c r="M27" s="24">
        <v>95619.97</v>
      </c>
      <c r="N27" s="6">
        <f t="shared" si="0"/>
        <v>1089245.1000000001</v>
      </c>
    </row>
    <row r="28" spans="1:14">
      <c r="A28" t="s">
        <v>100</v>
      </c>
      <c r="B28" s="13">
        <v>144755.98000000001</v>
      </c>
      <c r="C28" s="14">
        <v>143740.4</v>
      </c>
      <c r="D28" s="14">
        <v>139532.28</v>
      </c>
      <c r="E28" s="14">
        <v>139138.57</v>
      </c>
      <c r="F28" s="17">
        <v>133877.35</v>
      </c>
      <c r="G28" s="14">
        <v>125608.09</v>
      </c>
      <c r="H28" s="20">
        <v>133368.87</v>
      </c>
      <c r="I28" s="22">
        <v>119610.51</v>
      </c>
      <c r="J28" s="14">
        <v>116738.93000000001</v>
      </c>
      <c r="K28" s="14">
        <v>138911.44</v>
      </c>
      <c r="L28" s="24">
        <v>129832.65999999999</v>
      </c>
      <c r="M28" s="24">
        <v>131273.97</v>
      </c>
      <c r="N28" s="6">
        <f t="shared" si="0"/>
        <v>1596389.0499999996</v>
      </c>
    </row>
    <row r="29" spans="1:14">
      <c r="A29" t="s">
        <v>17</v>
      </c>
      <c r="B29" s="13">
        <v>33500.019999999997</v>
      </c>
      <c r="C29" s="14">
        <v>34259.57</v>
      </c>
      <c r="D29" s="14">
        <v>32896.93</v>
      </c>
      <c r="E29" s="14">
        <v>30899.84</v>
      </c>
      <c r="F29" s="17">
        <v>33439.410000000003</v>
      </c>
      <c r="G29" s="14">
        <v>31576.27</v>
      </c>
      <c r="H29" s="20">
        <v>32874.85</v>
      </c>
      <c r="I29" s="22">
        <v>29349.919999999998</v>
      </c>
      <c r="J29" s="14">
        <v>29775.71</v>
      </c>
      <c r="K29" s="14">
        <v>35805.189999999995</v>
      </c>
      <c r="L29" s="24">
        <v>33595.14</v>
      </c>
      <c r="M29" s="24">
        <v>31713.34</v>
      </c>
      <c r="N29" s="6">
        <f t="shared" si="0"/>
        <v>389686.19000000006</v>
      </c>
    </row>
    <row r="30" spans="1:14">
      <c r="A30" t="s">
        <v>18</v>
      </c>
      <c r="B30" s="13">
        <v>1221.97</v>
      </c>
      <c r="C30" s="14">
        <v>1037.17</v>
      </c>
      <c r="D30" s="14">
        <v>1094.2</v>
      </c>
      <c r="E30" s="14">
        <v>1230.27</v>
      </c>
      <c r="F30" s="17">
        <v>1046.6600000000001</v>
      </c>
      <c r="G30" s="14">
        <v>987.2600000000001</v>
      </c>
      <c r="H30" s="20">
        <v>1121.5900000000001</v>
      </c>
      <c r="I30" s="22">
        <v>865.72</v>
      </c>
      <c r="J30" s="14">
        <v>1043.75</v>
      </c>
      <c r="K30" s="14">
        <v>1221.9499999999998</v>
      </c>
      <c r="L30" s="24">
        <v>1130.69</v>
      </c>
      <c r="M30" s="24">
        <v>1278.4499999999998</v>
      </c>
      <c r="N30" s="6">
        <f t="shared" si="0"/>
        <v>13279.68</v>
      </c>
    </row>
    <row r="31" spans="1:14">
      <c r="A31" t="s">
        <v>19</v>
      </c>
      <c r="B31" s="13">
        <v>3422.3</v>
      </c>
      <c r="C31" s="14">
        <v>2904.71</v>
      </c>
      <c r="D31" s="14">
        <v>3064.44</v>
      </c>
      <c r="E31" s="14">
        <v>3445.51</v>
      </c>
      <c r="F31" s="17">
        <v>2931.33</v>
      </c>
      <c r="G31" s="14">
        <v>2764.98</v>
      </c>
      <c r="H31" s="20">
        <v>3141.1800000000003</v>
      </c>
      <c r="I31" s="22">
        <v>193327.44</v>
      </c>
      <c r="J31" s="14">
        <v>4169.45</v>
      </c>
      <c r="K31" s="14">
        <v>7475.8200000000006</v>
      </c>
      <c r="L31" s="24">
        <v>6917.63</v>
      </c>
      <c r="M31" s="24">
        <v>7821.51</v>
      </c>
      <c r="N31" s="6">
        <f t="shared" si="0"/>
        <v>241386.30000000005</v>
      </c>
    </row>
    <row r="32" spans="1:14">
      <c r="A32" t="s">
        <v>20</v>
      </c>
      <c r="B32" s="13">
        <v>7440.13</v>
      </c>
      <c r="C32" s="14">
        <v>6813.43</v>
      </c>
      <c r="D32" s="14">
        <v>7150.93</v>
      </c>
      <c r="E32" s="14">
        <v>6812.44</v>
      </c>
      <c r="F32" s="17">
        <v>6580.32</v>
      </c>
      <c r="G32" s="14">
        <v>6465.16</v>
      </c>
      <c r="H32" s="20">
        <v>6738.26</v>
      </c>
      <c r="I32" s="22">
        <v>6181.42</v>
      </c>
      <c r="J32" s="14">
        <v>6084.39</v>
      </c>
      <c r="K32" s="14">
        <v>5943.0499999999993</v>
      </c>
      <c r="L32" s="24">
        <v>5844.3899999999994</v>
      </c>
      <c r="M32" s="24">
        <v>6127.07</v>
      </c>
      <c r="N32" s="6">
        <f t="shared" si="0"/>
        <v>78180.989999999991</v>
      </c>
    </row>
    <row r="33" spans="1:14">
      <c r="A33" t="s">
        <v>21</v>
      </c>
      <c r="B33" s="13">
        <v>3894.83</v>
      </c>
      <c r="C33" s="14">
        <v>3737.62</v>
      </c>
      <c r="D33" s="14">
        <v>3671.88</v>
      </c>
      <c r="E33" s="14">
        <v>3925.09</v>
      </c>
      <c r="F33" s="17">
        <v>3735.13</v>
      </c>
      <c r="G33" s="14">
        <v>3924.44</v>
      </c>
      <c r="H33" s="20">
        <v>4074.2300000000005</v>
      </c>
      <c r="I33" s="22">
        <v>4137.45</v>
      </c>
      <c r="J33" s="14">
        <v>4805.7199999999993</v>
      </c>
      <c r="K33" s="14">
        <v>5925.369999999999</v>
      </c>
      <c r="L33" s="24">
        <v>5441.4400000000005</v>
      </c>
      <c r="M33" s="24">
        <v>5336.6699999999992</v>
      </c>
      <c r="N33" s="6">
        <f t="shared" si="0"/>
        <v>52609.869999999995</v>
      </c>
    </row>
    <row r="34" spans="1:14">
      <c r="A34" t="s">
        <v>101</v>
      </c>
      <c r="B34" s="13">
        <v>6334.53</v>
      </c>
      <c r="C34" s="14">
        <v>6628.74</v>
      </c>
      <c r="D34" s="14">
        <v>5792.68</v>
      </c>
      <c r="E34" s="14">
        <v>5190.32</v>
      </c>
      <c r="F34" s="17">
        <v>5387.28</v>
      </c>
      <c r="G34" s="14">
        <v>4225.55</v>
      </c>
      <c r="H34" s="20">
        <v>4661.3500000000004</v>
      </c>
      <c r="I34" s="22">
        <v>4473.3499999999995</v>
      </c>
      <c r="J34" s="14">
        <v>5232.1400000000003</v>
      </c>
      <c r="K34" s="14">
        <v>7026.0599999999995</v>
      </c>
      <c r="L34" s="24">
        <v>7505.23</v>
      </c>
      <c r="M34" s="24">
        <v>7487.4800000000005</v>
      </c>
      <c r="N34" s="6">
        <f t="shared" si="0"/>
        <v>69944.709999999992</v>
      </c>
    </row>
    <row r="35" spans="1:14">
      <c r="A35" t="s">
        <v>23</v>
      </c>
      <c r="B35" s="13">
        <v>8216.4599999999991</v>
      </c>
      <c r="C35" s="14">
        <v>6973.83</v>
      </c>
      <c r="D35" s="14">
        <v>7357.32</v>
      </c>
      <c r="E35" s="14">
        <v>8272.19</v>
      </c>
      <c r="F35" s="17">
        <v>7037.74</v>
      </c>
      <c r="G35" s="14">
        <v>6638.36</v>
      </c>
      <c r="H35" s="20">
        <v>7541.52</v>
      </c>
      <c r="I35" s="22">
        <v>5077.2</v>
      </c>
      <c r="J35" s="14">
        <v>5588.01</v>
      </c>
      <c r="K35" s="14">
        <v>3564.7799999999997</v>
      </c>
      <c r="L35" s="24">
        <v>3298.6</v>
      </c>
      <c r="M35" s="24">
        <v>3729.6100000000006</v>
      </c>
      <c r="N35" s="6">
        <f t="shared" si="0"/>
        <v>73295.62000000001</v>
      </c>
    </row>
    <row r="36" spans="1:14">
      <c r="A36" t="s">
        <v>24</v>
      </c>
      <c r="B36" s="13">
        <v>12211.53</v>
      </c>
      <c r="C36" s="14">
        <v>11094.74</v>
      </c>
      <c r="D36" s="14">
        <v>11544.29</v>
      </c>
      <c r="E36" s="14">
        <v>11917.59</v>
      </c>
      <c r="F36" s="17">
        <v>12124.63</v>
      </c>
      <c r="G36" s="14">
        <v>11708.09</v>
      </c>
      <c r="H36" s="20">
        <v>12609.4</v>
      </c>
      <c r="I36" s="22">
        <v>11562.61</v>
      </c>
      <c r="J36" s="14">
        <v>12334.66</v>
      </c>
      <c r="K36" s="14">
        <v>13050.649999999998</v>
      </c>
      <c r="L36" s="24">
        <v>12515.66</v>
      </c>
      <c r="M36" s="24">
        <v>12345.92</v>
      </c>
      <c r="N36" s="6">
        <f t="shared" si="0"/>
        <v>145019.76999999999</v>
      </c>
    </row>
    <row r="37" spans="1:14">
      <c r="A37" t="s">
        <v>25</v>
      </c>
      <c r="B37" s="13">
        <v>20219.45</v>
      </c>
      <c r="C37" s="14">
        <v>19760.66</v>
      </c>
      <c r="D37" s="14">
        <v>21123.21</v>
      </c>
      <c r="E37" s="14">
        <v>21411.47</v>
      </c>
      <c r="F37" s="17">
        <v>20086.400000000001</v>
      </c>
      <c r="G37" s="14">
        <v>20126.68</v>
      </c>
      <c r="H37" s="20">
        <v>21096.63</v>
      </c>
      <c r="I37" s="22">
        <v>18901.079999999998</v>
      </c>
      <c r="J37" s="14">
        <v>20311.8</v>
      </c>
      <c r="K37" s="14">
        <v>22794.3</v>
      </c>
      <c r="L37" s="24">
        <v>21618.61</v>
      </c>
      <c r="M37" s="24">
        <v>21614.81</v>
      </c>
      <c r="N37" s="6">
        <f t="shared" si="0"/>
        <v>249065.09999999998</v>
      </c>
    </row>
    <row r="38" spans="1:14">
      <c r="A38" t="s">
        <v>102</v>
      </c>
      <c r="B38" s="13">
        <v>74590.720000000001</v>
      </c>
      <c r="C38" s="14">
        <v>70420.11</v>
      </c>
      <c r="D38" s="14">
        <v>70873.440000000002</v>
      </c>
      <c r="E38" s="14">
        <v>71944.66</v>
      </c>
      <c r="F38" s="17">
        <v>70832.479999999996</v>
      </c>
      <c r="G38" s="14">
        <v>67469.97</v>
      </c>
      <c r="H38" s="20">
        <v>70441.740000000005</v>
      </c>
      <c r="I38" s="22">
        <v>66831.929999999993</v>
      </c>
      <c r="J38" s="14">
        <v>69904.23</v>
      </c>
      <c r="K38" s="14">
        <v>76554.649999999994</v>
      </c>
      <c r="L38" s="24">
        <v>73241.759999999995</v>
      </c>
      <c r="M38" s="24">
        <v>72793.179999999993</v>
      </c>
      <c r="N38" s="6">
        <f t="shared" si="0"/>
        <v>855898.87000000011</v>
      </c>
    </row>
    <row r="39" spans="1:14">
      <c r="A39" t="s">
        <v>27</v>
      </c>
      <c r="B39" s="13">
        <v>38383.4</v>
      </c>
      <c r="C39" s="14">
        <v>42638.77</v>
      </c>
      <c r="D39" s="14">
        <v>42354.53</v>
      </c>
      <c r="E39" s="14">
        <v>42018.12</v>
      </c>
      <c r="F39" s="17">
        <v>40338.28</v>
      </c>
      <c r="G39" s="14">
        <v>41330.559999999998</v>
      </c>
      <c r="H39" s="20">
        <v>44017.87</v>
      </c>
      <c r="I39" s="22">
        <v>41499.500000000007</v>
      </c>
      <c r="J39" s="14">
        <v>44674.63</v>
      </c>
      <c r="K39" s="14">
        <v>49166.63</v>
      </c>
      <c r="L39" s="24">
        <v>44325.590000000004</v>
      </c>
      <c r="M39" s="24">
        <v>44591.95</v>
      </c>
      <c r="N39" s="6">
        <f t="shared" si="0"/>
        <v>515339.83000000007</v>
      </c>
    </row>
    <row r="40" spans="1:14">
      <c r="A40" t="s">
        <v>103</v>
      </c>
      <c r="B40" s="13">
        <v>568034.64</v>
      </c>
      <c r="C40" s="14">
        <v>550237.39</v>
      </c>
      <c r="D40" s="14">
        <v>563825.93999999994</v>
      </c>
      <c r="E40" s="14">
        <v>562067.56999999995</v>
      </c>
      <c r="F40" s="17">
        <v>567396.18999999994</v>
      </c>
      <c r="G40" s="14">
        <v>530975.82999999996</v>
      </c>
      <c r="H40" s="20">
        <v>565371.74</v>
      </c>
      <c r="I40" s="22">
        <v>533846.98</v>
      </c>
      <c r="J40" s="14">
        <v>541504.35000000009</v>
      </c>
      <c r="K40" s="14">
        <v>584623.02</v>
      </c>
      <c r="L40" s="24">
        <v>557197.31000000006</v>
      </c>
      <c r="M40" s="24">
        <v>559294.79</v>
      </c>
      <c r="N40" s="6">
        <f t="shared" si="0"/>
        <v>6684375.7499999991</v>
      </c>
    </row>
    <row r="41" spans="1:14">
      <c r="A41" t="s">
        <v>29</v>
      </c>
      <c r="B41" s="13">
        <v>11713.71</v>
      </c>
      <c r="C41" s="14">
        <v>11717.91</v>
      </c>
      <c r="D41" s="14">
        <v>10654.26</v>
      </c>
      <c r="E41" s="14">
        <v>10148.59</v>
      </c>
      <c r="F41" s="17">
        <v>9925.35</v>
      </c>
      <c r="G41" s="14">
        <v>10288.35</v>
      </c>
      <c r="H41" s="20">
        <v>10837.9</v>
      </c>
      <c r="I41" s="22">
        <v>8725.5499999999993</v>
      </c>
      <c r="J41" s="14">
        <v>9084.0399999999991</v>
      </c>
      <c r="K41" s="14">
        <v>9789.51</v>
      </c>
      <c r="L41" s="24">
        <v>9144.7199999999993</v>
      </c>
      <c r="M41" s="24">
        <v>9586.48</v>
      </c>
      <c r="N41" s="6">
        <f t="shared" si="0"/>
        <v>121616.36999999998</v>
      </c>
    </row>
    <row r="42" spans="1:14">
      <c r="A42" t="s">
        <v>104</v>
      </c>
      <c r="B42" s="13">
        <v>19134.63</v>
      </c>
      <c r="C42" s="14">
        <v>16240.75</v>
      </c>
      <c r="D42" s="14">
        <v>17133.830000000002</v>
      </c>
      <c r="E42" s="14">
        <v>19264.38</v>
      </c>
      <c r="F42" s="17">
        <v>16389.55</v>
      </c>
      <c r="G42" s="14">
        <v>15459.49</v>
      </c>
      <c r="H42" s="20">
        <v>17562.819999999996</v>
      </c>
      <c r="I42" s="22">
        <v>11907.41</v>
      </c>
      <c r="J42" s="14">
        <v>13174.05</v>
      </c>
      <c r="K42" s="14">
        <v>8824.18</v>
      </c>
      <c r="L42" s="24">
        <v>8165.29</v>
      </c>
      <c r="M42" s="24">
        <v>9232.1899999999987</v>
      </c>
      <c r="N42" s="6">
        <f t="shared" si="0"/>
        <v>172488.57</v>
      </c>
    </row>
    <row r="43" spans="1:14">
      <c r="A43" t="s">
        <v>31</v>
      </c>
      <c r="B43" s="13">
        <v>56211.97</v>
      </c>
      <c r="C43" s="14">
        <v>53294.54</v>
      </c>
      <c r="D43" s="14">
        <v>50071.41</v>
      </c>
      <c r="E43" s="14">
        <v>52714.5</v>
      </c>
      <c r="F43" s="17">
        <v>48366.559999999998</v>
      </c>
      <c r="G43" s="14">
        <v>47820.710000000006</v>
      </c>
      <c r="H43" s="20">
        <v>51205.61</v>
      </c>
      <c r="I43" s="22">
        <v>40298.159999999996</v>
      </c>
      <c r="J43" s="14">
        <v>39339.9</v>
      </c>
      <c r="K43" s="14">
        <v>35938.080000000002</v>
      </c>
      <c r="L43" s="24">
        <v>32230.079999999998</v>
      </c>
      <c r="M43" s="24">
        <v>33692.019999999997</v>
      </c>
      <c r="N43" s="6">
        <f t="shared" si="0"/>
        <v>541183.54</v>
      </c>
    </row>
    <row r="44" spans="1:14">
      <c r="A44" t="s">
        <v>32</v>
      </c>
      <c r="B44" s="13">
        <v>12313.96</v>
      </c>
      <c r="C44" s="14">
        <v>12231.88</v>
      </c>
      <c r="D44" s="14">
        <v>11811.84</v>
      </c>
      <c r="E44" s="14">
        <v>11807.03</v>
      </c>
      <c r="F44" s="17">
        <v>10898.26</v>
      </c>
      <c r="G44" s="14">
        <v>11400.27</v>
      </c>
      <c r="H44" s="20">
        <v>12113.18</v>
      </c>
      <c r="I44" s="22">
        <v>9203.9499999999989</v>
      </c>
      <c r="J44" s="14">
        <v>8977.98</v>
      </c>
      <c r="K44" s="14">
        <v>9427.23</v>
      </c>
      <c r="L44" s="24">
        <v>8653.08</v>
      </c>
      <c r="M44" s="24">
        <v>8917.3599999999988</v>
      </c>
      <c r="N44" s="6">
        <f t="shared" si="0"/>
        <v>127756.01999999997</v>
      </c>
    </row>
    <row r="45" spans="1:14">
      <c r="A45" t="s">
        <v>33</v>
      </c>
      <c r="B45" s="13">
        <v>554.15</v>
      </c>
      <c r="C45" s="14">
        <v>470.35</v>
      </c>
      <c r="D45" s="14">
        <v>496.22</v>
      </c>
      <c r="E45" s="14">
        <v>557.91</v>
      </c>
      <c r="F45" s="17">
        <v>474.65</v>
      </c>
      <c r="G45" s="14">
        <v>447.72999999999996</v>
      </c>
      <c r="H45" s="20">
        <v>508.63000000000005</v>
      </c>
      <c r="I45" s="22">
        <v>646.8599999999999</v>
      </c>
      <c r="J45" s="14">
        <v>962.15</v>
      </c>
      <c r="K45" s="14">
        <v>2144.0700000000002</v>
      </c>
      <c r="L45" s="24">
        <v>1983.9699999999998</v>
      </c>
      <c r="M45" s="24">
        <v>2243.1899999999996</v>
      </c>
      <c r="N45" s="6">
        <f t="shared" si="0"/>
        <v>11489.879999999997</v>
      </c>
    </row>
    <row r="46" spans="1:14">
      <c r="A46" t="s">
        <v>105</v>
      </c>
      <c r="B46" s="13">
        <v>119124.48</v>
      </c>
      <c r="C46" s="14">
        <v>119491.37</v>
      </c>
      <c r="D46" s="14">
        <v>121911.85</v>
      </c>
      <c r="E46" s="14">
        <v>119056.19</v>
      </c>
      <c r="F46" s="17">
        <v>121531.66</v>
      </c>
      <c r="G46" s="14">
        <v>119618.01000000001</v>
      </c>
      <c r="H46" s="20">
        <v>122168.45000000001</v>
      </c>
      <c r="I46" s="22">
        <v>121855.58</v>
      </c>
      <c r="J46" s="14">
        <v>123515.48999999999</v>
      </c>
      <c r="K46" s="14">
        <v>140067.03</v>
      </c>
      <c r="L46" s="24">
        <v>132579.36000000002</v>
      </c>
      <c r="M46" s="24">
        <v>127336.79</v>
      </c>
      <c r="N46" s="6">
        <f t="shared" si="0"/>
        <v>1488256.2600000002</v>
      </c>
    </row>
    <row r="47" spans="1:14">
      <c r="A47" t="s">
        <v>106</v>
      </c>
      <c r="B47" s="13">
        <v>235395.5</v>
      </c>
      <c r="C47" s="14">
        <v>226231.52</v>
      </c>
      <c r="D47" s="14">
        <v>229729.31</v>
      </c>
      <c r="E47" s="14">
        <v>228403.6</v>
      </c>
      <c r="F47" s="17">
        <v>243587.56</v>
      </c>
      <c r="G47" s="14">
        <v>238848.65000000002</v>
      </c>
      <c r="H47" s="20">
        <v>242272.52</v>
      </c>
      <c r="I47" s="22">
        <v>254224.47999999998</v>
      </c>
      <c r="J47" s="14">
        <v>264357.05</v>
      </c>
      <c r="K47" s="14">
        <v>296071.92</v>
      </c>
      <c r="L47" s="24">
        <v>267302.12000000005</v>
      </c>
      <c r="M47" s="24">
        <v>253332.15</v>
      </c>
      <c r="N47" s="6">
        <f t="shared" si="0"/>
        <v>2979756.38</v>
      </c>
    </row>
    <row r="48" spans="1:14">
      <c r="A48" t="s">
        <v>107</v>
      </c>
      <c r="B48" s="13">
        <v>114072</v>
      </c>
      <c r="C48" s="14">
        <v>115514.85</v>
      </c>
      <c r="D48" s="14">
        <v>118221.93</v>
      </c>
      <c r="E48" s="14">
        <v>119084.77</v>
      </c>
      <c r="F48" s="17">
        <v>116947.1</v>
      </c>
      <c r="G48" s="14">
        <v>112974.02</v>
      </c>
      <c r="H48" s="20">
        <v>116908.9</v>
      </c>
      <c r="I48" s="22">
        <v>106686.93</v>
      </c>
      <c r="J48" s="14">
        <v>109693.91</v>
      </c>
      <c r="K48" s="14">
        <v>122386.20999999999</v>
      </c>
      <c r="L48" s="24">
        <v>119627.54</v>
      </c>
      <c r="M48" s="24">
        <v>121553.95000000001</v>
      </c>
      <c r="N48" s="6">
        <f t="shared" si="0"/>
        <v>1393672.11</v>
      </c>
    </row>
    <row r="49" spans="1:14">
      <c r="A49" t="s">
        <v>37</v>
      </c>
      <c r="B49" s="13">
        <v>4346.87</v>
      </c>
      <c r="C49" s="14">
        <v>3689.45</v>
      </c>
      <c r="D49" s="14">
        <v>3892.34</v>
      </c>
      <c r="E49" s="14">
        <v>4376.3500000000004</v>
      </c>
      <c r="F49" s="17">
        <v>3723.26</v>
      </c>
      <c r="G49" s="14">
        <v>3511.98</v>
      </c>
      <c r="H49" s="20">
        <v>3989.79</v>
      </c>
      <c r="I49" s="22">
        <v>3125.3399999999997</v>
      </c>
      <c r="J49" s="14">
        <v>3800.79</v>
      </c>
      <c r="K49" s="14">
        <v>4632.6400000000003</v>
      </c>
      <c r="L49" s="24">
        <v>4286.7300000000005</v>
      </c>
      <c r="M49" s="24">
        <v>4846.8500000000004</v>
      </c>
      <c r="N49" s="6">
        <f t="shared" si="0"/>
        <v>48222.39</v>
      </c>
    </row>
    <row r="50" spans="1:14">
      <c r="A50" t="s">
        <v>38</v>
      </c>
      <c r="B50" s="13">
        <v>3949.43</v>
      </c>
      <c r="C50" s="14">
        <v>3984.49</v>
      </c>
      <c r="D50" s="14">
        <v>5055.9399999999996</v>
      </c>
      <c r="E50" s="14">
        <v>3803.79</v>
      </c>
      <c r="F50" s="17">
        <v>3980.32</v>
      </c>
      <c r="G50" s="14">
        <v>3981.85</v>
      </c>
      <c r="H50" s="20">
        <v>3999.92</v>
      </c>
      <c r="I50" s="22">
        <v>3105.07</v>
      </c>
      <c r="J50" s="14">
        <v>3628.65</v>
      </c>
      <c r="K50" s="14">
        <v>3527.17</v>
      </c>
      <c r="L50" s="24">
        <v>3748.9800000000005</v>
      </c>
      <c r="M50" s="24">
        <v>3369.89</v>
      </c>
      <c r="N50" s="6">
        <f t="shared" si="0"/>
        <v>46135.5</v>
      </c>
    </row>
    <row r="51" spans="1:14">
      <c r="A51" t="s">
        <v>39</v>
      </c>
      <c r="B51" s="13">
        <v>23756.19</v>
      </c>
      <c r="C51" s="14">
        <v>20163.38</v>
      </c>
      <c r="D51" s="14">
        <v>21272.15</v>
      </c>
      <c r="E51" s="14">
        <v>23917.3</v>
      </c>
      <c r="F51" s="17">
        <v>20348.099999999999</v>
      </c>
      <c r="G51" s="14">
        <v>19193.41</v>
      </c>
      <c r="H51" s="20">
        <v>21804.760000000002</v>
      </c>
      <c r="I51" s="22">
        <v>13834.61</v>
      </c>
      <c r="J51" s="14">
        <v>14531.949999999999</v>
      </c>
      <c r="K51" s="14">
        <v>5022.8099999999995</v>
      </c>
      <c r="L51" s="24">
        <v>4647.7700000000004</v>
      </c>
      <c r="M51" s="24">
        <v>5255.07</v>
      </c>
      <c r="N51" s="6">
        <f t="shared" si="0"/>
        <v>193747.50000000003</v>
      </c>
    </row>
    <row r="52" spans="1:14">
      <c r="A52" t="s">
        <v>108</v>
      </c>
      <c r="B52" s="13">
        <v>129997.4</v>
      </c>
      <c r="C52" s="14">
        <v>126370.37</v>
      </c>
      <c r="D52" s="14">
        <v>127486.31</v>
      </c>
      <c r="E52" s="14">
        <v>125993.94</v>
      </c>
      <c r="F52" s="17">
        <v>129869.52</v>
      </c>
      <c r="G52" s="14">
        <v>125572.96</v>
      </c>
      <c r="H52" s="20">
        <v>131448.91999999998</v>
      </c>
      <c r="I52" s="22">
        <v>126801.63999999998</v>
      </c>
      <c r="J52" s="14">
        <v>131439.09999999998</v>
      </c>
      <c r="K52" s="14">
        <v>147826.81</v>
      </c>
      <c r="L52" s="24">
        <v>138300.43000000002</v>
      </c>
      <c r="M52" s="24">
        <v>134312.34</v>
      </c>
      <c r="N52" s="6">
        <f t="shared" si="0"/>
        <v>1575419.74</v>
      </c>
    </row>
    <row r="53" spans="1:14">
      <c r="A53" t="s">
        <v>41</v>
      </c>
      <c r="B53" s="13">
        <v>190553.9</v>
      </c>
      <c r="C53" s="14">
        <v>183882.6</v>
      </c>
      <c r="D53" s="14">
        <v>182826.49</v>
      </c>
      <c r="E53" s="14">
        <v>179649.25</v>
      </c>
      <c r="F53" s="17">
        <v>179554.92</v>
      </c>
      <c r="G53" s="14">
        <v>175544.79</v>
      </c>
      <c r="H53" s="20">
        <v>186380.03000000003</v>
      </c>
      <c r="I53" s="22">
        <v>158934.78</v>
      </c>
      <c r="J53" s="14">
        <v>162116.41</v>
      </c>
      <c r="K53" s="14">
        <v>170243.69</v>
      </c>
      <c r="L53" s="24">
        <v>160838.39999999999</v>
      </c>
      <c r="M53" s="24">
        <v>161814.86000000002</v>
      </c>
      <c r="N53" s="6">
        <f t="shared" si="0"/>
        <v>2092340.1199999999</v>
      </c>
    </row>
    <row r="54" spans="1:14">
      <c r="A54" t="s">
        <v>42</v>
      </c>
      <c r="B54" s="13">
        <v>66938.350000000006</v>
      </c>
      <c r="C54" s="14">
        <v>62453.13</v>
      </c>
      <c r="D54" s="14">
        <v>62279.87</v>
      </c>
      <c r="E54" s="14">
        <v>62899.62</v>
      </c>
      <c r="F54" s="17">
        <v>64189.56</v>
      </c>
      <c r="G54" s="14">
        <v>62817.1</v>
      </c>
      <c r="H54" s="20">
        <v>67527.01999999999</v>
      </c>
      <c r="I54" s="22">
        <v>67994.010000000009</v>
      </c>
      <c r="J54" s="14">
        <v>67397.570000000007</v>
      </c>
      <c r="K54" s="14">
        <v>76937.23</v>
      </c>
      <c r="L54" s="24">
        <v>71612.11</v>
      </c>
      <c r="M54" s="24">
        <v>68590.62</v>
      </c>
      <c r="N54" s="6">
        <f t="shared" si="0"/>
        <v>801636.19</v>
      </c>
    </row>
    <row r="55" spans="1:14">
      <c r="A55" t="s">
        <v>109</v>
      </c>
      <c r="B55" s="13">
        <v>46391.53</v>
      </c>
      <c r="C55" s="14">
        <v>46861.24</v>
      </c>
      <c r="D55" s="14">
        <v>43098.82</v>
      </c>
      <c r="E55" s="14">
        <v>33543.65</v>
      </c>
      <c r="F55" s="17">
        <v>34462.559999999998</v>
      </c>
      <c r="G55" s="14">
        <v>36192.980000000003</v>
      </c>
      <c r="H55" s="20">
        <v>35108.639999999999</v>
      </c>
      <c r="I55" s="22">
        <v>39334.500000000007</v>
      </c>
      <c r="J55" s="14">
        <v>40046.89</v>
      </c>
      <c r="K55" s="14">
        <v>48934.840000000004</v>
      </c>
      <c r="L55" s="24">
        <v>43872.12</v>
      </c>
      <c r="M55" s="24">
        <v>45859.240000000005</v>
      </c>
      <c r="N55" s="6">
        <f t="shared" si="0"/>
        <v>493707.01</v>
      </c>
    </row>
    <row r="56" spans="1:14">
      <c r="A56" t="s">
        <v>110</v>
      </c>
      <c r="B56" s="13">
        <v>36075.58</v>
      </c>
      <c r="C56" s="14">
        <v>37191.980000000003</v>
      </c>
      <c r="D56" s="14">
        <v>35489.410000000003</v>
      </c>
      <c r="E56" s="14">
        <v>34503.71</v>
      </c>
      <c r="F56" s="17">
        <v>33530.93</v>
      </c>
      <c r="G56" s="14">
        <v>32434.25</v>
      </c>
      <c r="H56" s="20">
        <v>36293</v>
      </c>
      <c r="I56" s="22">
        <v>32045.74</v>
      </c>
      <c r="J56" s="14">
        <v>29376.569999999996</v>
      </c>
      <c r="K56" s="14">
        <v>30963.5</v>
      </c>
      <c r="L56" s="24">
        <v>32054.99</v>
      </c>
      <c r="M56" s="24">
        <v>30430.929999999997</v>
      </c>
      <c r="N56" s="6">
        <f t="shared" si="0"/>
        <v>400390.58999999997</v>
      </c>
    </row>
    <row r="57" spans="1:14">
      <c r="A57" t="s">
        <v>111</v>
      </c>
      <c r="B57" s="13">
        <v>89850.66</v>
      </c>
      <c r="C57" s="14">
        <v>97239.07</v>
      </c>
      <c r="D57" s="14">
        <v>88454.47</v>
      </c>
      <c r="E57" s="14">
        <v>83804.740000000005</v>
      </c>
      <c r="F57" s="17">
        <v>83745.06</v>
      </c>
      <c r="G57" s="14">
        <v>67152.83</v>
      </c>
      <c r="H57" s="20">
        <v>81200.52</v>
      </c>
      <c r="I57" s="22">
        <v>74539.640000000014</v>
      </c>
      <c r="J57" s="14">
        <v>74961.26999999999</v>
      </c>
      <c r="K57" s="14">
        <v>87319.96</v>
      </c>
      <c r="L57" s="24">
        <v>85542.700000000012</v>
      </c>
      <c r="M57" s="24">
        <v>89607.54</v>
      </c>
      <c r="N57" s="6">
        <f t="shared" si="0"/>
        <v>1003418.46</v>
      </c>
    </row>
    <row r="58" spans="1:14">
      <c r="A58" t="s">
        <v>46</v>
      </c>
      <c r="B58" s="13">
        <v>26776.94</v>
      </c>
      <c r="C58" s="14">
        <v>26161.7</v>
      </c>
      <c r="D58" s="14">
        <v>25929.96</v>
      </c>
      <c r="E58" s="14">
        <v>26071.67</v>
      </c>
      <c r="F58" s="17">
        <v>26171.360000000001</v>
      </c>
      <c r="G58" s="14">
        <v>26466.69</v>
      </c>
      <c r="H58" s="20">
        <v>27740.92</v>
      </c>
      <c r="I58" s="22">
        <v>26367.89</v>
      </c>
      <c r="J58" s="14">
        <v>26741.01</v>
      </c>
      <c r="K58" s="14">
        <v>30099.719999999998</v>
      </c>
      <c r="L58" s="24">
        <v>26564.959999999999</v>
      </c>
      <c r="M58" s="24">
        <v>26894.34</v>
      </c>
      <c r="N58" s="6">
        <f t="shared" si="0"/>
        <v>321987.16000000003</v>
      </c>
    </row>
    <row r="59" spans="1:14">
      <c r="A59" t="s">
        <v>112</v>
      </c>
      <c r="B59" s="13">
        <v>103163.93</v>
      </c>
      <c r="C59" s="14">
        <v>87561.72</v>
      </c>
      <c r="D59" s="14">
        <v>92376.73</v>
      </c>
      <c r="E59" s="14">
        <v>103863.56</v>
      </c>
      <c r="F59" s="17">
        <v>88363.94</v>
      </c>
      <c r="G59" s="14">
        <v>83349.539999999994</v>
      </c>
      <c r="H59" s="20">
        <v>94689.609999999986</v>
      </c>
      <c r="I59" s="22">
        <v>71897.259999999995</v>
      </c>
      <c r="J59" s="14">
        <v>85828.08</v>
      </c>
      <c r="K59" s="14">
        <v>95714.48000000001</v>
      </c>
      <c r="L59" s="24">
        <v>88567.69</v>
      </c>
      <c r="M59" s="24">
        <v>100140.19</v>
      </c>
      <c r="N59" s="6">
        <f t="shared" si="0"/>
        <v>1095516.73</v>
      </c>
    </row>
    <row r="60" spans="1:14">
      <c r="A60" t="s">
        <v>113</v>
      </c>
      <c r="B60" s="13">
        <v>145562.66</v>
      </c>
      <c r="C60" s="14">
        <v>149662.54999999999</v>
      </c>
      <c r="D60" s="14">
        <v>145889.54999999999</v>
      </c>
      <c r="E60" s="14">
        <v>131555.45000000001</v>
      </c>
      <c r="F60" s="17">
        <v>137599.69</v>
      </c>
      <c r="G60" s="14">
        <v>132984.73000000001</v>
      </c>
      <c r="H60" s="20">
        <v>141382.18000000002</v>
      </c>
      <c r="I60" s="22">
        <v>136295.24</v>
      </c>
      <c r="J60" s="14">
        <v>135764.48000000001</v>
      </c>
      <c r="K60" s="14">
        <v>154262.88</v>
      </c>
      <c r="L60" s="24">
        <v>148215.6</v>
      </c>
      <c r="M60" s="24">
        <v>141709.29999999999</v>
      </c>
      <c r="N60" s="6">
        <f t="shared" si="0"/>
        <v>1700884.3099999998</v>
      </c>
    </row>
    <row r="61" spans="1:14">
      <c r="A61" t="s">
        <v>114</v>
      </c>
      <c r="B61" s="13">
        <v>466991.99</v>
      </c>
      <c r="C61" s="14">
        <v>441834.25</v>
      </c>
      <c r="D61" s="14">
        <v>460887</v>
      </c>
      <c r="E61" s="14">
        <v>450066.32</v>
      </c>
      <c r="F61" s="17">
        <v>462221.7</v>
      </c>
      <c r="G61" s="14">
        <v>455756.47</v>
      </c>
      <c r="H61" s="20">
        <v>478287.64</v>
      </c>
      <c r="I61" s="22">
        <v>477120.37</v>
      </c>
      <c r="J61" s="14">
        <v>474367.39</v>
      </c>
      <c r="K61" s="14">
        <v>538814.81999999995</v>
      </c>
      <c r="L61" s="24">
        <v>512168.34</v>
      </c>
      <c r="M61" s="24">
        <v>501287.55999999994</v>
      </c>
      <c r="N61" s="6">
        <f t="shared" si="0"/>
        <v>5719803.8500000006</v>
      </c>
    </row>
    <row r="62" spans="1:14">
      <c r="A62" t="s">
        <v>50</v>
      </c>
      <c r="B62" s="13">
        <v>171103.44</v>
      </c>
      <c r="C62" s="14">
        <v>168943.62</v>
      </c>
      <c r="D62" s="14">
        <v>173347.12</v>
      </c>
      <c r="E62" s="14">
        <v>174119.04000000001</v>
      </c>
      <c r="F62" s="17">
        <v>170548</v>
      </c>
      <c r="G62" s="14">
        <v>166376.22999999998</v>
      </c>
      <c r="H62" s="20">
        <v>179787.2</v>
      </c>
      <c r="I62" s="22">
        <v>163389.4</v>
      </c>
      <c r="J62" s="14">
        <v>168843.24</v>
      </c>
      <c r="K62" s="14">
        <v>189840.09999999998</v>
      </c>
      <c r="L62" s="24">
        <v>181302.37</v>
      </c>
      <c r="M62" s="24">
        <v>176052.71</v>
      </c>
      <c r="N62" s="6">
        <f t="shared" si="0"/>
        <v>2083652.4699999997</v>
      </c>
    </row>
    <row r="63" spans="1:14">
      <c r="A63" t="s">
        <v>115</v>
      </c>
      <c r="B63" s="13">
        <v>333875.59000000003</v>
      </c>
      <c r="C63" s="14">
        <v>311803.92</v>
      </c>
      <c r="D63" s="14">
        <v>312883.51</v>
      </c>
      <c r="E63" s="14">
        <v>307811.75</v>
      </c>
      <c r="F63" s="17">
        <v>318709.59000000003</v>
      </c>
      <c r="G63" s="14">
        <v>297214.77999999997</v>
      </c>
      <c r="H63" s="20">
        <v>314596.33</v>
      </c>
      <c r="I63" s="22">
        <v>297283.49999999994</v>
      </c>
      <c r="J63" s="14">
        <v>307243.49999999994</v>
      </c>
      <c r="K63" s="14">
        <v>348273.47000000003</v>
      </c>
      <c r="L63" s="24">
        <v>335935.15</v>
      </c>
      <c r="M63" s="24">
        <v>330114.38</v>
      </c>
      <c r="N63" s="6">
        <f t="shared" si="0"/>
        <v>3815745.47</v>
      </c>
    </row>
    <row r="64" spans="1:14">
      <c r="A64" t="s">
        <v>116</v>
      </c>
      <c r="B64" s="13">
        <v>255832.33</v>
      </c>
      <c r="C64" s="14">
        <v>255512.47</v>
      </c>
      <c r="D64" s="14">
        <v>257570.11</v>
      </c>
      <c r="E64" s="14">
        <v>258716.54</v>
      </c>
      <c r="F64" s="17">
        <v>256714.11</v>
      </c>
      <c r="G64" s="14">
        <v>243793.62</v>
      </c>
      <c r="H64" s="20">
        <v>261580.94</v>
      </c>
      <c r="I64" s="22">
        <v>236801.73</v>
      </c>
      <c r="J64" s="14">
        <v>245635.65000000002</v>
      </c>
      <c r="K64" s="14">
        <v>264383.33</v>
      </c>
      <c r="L64" s="24">
        <v>248198.16</v>
      </c>
      <c r="M64" s="24">
        <v>249638.18</v>
      </c>
      <c r="N64" s="6">
        <f t="shared" si="0"/>
        <v>3034377.1700000004</v>
      </c>
    </row>
    <row r="65" spans="1:14">
      <c r="A65" t="s">
        <v>117</v>
      </c>
      <c r="B65" s="13">
        <v>31264.94</v>
      </c>
      <c r="C65" s="14">
        <v>30623.98</v>
      </c>
      <c r="D65" s="14">
        <v>30911.85</v>
      </c>
      <c r="E65" s="14">
        <v>29896.25</v>
      </c>
      <c r="F65" s="17">
        <v>30412.18</v>
      </c>
      <c r="G65" s="14">
        <v>28468.52</v>
      </c>
      <c r="H65" s="20">
        <v>29661.579999999998</v>
      </c>
      <c r="I65" s="22">
        <v>27075.870000000003</v>
      </c>
      <c r="J65" s="14">
        <v>27584.39</v>
      </c>
      <c r="K65" s="14">
        <v>30205.079999999998</v>
      </c>
      <c r="L65" s="24">
        <v>27669.94</v>
      </c>
      <c r="M65" s="24">
        <v>30205.43</v>
      </c>
      <c r="N65" s="6">
        <f t="shared" si="0"/>
        <v>353980.00999999995</v>
      </c>
    </row>
    <row r="66" spans="1:14">
      <c r="A66" t="s">
        <v>118</v>
      </c>
      <c r="B66" s="13">
        <v>23994</v>
      </c>
      <c r="C66" s="14">
        <v>20365.22</v>
      </c>
      <c r="D66" s="14">
        <v>21485.09</v>
      </c>
      <c r="E66" s="14">
        <v>24156.71</v>
      </c>
      <c r="F66" s="17">
        <v>20551.8</v>
      </c>
      <c r="G66" s="14">
        <v>19385.55</v>
      </c>
      <c r="H66" s="20">
        <v>22023.03</v>
      </c>
      <c r="I66" s="22">
        <v>15507.87</v>
      </c>
      <c r="J66" s="14">
        <v>17627.98</v>
      </c>
      <c r="K66" s="14">
        <v>14669.9</v>
      </c>
      <c r="L66" s="24">
        <v>13574.53</v>
      </c>
      <c r="M66" s="24">
        <v>15348.210000000001</v>
      </c>
      <c r="N66" s="6">
        <f t="shared" si="0"/>
        <v>228689.88999999998</v>
      </c>
    </row>
    <row r="67" spans="1:14">
      <c r="A67" t="s">
        <v>119</v>
      </c>
      <c r="B67" s="13">
        <v>114339.22</v>
      </c>
      <c r="C67" s="14">
        <v>108140.91</v>
      </c>
      <c r="D67" s="14">
        <v>111103.49</v>
      </c>
      <c r="E67" s="14">
        <v>111710.71</v>
      </c>
      <c r="F67" s="17">
        <v>112069.4</v>
      </c>
      <c r="G67" s="14">
        <v>110910.55</v>
      </c>
      <c r="H67" s="20">
        <v>113201.84</v>
      </c>
      <c r="I67" s="22">
        <v>110655.33999999998</v>
      </c>
      <c r="J67" s="14">
        <v>108608.51000000001</v>
      </c>
      <c r="K67" s="14">
        <v>126725.78</v>
      </c>
      <c r="L67" s="24">
        <v>117236.39000000001</v>
      </c>
      <c r="M67" s="24">
        <v>115787.48</v>
      </c>
      <c r="N67" s="6">
        <f t="shared" si="0"/>
        <v>1360489.62</v>
      </c>
    </row>
    <row r="68" spans="1:14">
      <c r="A68" t="s">
        <v>120</v>
      </c>
      <c r="B68" s="13">
        <v>6380.4</v>
      </c>
      <c r="C68" s="14">
        <v>5415.45</v>
      </c>
      <c r="D68" s="14">
        <v>5713.23</v>
      </c>
      <c r="E68" s="14">
        <v>6423.65</v>
      </c>
      <c r="F68" s="17">
        <v>5465.05</v>
      </c>
      <c r="G68" s="14">
        <v>5154.9399999999996</v>
      </c>
      <c r="H68" s="20">
        <v>5856.28</v>
      </c>
      <c r="I68" s="22">
        <v>5084.3100000000004</v>
      </c>
      <c r="J68" s="14">
        <v>6534.13</v>
      </c>
      <c r="K68" s="14">
        <v>9906.9500000000007</v>
      </c>
      <c r="L68" s="24">
        <v>9167.2199999999993</v>
      </c>
      <c r="M68" s="24">
        <v>10365.040000000001</v>
      </c>
      <c r="N68" s="6">
        <f t="shared" si="0"/>
        <v>81466.649999999994</v>
      </c>
    </row>
    <row r="69" spans="1:14">
      <c r="A69" t="s">
        <v>121</v>
      </c>
      <c r="B69" s="13">
        <v>130573.75</v>
      </c>
      <c r="C69" s="14">
        <v>127165.78</v>
      </c>
      <c r="D69" s="14">
        <v>128753.14</v>
      </c>
      <c r="E69" s="14">
        <v>127044.96</v>
      </c>
      <c r="F69" s="17">
        <v>130746.85</v>
      </c>
      <c r="G69" s="14">
        <v>128792.62000000001</v>
      </c>
      <c r="H69" s="20">
        <v>136549.32999999999</v>
      </c>
      <c r="I69" s="22">
        <v>134875.79</v>
      </c>
      <c r="J69" s="14">
        <v>142911.09</v>
      </c>
      <c r="K69" s="14">
        <v>159413.96</v>
      </c>
      <c r="L69" s="24">
        <v>146114.62</v>
      </c>
      <c r="M69" s="24">
        <v>135321.53999999998</v>
      </c>
      <c r="N69" s="6">
        <f t="shared" si="0"/>
        <v>1628263.4300000002</v>
      </c>
    </row>
    <row r="70" spans="1:14">
      <c r="A70" t="s">
        <v>122</v>
      </c>
      <c r="B70" s="13">
        <v>166261.72</v>
      </c>
      <c r="C70" s="14">
        <v>174691.85</v>
      </c>
      <c r="D70" s="14">
        <v>178867.4</v>
      </c>
      <c r="E70" s="14">
        <v>169258.21</v>
      </c>
      <c r="F70" s="17">
        <v>173268.07</v>
      </c>
      <c r="G70" s="14">
        <v>166101.14000000001</v>
      </c>
      <c r="H70" s="20">
        <v>166341.67000000001</v>
      </c>
      <c r="I70" s="22">
        <v>166164.49000000002</v>
      </c>
      <c r="J70" s="14">
        <v>168456.88999999998</v>
      </c>
      <c r="K70" s="14">
        <v>180373.26</v>
      </c>
      <c r="L70" s="24">
        <v>175532.32999999996</v>
      </c>
      <c r="M70" s="24">
        <v>169966.05</v>
      </c>
      <c r="N70" s="6">
        <f t="shared" si="0"/>
        <v>2055283.0799999998</v>
      </c>
    </row>
    <row r="71" spans="1:14">
      <c r="A71" t="s">
        <v>59</v>
      </c>
      <c r="B71" s="13">
        <v>70422.81</v>
      </c>
      <c r="C71" s="14">
        <v>66781.740000000005</v>
      </c>
      <c r="D71" s="14">
        <v>65849.08</v>
      </c>
      <c r="E71" s="14">
        <v>69338.039999999994</v>
      </c>
      <c r="F71" s="17">
        <v>64644.77</v>
      </c>
      <c r="G71" s="14">
        <v>66119.22</v>
      </c>
      <c r="H71" s="20">
        <v>73399.89</v>
      </c>
      <c r="I71" s="22">
        <v>58495.399999999994</v>
      </c>
      <c r="J71" s="14">
        <v>63639.97</v>
      </c>
      <c r="K71" s="14">
        <v>59961.54</v>
      </c>
      <c r="L71" s="24">
        <v>54762.28</v>
      </c>
      <c r="M71" s="24">
        <v>49576.219999999994</v>
      </c>
      <c r="N71" s="6">
        <f t="shared" si="0"/>
        <v>762990.96000000008</v>
      </c>
    </row>
    <row r="72" spans="1:14">
      <c r="A72" t="s">
        <v>123</v>
      </c>
      <c r="B72" s="13">
        <v>29140.959999999999</v>
      </c>
      <c r="C72" s="14">
        <v>26599.15</v>
      </c>
      <c r="D72" s="14">
        <v>26204.43</v>
      </c>
      <c r="E72" s="14">
        <v>25022.11</v>
      </c>
      <c r="F72" s="17">
        <v>24764.9</v>
      </c>
      <c r="G72" s="14">
        <v>23985.469999999998</v>
      </c>
      <c r="H72" s="20">
        <v>26454.5</v>
      </c>
      <c r="I72" s="22">
        <v>20818.810000000001</v>
      </c>
      <c r="J72" s="14">
        <v>20902.36</v>
      </c>
      <c r="K72" s="14">
        <v>24050.720000000001</v>
      </c>
      <c r="L72" s="24">
        <v>21717.759999999998</v>
      </c>
      <c r="M72" s="24">
        <v>22280.29</v>
      </c>
      <c r="N72" s="6">
        <f t="shared" si="0"/>
        <v>291941.45999999996</v>
      </c>
    </row>
    <row r="73" spans="1:14">
      <c r="A73" t="s">
        <v>61</v>
      </c>
      <c r="B73" s="13">
        <v>6408.55</v>
      </c>
      <c r="C73" s="14">
        <v>5439.34</v>
      </c>
      <c r="D73" s="14">
        <v>5738.44</v>
      </c>
      <c r="E73" s="14">
        <v>6452</v>
      </c>
      <c r="F73" s="17">
        <v>5489.18</v>
      </c>
      <c r="G73" s="14">
        <v>5177.67</v>
      </c>
      <c r="H73" s="20">
        <v>5882.13</v>
      </c>
      <c r="I73" s="22">
        <v>4374.37</v>
      </c>
      <c r="J73" s="14">
        <v>5154.99</v>
      </c>
      <c r="K73" s="14">
        <v>5371.21</v>
      </c>
      <c r="L73" s="24">
        <v>4970.1600000000008</v>
      </c>
      <c r="M73" s="24">
        <v>5619.57</v>
      </c>
      <c r="N73" s="6">
        <f t="shared" si="0"/>
        <v>66077.61</v>
      </c>
    </row>
    <row r="74" spans="1:14">
      <c r="A74" t="s">
        <v>62</v>
      </c>
      <c r="B74" s="13">
        <v>6319.16</v>
      </c>
      <c r="C74" s="14">
        <v>5870.2</v>
      </c>
      <c r="D74" s="14">
        <v>6464.06</v>
      </c>
      <c r="E74" s="14">
        <v>6392.14</v>
      </c>
      <c r="F74" s="17">
        <v>5308.62</v>
      </c>
      <c r="G74" s="14">
        <v>5772.63</v>
      </c>
      <c r="H74" s="20">
        <v>6278.28</v>
      </c>
      <c r="I74" s="22">
        <v>4875.75</v>
      </c>
      <c r="J74" s="14">
        <v>5304.6799999999994</v>
      </c>
      <c r="K74" s="14">
        <v>5168.9400000000005</v>
      </c>
      <c r="L74" s="24">
        <v>5751.3399999999992</v>
      </c>
      <c r="M74" s="24">
        <v>5285.5099999999993</v>
      </c>
      <c r="N74" s="6">
        <f t="shared" si="0"/>
        <v>68791.31</v>
      </c>
    </row>
    <row r="75" spans="1:14">
      <c r="A75" t="s">
        <v>124</v>
      </c>
      <c r="B75" s="13">
        <v>191095.56</v>
      </c>
      <c r="C75" s="14">
        <v>189811.13</v>
      </c>
      <c r="D75" s="14">
        <v>193448.01</v>
      </c>
      <c r="E75" s="14">
        <v>182531.71</v>
      </c>
      <c r="F75" s="17">
        <v>189563.95</v>
      </c>
      <c r="G75" s="14">
        <v>177741.27</v>
      </c>
      <c r="H75" s="20">
        <v>187582.29</v>
      </c>
      <c r="I75" s="22">
        <v>177954.08</v>
      </c>
      <c r="J75" s="14">
        <v>184937.91999999998</v>
      </c>
      <c r="K75" s="14">
        <v>217149.29</v>
      </c>
      <c r="L75" s="24">
        <v>205998.29</v>
      </c>
      <c r="M75" s="24">
        <v>198316.30000000002</v>
      </c>
      <c r="N75" s="6">
        <f t="shared" si="0"/>
        <v>2296129.7999999998</v>
      </c>
    </row>
    <row r="76" spans="1:14">
      <c r="A76" t="s">
        <v>125</v>
      </c>
      <c r="B76" s="13">
        <v>9518.48</v>
      </c>
      <c r="C76" s="14">
        <v>8846.33</v>
      </c>
      <c r="D76" s="14">
        <v>8199.67</v>
      </c>
      <c r="E76" s="14">
        <v>8956.85</v>
      </c>
      <c r="F76" s="17">
        <v>9362.7199999999993</v>
      </c>
      <c r="G76" s="14">
        <v>9201.380000000001</v>
      </c>
      <c r="H76" s="20">
        <v>9460.4</v>
      </c>
      <c r="I76" s="22">
        <v>8936.98</v>
      </c>
      <c r="J76" s="14">
        <v>9088.76</v>
      </c>
      <c r="K76" s="14">
        <v>10023.470000000001</v>
      </c>
      <c r="L76" s="24">
        <v>10325.9</v>
      </c>
      <c r="M76" s="24">
        <v>10578.619999999999</v>
      </c>
      <c r="N76" s="6">
        <f t="shared" si="0"/>
        <v>112499.55999999998</v>
      </c>
    </row>
    <row r="77" spans="1:14">
      <c r="A77" t="s">
        <v>126</v>
      </c>
      <c r="B77" s="13">
        <v>43995.360000000001</v>
      </c>
      <c r="C77" s="14">
        <v>37789.919999999998</v>
      </c>
      <c r="D77" s="14">
        <v>32533.19</v>
      </c>
      <c r="E77" s="14">
        <v>30462.14</v>
      </c>
      <c r="F77" s="17">
        <v>30532.61</v>
      </c>
      <c r="G77" s="14">
        <v>27699.43</v>
      </c>
      <c r="H77" s="20">
        <v>28612.380000000005</v>
      </c>
      <c r="I77" s="22">
        <v>25817.010000000002</v>
      </c>
      <c r="J77" s="14">
        <v>26970.52</v>
      </c>
      <c r="K77" s="14">
        <v>35935.25</v>
      </c>
      <c r="L77" s="24">
        <v>34407.789999999994</v>
      </c>
      <c r="M77" s="24">
        <v>35387.17</v>
      </c>
      <c r="N77" s="6">
        <f>SUM(B77:M77)</f>
        <v>390142.76999999996</v>
      </c>
    </row>
    <row r="78" spans="1:14">
      <c r="A78" t="s">
        <v>66</v>
      </c>
      <c r="B78" s="13">
        <v>11251.36</v>
      </c>
      <c r="C78" s="14">
        <v>10664.37</v>
      </c>
      <c r="D78" s="14">
        <v>10537.87</v>
      </c>
      <c r="E78" s="14">
        <v>10115.81</v>
      </c>
      <c r="F78" s="17">
        <v>10092.280000000001</v>
      </c>
      <c r="G78" s="14">
        <v>9296.9500000000007</v>
      </c>
      <c r="H78" s="20">
        <v>10450.360000000002</v>
      </c>
      <c r="I78" s="22">
        <v>9022.39</v>
      </c>
      <c r="J78" s="14">
        <v>8656.9700000000012</v>
      </c>
      <c r="K78" s="14">
        <v>11802.199999999999</v>
      </c>
      <c r="L78" s="24">
        <v>10803.83</v>
      </c>
      <c r="M78" s="24">
        <v>11002.71</v>
      </c>
      <c r="N78" s="6">
        <f>SUM(B78:M78)</f>
        <v>123697.1</v>
      </c>
    </row>
    <row r="79" spans="1:14">
      <c r="A79" t="s">
        <v>1</v>
      </c>
    </row>
    <row r="80" spans="1:14">
      <c r="A80" t="s">
        <v>68</v>
      </c>
      <c r="B80" s="6">
        <f t="shared" ref="B80:M80" si="1">SUM(B12:B78)</f>
        <v>6863768.620000001</v>
      </c>
      <c r="C80" s="6">
        <f t="shared" si="1"/>
        <v>6616320.8100000033</v>
      </c>
      <c r="D80" s="6">
        <f t="shared" si="1"/>
        <v>6709589.9800000004</v>
      </c>
      <c r="E80" s="6">
        <f t="shared" si="1"/>
        <v>6645847.6199999982</v>
      </c>
      <c r="F80" s="6">
        <f t="shared" si="1"/>
        <v>6677858.0599999996</v>
      </c>
      <c r="G80" s="6">
        <f t="shared" si="1"/>
        <v>6426867.25</v>
      </c>
      <c r="H80" s="6">
        <f t="shared" si="1"/>
        <v>6781267.7800000003</v>
      </c>
      <c r="I80" s="6">
        <f t="shared" si="1"/>
        <v>6510081.3900000006</v>
      </c>
      <c r="J80" s="6">
        <f t="shared" si="1"/>
        <v>6434808.879999999</v>
      </c>
      <c r="K80" s="6">
        <f t="shared" si="1"/>
        <v>7206716.8399999999</v>
      </c>
      <c r="L80" s="6">
        <f t="shared" si="1"/>
        <v>6809998.7800000031</v>
      </c>
      <c r="M80" s="6">
        <f t="shared" si="1"/>
        <v>6772248.3099999987</v>
      </c>
      <c r="N80" s="6">
        <f>SUM(B80:M80)</f>
        <v>80455374.320000008</v>
      </c>
    </row>
    <row r="87" spans="2:13">
      <c r="B87" s="8"/>
      <c r="C87" s="8"/>
      <c r="D87" s="8"/>
      <c r="E87" s="8"/>
      <c r="F87" s="8"/>
      <c r="G87" s="8"/>
      <c r="H87" s="8"/>
      <c r="I87" s="8"/>
      <c r="J87" s="8"/>
      <c r="K87" s="8"/>
      <c r="L87" s="8"/>
      <c r="M87" s="8"/>
    </row>
    <row r="88" spans="2:13">
      <c r="B88" s="8"/>
      <c r="C88" s="8"/>
      <c r="D88" s="8"/>
      <c r="E88" s="8"/>
      <c r="F88" s="8"/>
      <c r="G88" s="8"/>
      <c r="H88" s="8"/>
      <c r="I88" s="8"/>
      <c r="J88" s="8"/>
      <c r="K88" s="8"/>
      <c r="L88" s="8"/>
      <c r="M88" s="8"/>
    </row>
    <row r="89" spans="2:13">
      <c r="B89" s="8"/>
      <c r="C89" s="8"/>
      <c r="D89" s="8"/>
      <c r="E89" s="8"/>
      <c r="F89" s="8"/>
      <c r="G89" s="8"/>
      <c r="H89" s="8"/>
      <c r="I89" s="8"/>
      <c r="J89" s="8"/>
      <c r="K89" s="8"/>
      <c r="L89" s="8"/>
      <c r="M89" s="8"/>
    </row>
    <row r="90" spans="2:13">
      <c r="B90" s="8"/>
      <c r="C90" s="8"/>
      <c r="D90" s="8"/>
      <c r="E90" s="8"/>
      <c r="F90" s="8"/>
      <c r="G90" s="8"/>
      <c r="H90" s="8"/>
      <c r="I90" s="8"/>
      <c r="J90" s="8"/>
      <c r="K90" s="8"/>
      <c r="L90" s="8"/>
      <c r="M90" s="8"/>
    </row>
    <row r="91" spans="2:13">
      <c r="B91" s="8"/>
      <c r="C91" s="8"/>
      <c r="D91" s="8"/>
      <c r="E91" s="8"/>
      <c r="F91" s="8"/>
      <c r="G91" s="8"/>
      <c r="H91" s="8"/>
      <c r="I91" s="8"/>
      <c r="J91" s="8"/>
      <c r="K91" s="8"/>
      <c r="L91" s="8"/>
      <c r="M91" s="8"/>
    </row>
    <row r="92" spans="2:13">
      <c r="B92" s="8"/>
      <c r="C92" s="8"/>
      <c r="D92" s="8"/>
      <c r="E92" s="8"/>
      <c r="F92" s="8"/>
      <c r="G92" s="8"/>
      <c r="H92" s="8"/>
      <c r="I92" s="8"/>
      <c r="J92" s="8"/>
      <c r="K92" s="8"/>
      <c r="L92" s="8"/>
      <c r="M92" s="8"/>
    </row>
    <row r="93" spans="2:13">
      <c r="B93" s="8"/>
      <c r="C93" s="8"/>
      <c r="D93" s="8"/>
      <c r="E93" s="8"/>
      <c r="F93" s="8"/>
      <c r="G93" s="8"/>
      <c r="H93" s="8"/>
      <c r="I93" s="8"/>
      <c r="J93" s="8"/>
      <c r="K93" s="8"/>
      <c r="L93" s="8"/>
      <c r="M93" s="8"/>
    </row>
    <row r="94" spans="2:13">
      <c r="B94" s="8"/>
      <c r="C94" s="8"/>
      <c r="D94" s="8"/>
      <c r="E94" s="8"/>
      <c r="F94" s="8"/>
      <c r="G94" s="8"/>
      <c r="H94" s="8"/>
      <c r="I94" s="8"/>
      <c r="J94" s="8"/>
      <c r="K94" s="8"/>
      <c r="L94" s="8"/>
      <c r="M94" s="8"/>
    </row>
    <row r="95" spans="2:13">
      <c r="B95" s="8"/>
      <c r="C95" s="8"/>
      <c r="D95" s="8"/>
      <c r="E95" s="8"/>
      <c r="F95" s="8"/>
      <c r="G95" s="8"/>
      <c r="H95" s="8"/>
      <c r="I95" s="8"/>
      <c r="J95" s="8"/>
      <c r="K95" s="8"/>
      <c r="L95" s="8"/>
      <c r="M95" s="8"/>
    </row>
    <row r="96" spans="2:13">
      <c r="B96" s="8"/>
      <c r="C96" s="8"/>
      <c r="D96" s="8"/>
      <c r="E96" s="8"/>
      <c r="F96" s="8"/>
      <c r="G96" s="8"/>
      <c r="H96" s="8"/>
      <c r="I96" s="8"/>
      <c r="J96" s="8"/>
      <c r="K96" s="8"/>
      <c r="L96" s="8"/>
      <c r="M96" s="8"/>
    </row>
    <row r="97" spans="2:13">
      <c r="B97" s="8"/>
      <c r="C97" s="8"/>
      <c r="D97" s="8"/>
      <c r="E97" s="8"/>
      <c r="F97" s="8"/>
      <c r="G97" s="8"/>
      <c r="H97" s="8"/>
      <c r="I97" s="8"/>
      <c r="J97" s="8"/>
      <c r="K97" s="8"/>
      <c r="L97" s="8"/>
      <c r="M97" s="8"/>
    </row>
    <row r="98" spans="2:13">
      <c r="B98" s="8"/>
      <c r="C98" s="8"/>
      <c r="D98" s="8"/>
      <c r="E98" s="8"/>
      <c r="F98" s="8"/>
      <c r="G98" s="8"/>
      <c r="H98" s="8"/>
      <c r="I98" s="8"/>
      <c r="J98" s="8"/>
      <c r="K98" s="8"/>
      <c r="L98" s="8"/>
      <c r="M98" s="8"/>
    </row>
    <row r="99" spans="2:13">
      <c r="B99" s="8"/>
      <c r="C99" s="8"/>
      <c r="D99" s="8"/>
      <c r="E99" s="8"/>
      <c r="F99" s="8"/>
      <c r="G99" s="8"/>
      <c r="H99" s="8"/>
      <c r="I99" s="8"/>
      <c r="J99" s="8"/>
      <c r="K99" s="8"/>
      <c r="L99" s="8"/>
      <c r="M99" s="8"/>
    </row>
    <row r="100" spans="2:13">
      <c r="B100" s="8"/>
      <c r="C100" s="8"/>
      <c r="D100" s="8"/>
      <c r="E100" s="8"/>
      <c r="F100" s="8"/>
      <c r="G100" s="8"/>
      <c r="H100" s="8"/>
      <c r="I100" s="8"/>
      <c r="J100" s="8"/>
      <c r="K100" s="8"/>
      <c r="L100" s="8"/>
      <c r="M100" s="8"/>
    </row>
    <row r="101" spans="2:13">
      <c r="B101" s="8"/>
      <c r="C101" s="8"/>
      <c r="D101" s="8"/>
      <c r="E101" s="8"/>
      <c r="F101" s="8"/>
      <c r="G101" s="8"/>
      <c r="H101" s="8"/>
      <c r="I101" s="8"/>
      <c r="J101" s="8"/>
      <c r="K101" s="8"/>
      <c r="L101" s="8"/>
      <c r="M101" s="8"/>
    </row>
    <row r="102" spans="2:13">
      <c r="B102" s="8"/>
      <c r="C102" s="8"/>
      <c r="D102" s="8"/>
      <c r="E102" s="8"/>
      <c r="F102" s="8"/>
      <c r="G102" s="8"/>
      <c r="H102" s="8"/>
      <c r="I102" s="8"/>
      <c r="J102" s="8"/>
      <c r="K102" s="8"/>
      <c r="L102" s="8"/>
      <c r="M102" s="8"/>
    </row>
    <row r="103" spans="2:13">
      <c r="B103" s="8"/>
      <c r="C103" s="8"/>
      <c r="D103" s="8"/>
      <c r="E103" s="8"/>
      <c r="F103" s="8"/>
      <c r="G103" s="8"/>
      <c r="H103" s="8"/>
      <c r="I103" s="8"/>
      <c r="J103" s="8"/>
      <c r="K103" s="8"/>
      <c r="L103" s="8"/>
      <c r="M103" s="8"/>
    </row>
    <row r="104" spans="2:13">
      <c r="B104" s="8"/>
      <c r="C104" s="8"/>
      <c r="D104" s="8"/>
      <c r="E104" s="8"/>
      <c r="F104" s="8"/>
      <c r="G104" s="8"/>
      <c r="H104" s="8"/>
      <c r="I104" s="8"/>
      <c r="J104" s="8"/>
      <c r="K104" s="8"/>
      <c r="L104" s="8"/>
      <c r="M104" s="8"/>
    </row>
    <row r="105" spans="2:13">
      <c r="B105" s="8"/>
      <c r="C105" s="8"/>
      <c r="D105" s="8"/>
      <c r="E105" s="8"/>
      <c r="F105" s="8"/>
      <c r="G105" s="8"/>
      <c r="H105" s="8"/>
      <c r="I105" s="8"/>
      <c r="J105" s="8"/>
      <c r="K105" s="8"/>
      <c r="L105" s="8"/>
      <c r="M105" s="8"/>
    </row>
    <row r="106" spans="2:13">
      <c r="B106" s="8"/>
      <c r="C106" s="8"/>
      <c r="D106" s="8"/>
      <c r="E106" s="8"/>
      <c r="F106" s="8"/>
      <c r="G106" s="8"/>
      <c r="H106" s="8"/>
      <c r="I106" s="8"/>
      <c r="J106" s="8"/>
      <c r="K106" s="8"/>
      <c r="L106" s="8"/>
      <c r="M106" s="8"/>
    </row>
    <row r="107" spans="2:13">
      <c r="B107" s="8"/>
      <c r="C107" s="8"/>
      <c r="D107" s="8"/>
      <c r="E107" s="8"/>
      <c r="F107" s="8"/>
      <c r="G107" s="8"/>
      <c r="H107" s="8"/>
      <c r="I107" s="8"/>
      <c r="J107" s="8"/>
      <c r="K107" s="8"/>
      <c r="L107" s="8"/>
      <c r="M107" s="8"/>
    </row>
    <row r="108" spans="2:13">
      <c r="B108" s="8"/>
      <c r="C108" s="8"/>
      <c r="D108" s="8"/>
      <c r="E108" s="8"/>
      <c r="F108" s="8"/>
      <c r="G108" s="8"/>
      <c r="H108" s="8"/>
      <c r="I108" s="8"/>
      <c r="J108" s="8"/>
      <c r="K108" s="8"/>
      <c r="L108" s="8"/>
      <c r="M108" s="8"/>
    </row>
    <row r="109" spans="2:13">
      <c r="B109" s="8"/>
      <c r="C109" s="8"/>
      <c r="D109" s="8"/>
      <c r="E109" s="8"/>
      <c r="F109" s="8"/>
      <c r="G109" s="8"/>
      <c r="H109" s="8"/>
      <c r="I109" s="8"/>
      <c r="J109" s="8"/>
      <c r="K109" s="8"/>
      <c r="L109" s="8"/>
      <c r="M109" s="8"/>
    </row>
    <row r="110" spans="2:13">
      <c r="B110" s="8"/>
      <c r="C110" s="8"/>
      <c r="D110" s="8"/>
      <c r="E110" s="8"/>
      <c r="F110" s="8"/>
      <c r="G110" s="8"/>
      <c r="H110" s="8"/>
      <c r="I110" s="8"/>
      <c r="J110" s="8"/>
      <c r="K110" s="8"/>
      <c r="L110" s="8"/>
      <c r="M110" s="8"/>
    </row>
    <row r="111" spans="2:13">
      <c r="B111" s="8"/>
      <c r="C111" s="8"/>
      <c r="D111" s="8"/>
      <c r="E111" s="8"/>
      <c r="F111" s="8"/>
      <c r="G111" s="8"/>
      <c r="H111" s="8"/>
      <c r="I111" s="8"/>
      <c r="J111" s="8"/>
      <c r="K111" s="8"/>
      <c r="L111" s="8"/>
      <c r="M111" s="8"/>
    </row>
    <row r="112" spans="2:13">
      <c r="B112" s="8"/>
      <c r="C112" s="8"/>
      <c r="D112" s="8"/>
      <c r="E112" s="8"/>
      <c r="F112" s="8"/>
      <c r="G112" s="8"/>
      <c r="H112" s="8"/>
      <c r="I112" s="8"/>
      <c r="J112" s="8"/>
      <c r="K112" s="8"/>
      <c r="L112" s="8"/>
      <c r="M112" s="8"/>
    </row>
    <row r="113" spans="2:13">
      <c r="B113" s="8"/>
      <c r="C113" s="8"/>
      <c r="D113" s="8"/>
      <c r="E113" s="8"/>
      <c r="F113" s="8"/>
      <c r="G113" s="8"/>
      <c r="H113" s="8"/>
      <c r="I113" s="8"/>
      <c r="J113" s="8"/>
      <c r="K113" s="8"/>
      <c r="L113" s="8"/>
      <c r="M113" s="8"/>
    </row>
    <row r="114" spans="2:13">
      <c r="B114" s="8"/>
      <c r="C114" s="8"/>
      <c r="D114" s="8"/>
      <c r="E114" s="8"/>
      <c r="F114" s="8"/>
      <c r="G114" s="8"/>
      <c r="H114" s="8"/>
      <c r="I114" s="8"/>
      <c r="J114" s="8"/>
      <c r="K114" s="8"/>
      <c r="L114" s="8"/>
      <c r="M114" s="8"/>
    </row>
    <row r="115" spans="2:13">
      <c r="B115" s="8"/>
      <c r="C115" s="8"/>
      <c r="D115" s="8"/>
      <c r="E115" s="8"/>
      <c r="F115" s="8"/>
      <c r="G115" s="8"/>
      <c r="H115" s="8"/>
      <c r="I115" s="8"/>
      <c r="J115" s="8"/>
      <c r="K115" s="8"/>
      <c r="L115" s="8"/>
      <c r="M115" s="8"/>
    </row>
    <row r="116" spans="2:13">
      <c r="B116" s="8"/>
      <c r="C116" s="8"/>
      <c r="D116" s="8"/>
      <c r="E116" s="8"/>
      <c r="F116" s="8"/>
      <c r="G116" s="8"/>
      <c r="H116" s="8"/>
      <c r="I116" s="8"/>
      <c r="J116" s="8"/>
      <c r="K116" s="8"/>
      <c r="L116" s="8"/>
      <c r="M116" s="8"/>
    </row>
    <row r="117" spans="2:13">
      <c r="B117" s="8"/>
      <c r="C117" s="8"/>
      <c r="D117" s="8"/>
      <c r="E117" s="8"/>
      <c r="F117" s="8"/>
      <c r="G117" s="8"/>
      <c r="H117" s="8"/>
      <c r="I117" s="8"/>
      <c r="J117" s="8"/>
      <c r="K117" s="8"/>
      <c r="L117" s="8"/>
      <c r="M117" s="8"/>
    </row>
    <row r="118" spans="2:13">
      <c r="B118" s="8"/>
      <c r="C118" s="8"/>
      <c r="D118" s="8"/>
      <c r="E118" s="8"/>
      <c r="F118" s="8"/>
      <c r="G118" s="8"/>
      <c r="H118" s="8"/>
      <c r="I118" s="8"/>
      <c r="J118" s="8"/>
      <c r="K118" s="8"/>
      <c r="L118" s="8"/>
      <c r="M118" s="8"/>
    </row>
    <row r="119" spans="2:13">
      <c r="B119" s="8"/>
      <c r="C119" s="8"/>
      <c r="D119" s="8"/>
      <c r="E119" s="8"/>
      <c r="F119" s="8"/>
      <c r="G119" s="8"/>
      <c r="H119" s="8"/>
      <c r="I119" s="8"/>
      <c r="J119" s="8"/>
      <c r="K119" s="8"/>
      <c r="L119" s="8"/>
      <c r="M119" s="8"/>
    </row>
    <row r="120" spans="2:13">
      <c r="B120" s="8"/>
      <c r="C120" s="8"/>
      <c r="D120" s="8"/>
      <c r="E120" s="8"/>
      <c r="F120" s="8"/>
      <c r="G120" s="8"/>
      <c r="H120" s="8"/>
      <c r="I120" s="8"/>
      <c r="J120" s="8"/>
      <c r="K120" s="8"/>
      <c r="L120" s="8"/>
      <c r="M120" s="8"/>
    </row>
    <row r="121" spans="2:13">
      <c r="B121" s="8"/>
      <c r="C121" s="8"/>
      <c r="D121" s="8"/>
      <c r="E121" s="8"/>
      <c r="F121" s="8"/>
      <c r="G121" s="8"/>
      <c r="H121" s="8"/>
      <c r="I121" s="8"/>
      <c r="J121" s="8"/>
      <c r="K121" s="8"/>
      <c r="L121" s="8"/>
      <c r="M121" s="8"/>
    </row>
    <row r="122" spans="2:13">
      <c r="B122" s="8"/>
      <c r="C122" s="8"/>
      <c r="D122" s="8"/>
      <c r="E122" s="8"/>
      <c r="F122" s="8"/>
      <c r="G122" s="8"/>
      <c r="H122" s="8"/>
      <c r="I122" s="8"/>
      <c r="J122" s="8"/>
      <c r="K122" s="8"/>
      <c r="L122" s="8"/>
      <c r="M122" s="8"/>
    </row>
    <row r="123" spans="2:13">
      <c r="B123" s="8"/>
      <c r="C123" s="8"/>
      <c r="D123" s="8"/>
      <c r="E123" s="8"/>
      <c r="F123" s="8"/>
      <c r="G123" s="8"/>
      <c r="H123" s="8"/>
      <c r="I123" s="8"/>
      <c r="J123" s="8"/>
      <c r="K123" s="8"/>
      <c r="L123" s="8"/>
      <c r="M123" s="8"/>
    </row>
    <row r="124" spans="2:13">
      <c r="B124" s="8"/>
      <c r="C124" s="8"/>
      <c r="D124" s="8"/>
      <c r="E124" s="8"/>
      <c r="F124" s="8"/>
      <c r="G124" s="8"/>
      <c r="H124" s="8"/>
      <c r="I124" s="8"/>
      <c r="J124" s="8"/>
      <c r="K124" s="8"/>
      <c r="L124" s="8"/>
      <c r="M124" s="8"/>
    </row>
    <row r="125" spans="2:13">
      <c r="B125" s="8"/>
      <c r="C125" s="8"/>
      <c r="D125" s="8"/>
      <c r="E125" s="8"/>
      <c r="F125" s="8"/>
      <c r="G125" s="8"/>
      <c r="H125" s="8"/>
      <c r="I125" s="8"/>
      <c r="J125" s="8"/>
      <c r="K125" s="8"/>
      <c r="L125" s="8"/>
      <c r="M125" s="8"/>
    </row>
    <row r="126" spans="2:13">
      <c r="B126" s="8"/>
      <c r="C126" s="8"/>
      <c r="D126" s="8"/>
      <c r="E126" s="8"/>
      <c r="F126" s="8"/>
      <c r="G126" s="8"/>
      <c r="H126" s="8"/>
      <c r="I126" s="8"/>
      <c r="J126" s="8"/>
      <c r="K126" s="8"/>
      <c r="L126" s="8"/>
      <c r="M126" s="8"/>
    </row>
    <row r="127" spans="2:13">
      <c r="B127" s="8"/>
      <c r="C127" s="8"/>
      <c r="D127" s="8"/>
      <c r="E127" s="8"/>
      <c r="F127" s="8"/>
      <c r="G127" s="8"/>
      <c r="H127" s="8"/>
      <c r="I127" s="8"/>
      <c r="J127" s="8"/>
      <c r="K127" s="8"/>
      <c r="L127" s="8"/>
      <c r="M127" s="8"/>
    </row>
    <row r="128" spans="2:13">
      <c r="B128" s="8"/>
      <c r="C128" s="8"/>
      <c r="D128" s="8"/>
      <c r="E128" s="8"/>
      <c r="F128" s="8"/>
      <c r="G128" s="8"/>
      <c r="H128" s="8"/>
      <c r="I128" s="8"/>
      <c r="J128" s="8"/>
      <c r="K128" s="8"/>
      <c r="L128" s="8"/>
      <c r="M128" s="8"/>
    </row>
    <row r="129" spans="2:13">
      <c r="B129" s="8"/>
      <c r="C129" s="8"/>
      <c r="D129" s="8"/>
      <c r="E129" s="8"/>
      <c r="F129" s="8"/>
      <c r="G129" s="8"/>
      <c r="H129" s="8"/>
      <c r="I129" s="8"/>
      <c r="J129" s="8"/>
      <c r="K129" s="8"/>
      <c r="L129" s="8"/>
      <c r="M129" s="8"/>
    </row>
    <row r="130" spans="2:13">
      <c r="B130" s="8"/>
      <c r="C130" s="8"/>
      <c r="D130" s="8"/>
      <c r="E130" s="8"/>
      <c r="F130" s="8"/>
      <c r="G130" s="8"/>
      <c r="H130" s="8"/>
      <c r="I130" s="8"/>
      <c r="J130" s="8"/>
      <c r="K130" s="8"/>
      <c r="L130" s="8"/>
      <c r="M130" s="8"/>
    </row>
    <row r="131" spans="2:13">
      <c r="B131" s="8"/>
      <c r="C131" s="8"/>
      <c r="D131" s="8"/>
      <c r="E131" s="8"/>
      <c r="F131" s="8"/>
      <c r="G131" s="8"/>
      <c r="H131" s="8"/>
      <c r="I131" s="8"/>
      <c r="J131" s="8"/>
      <c r="K131" s="8"/>
      <c r="L131" s="8"/>
      <c r="M131" s="8"/>
    </row>
    <row r="132" spans="2:13">
      <c r="B132" s="8"/>
      <c r="C132" s="8"/>
      <c r="D132" s="8"/>
      <c r="E132" s="8"/>
      <c r="F132" s="8"/>
      <c r="G132" s="8"/>
      <c r="H132" s="8"/>
      <c r="I132" s="8"/>
      <c r="J132" s="8"/>
      <c r="K132" s="8"/>
      <c r="L132" s="8"/>
      <c r="M132" s="8"/>
    </row>
    <row r="133" spans="2:13">
      <c r="B133" s="8"/>
      <c r="C133" s="8"/>
      <c r="D133" s="8"/>
      <c r="E133" s="8"/>
      <c r="F133" s="8"/>
      <c r="G133" s="8"/>
      <c r="H133" s="8"/>
      <c r="I133" s="8"/>
      <c r="J133" s="8"/>
      <c r="K133" s="8"/>
      <c r="L133" s="8"/>
      <c r="M133" s="8"/>
    </row>
    <row r="134" spans="2:13">
      <c r="B134" s="8"/>
      <c r="C134" s="8"/>
      <c r="D134" s="8"/>
      <c r="E134" s="8"/>
      <c r="F134" s="8"/>
      <c r="G134" s="8"/>
      <c r="H134" s="8"/>
      <c r="I134" s="8"/>
      <c r="J134" s="8"/>
      <c r="K134" s="8"/>
      <c r="L134" s="8"/>
      <c r="M134" s="8"/>
    </row>
    <row r="135" spans="2:13">
      <c r="B135" s="8"/>
      <c r="C135" s="8"/>
      <c r="D135" s="8"/>
      <c r="E135" s="8"/>
      <c r="F135" s="8"/>
      <c r="G135" s="8"/>
      <c r="H135" s="8"/>
      <c r="I135" s="8"/>
      <c r="J135" s="8"/>
      <c r="K135" s="8"/>
      <c r="L135" s="8"/>
      <c r="M135" s="8"/>
    </row>
    <row r="136" spans="2:13">
      <c r="B136" s="8"/>
      <c r="C136" s="8"/>
      <c r="D136" s="8"/>
      <c r="E136" s="8"/>
      <c r="F136" s="8"/>
      <c r="G136" s="8"/>
      <c r="H136" s="8"/>
      <c r="I136" s="8"/>
      <c r="J136" s="8"/>
      <c r="K136" s="8"/>
      <c r="L136" s="8"/>
      <c r="M136" s="8"/>
    </row>
    <row r="137" spans="2:13">
      <c r="B137" s="8"/>
      <c r="C137" s="8"/>
      <c r="D137" s="8"/>
      <c r="E137" s="8"/>
      <c r="F137" s="8"/>
      <c r="G137" s="8"/>
      <c r="H137" s="8"/>
      <c r="I137" s="8"/>
      <c r="J137" s="8"/>
      <c r="K137" s="8"/>
      <c r="L137" s="8"/>
      <c r="M137" s="8"/>
    </row>
    <row r="138" spans="2:13">
      <c r="B138" s="8"/>
      <c r="C138" s="8"/>
      <c r="D138" s="8"/>
      <c r="E138" s="8"/>
      <c r="F138" s="8"/>
      <c r="G138" s="8"/>
      <c r="H138" s="8"/>
      <c r="I138" s="8"/>
      <c r="J138" s="8"/>
      <c r="K138" s="8"/>
      <c r="L138" s="8"/>
      <c r="M138" s="8"/>
    </row>
    <row r="139" spans="2:13">
      <c r="B139" s="8"/>
      <c r="C139" s="8"/>
      <c r="D139" s="8"/>
      <c r="E139" s="8"/>
      <c r="F139" s="8"/>
      <c r="G139" s="8"/>
      <c r="H139" s="8"/>
      <c r="I139" s="8"/>
      <c r="J139" s="8"/>
      <c r="K139" s="8"/>
      <c r="L139" s="8"/>
      <c r="M139" s="8"/>
    </row>
    <row r="140" spans="2:13">
      <c r="B140" s="8"/>
      <c r="C140" s="8"/>
      <c r="D140" s="8"/>
      <c r="E140" s="8"/>
      <c r="F140" s="8"/>
      <c r="G140" s="8"/>
      <c r="H140" s="8"/>
      <c r="I140" s="8"/>
      <c r="J140" s="8"/>
      <c r="K140" s="8"/>
      <c r="L140" s="8"/>
      <c r="M140" s="8"/>
    </row>
    <row r="141" spans="2:13">
      <c r="B141" s="8"/>
      <c r="C141" s="8"/>
      <c r="D141" s="8"/>
      <c r="E141" s="8"/>
      <c r="F141" s="8"/>
      <c r="G141" s="8"/>
      <c r="H141" s="8"/>
      <c r="I141" s="8"/>
      <c r="J141" s="8"/>
      <c r="K141" s="8"/>
      <c r="L141" s="8"/>
      <c r="M141" s="8"/>
    </row>
    <row r="142" spans="2:13">
      <c r="B142" s="8"/>
      <c r="C142" s="8"/>
      <c r="D142" s="8"/>
      <c r="E142" s="8"/>
      <c r="F142" s="8"/>
      <c r="G142" s="8"/>
      <c r="H142" s="8"/>
      <c r="I142" s="8"/>
      <c r="J142" s="8"/>
      <c r="K142" s="8"/>
      <c r="L142" s="8"/>
      <c r="M142" s="8"/>
    </row>
    <row r="143" spans="2:13">
      <c r="B143" s="8"/>
      <c r="C143" s="8"/>
      <c r="D143" s="8"/>
      <c r="E143" s="8"/>
      <c r="F143" s="8"/>
      <c r="G143" s="8"/>
      <c r="H143" s="8"/>
      <c r="I143" s="8"/>
      <c r="J143" s="8"/>
      <c r="K143" s="8"/>
      <c r="L143" s="8"/>
      <c r="M143" s="8"/>
    </row>
    <row r="144" spans="2:13">
      <c r="B144" s="8"/>
      <c r="C144" s="8"/>
      <c r="D144" s="8"/>
      <c r="E144" s="8"/>
      <c r="F144" s="8"/>
      <c r="G144" s="8"/>
      <c r="H144" s="8"/>
      <c r="I144" s="8"/>
      <c r="J144" s="8"/>
      <c r="K144" s="8"/>
      <c r="L144" s="8"/>
      <c r="M144" s="8"/>
    </row>
    <row r="145" spans="2:13">
      <c r="B145" s="8"/>
      <c r="C145" s="8"/>
      <c r="D145" s="8"/>
      <c r="E145" s="8"/>
      <c r="F145" s="8"/>
      <c r="G145" s="8"/>
      <c r="H145" s="8"/>
      <c r="I145" s="8"/>
      <c r="J145" s="8"/>
      <c r="K145" s="8"/>
      <c r="L145" s="8"/>
      <c r="M145" s="8"/>
    </row>
    <row r="146" spans="2:13">
      <c r="B146" s="8"/>
      <c r="C146" s="8"/>
      <c r="D146" s="8"/>
      <c r="E146" s="8"/>
      <c r="F146" s="8"/>
      <c r="G146" s="8"/>
      <c r="H146" s="8"/>
      <c r="I146" s="8"/>
      <c r="J146" s="8"/>
      <c r="K146" s="8"/>
      <c r="L146" s="8"/>
      <c r="M146" s="8"/>
    </row>
    <row r="147" spans="2:13">
      <c r="B147" s="8"/>
      <c r="C147" s="8"/>
      <c r="D147" s="8"/>
      <c r="E147" s="8"/>
      <c r="F147" s="8"/>
      <c r="G147" s="8"/>
      <c r="H147" s="8"/>
      <c r="I147" s="8"/>
      <c r="J147" s="8"/>
      <c r="K147" s="8"/>
      <c r="L147" s="8"/>
      <c r="M147" s="8"/>
    </row>
    <row r="148" spans="2:13">
      <c r="B148" s="8"/>
      <c r="C148" s="8"/>
      <c r="D148" s="8"/>
      <c r="E148" s="8"/>
      <c r="F148" s="8"/>
      <c r="G148" s="8"/>
      <c r="H148" s="8"/>
      <c r="I148" s="8"/>
      <c r="J148" s="8"/>
      <c r="K148" s="8"/>
      <c r="L148" s="8"/>
      <c r="M148" s="8"/>
    </row>
    <row r="149" spans="2:13">
      <c r="B149" s="8"/>
      <c r="C149" s="8"/>
      <c r="D149" s="8"/>
      <c r="E149" s="8"/>
      <c r="F149" s="8"/>
      <c r="G149" s="8"/>
      <c r="H149" s="8"/>
      <c r="I149" s="8"/>
      <c r="J149" s="8"/>
      <c r="K149" s="8"/>
      <c r="L149" s="8"/>
      <c r="M149" s="8"/>
    </row>
    <row r="150" spans="2:13">
      <c r="B150" s="8"/>
      <c r="C150" s="8"/>
      <c r="D150" s="8"/>
      <c r="E150" s="8"/>
      <c r="F150" s="8"/>
      <c r="G150" s="8"/>
      <c r="H150" s="8"/>
      <c r="I150" s="8"/>
      <c r="J150" s="8"/>
      <c r="K150" s="8"/>
      <c r="L150" s="8"/>
      <c r="M150" s="8"/>
    </row>
    <row r="151" spans="2:13">
      <c r="B151" s="8"/>
      <c r="C151" s="8"/>
      <c r="D151" s="8"/>
      <c r="E151" s="8"/>
      <c r="F151" s="8"/>
      <c r="G151" s="8"/>
      <c r="H151" s="8"/>
      <c r="I151" s="8"/>
      <c r="J151" s="8"/>
      <c r="K151" s="8"/>
      <c r="L151" s="8"/>
      <c r="M151" s="8"/>
    </row>
    <row r="152" spans="2:13">
      <c r="B152" s="8"/>
      <c r="C152" s="8"/>
      <c r="D152" s="8"/>
      <c r="E152" s="8"/>
      <c r="F152" s="8"/>
      <c r="G152" s="8"/>
      <c r="H152" s="8"/>
      <c r="I152" s="8"/>
      <c r="J152" s="8"/>
      <c r="K152" s="8"/>
      <c r="L152" s="8"/>
      <c r="M152" s="8"/>
    </row>
    <row r="153" spans="2:13">
      <c r="B153" s="8"/>
      <c r="C153" s="8"/>
      <c r="D153" s="8"/>
      <c r="E153" s="8"/>
      <c r="F153" s="8"/>
      <c r="G153" s="8"/>
      <c r="H153" s="8"/>
      <c r="I153" s="8"/>
      <c r="J153" s="8"/>
      <c r="K153" s="8"/>
      <c r="L153" s="8"/>
      <c r="M153" s="8"/>
    </row>
    <row r="159" spans="2:13">
      <c r="B159" s="8"/>
      <c r="C159" s="8"/>
      <c r="D159" s="8"/>
      <c r="E159" s="8"/>
      <c r="F159" s="8"/>
      <c r="G159" s="8"/>
      <c r="H159" s="8"/>
      <c r="I159" s="8"/>
      <c r="J159" s="8"/>
      <c r="K159" s="8"/>
      <c r="L159" s="8"/>
      <c r="M159" s="8"/>
    </row>
    <row r="160" spans="2:13">
      <c r="B160" s="8"/>
      <c r="C160" s="8"/>
      <c r="D160" s="8"/>
      <c r="E160" s="8"/>
      <c r="F160" s="8"/>
      <c r="G160" s="8"/>
      <c r="H160" s="8"/>
      <c r="I160" s="8"/>
      <c r="J160" s="8"/>
      <c r="K160" s="8"/>
      <c r="L160" s="8"/>
      <c r="M160" s="8"/>
    </row>
    <row r="161" spans="2:13">
      <c r="B161" s="8"/>
      <c r="C161" s="8"/>
      <c r="D161" s="8"/>
      <c r="E161" s="8"/>
      <c r="F161" s="8"/>
      <c r="G161" s="8"/>
      <c r="H161" s="8"/>
      <c r="I161" s="8"/>
      <c r="J161" s="8"/>
      <c r="K161" s="8"/>
      <c r="L161" s="8"/>
      <c r="M161" s="8"/>
    </row>
    <row r="162" spans="2:13">
      <c r="B162" s="8"/>
      <c r="C162" s="8"/>
      <c r="D162" s="8"/>
      <c r="E162" s="8"/>
      <c r="F162" s="8"/>
      <c r="G162" s="8"/>
      <c r="H162" s="8"/>
      <c r="I162" s="8"/>
      <c r="J162" s="8"/>
      <c r="K162" s="8"/>
      <c r="L162" s="8"/>
      <c r="M162" s="8"/>
    </row>
    <row r="163" spans="2:13">
      <c r="B163" s="8"/>
      <c r="C163" s="8"/>
      <c r="D163" s="8"/>
      <c r="E163" s="8"/>
      <c r="F163" s="8"/>
      <c r="G163" s="8"/>
      <c r="H163" s="8"/>
      <c r="I163" s="8"/>
      <c r="J163" s="8"/>
      <c r="K163" s="8"/>
      <c r="L163" s="8"/>
      <c r="M163" s="8"/>
    </row>
    <row r="164" spans="2:13">
      <c r="B164" s="8"/>
      <c r="C164" s="8"/>
      <c r="D164" s="8"/>
      <c r="E164" s="8"/>
      <c r="F164" s="8"/>
      <c r="G164" s="8"/>
      <c r="H164" s="8"/>
      <c r="I164" s="8"/>
      <c r="J164" s="8"/>
      <c r="K164" s="8"/>
      <c r="L164" s="8"/>
      <c r="M164" s="8"/>
    </row>
    <row r="165" spans="2:13">
      <c r="B165" s="8"/>
      <c r="C165" s="8"/>
      <c r="D165" s="8"/>
      <c r="E165" s="8"/>
      <c r="F165" s="8"/>
      <c r="G165" s="8"/>
      <c r="H165" s="8"/>
      <c r="I165" s="8"/>
      <c r="J165" s="8"/>
      <c r="K165" s="8"/>
      <c r="L165" s="8"/>
      <c r="M165" s="8"/>
    </row>
    <row r="166" spans="2:13">
      <c r="B166" s="8"/>
      <c r="C166" s="8"/>
      <c r="D166" s="8"/>
      <c r="E166" s="8"/>
      <c r="F166" s="8"/>
      <c r="G166" s="8"/>
      <c r="H166" s="8"/>
      <c r="I166" s="8"/>
      <c r="J166" s="8"/>
      <c r="K166" s="8"/>
      <c r="L166" s="8"/>
      <c r="M166" s="8"/>
    </row>
    <row r="167" spans="2:13">
      <c r="B167" s="8"/>
      <c r="C167" s="8"/>
      <c r="D167" s="8"/>
      <c r="E167" s="8"/>
      <c r="F167" s="8"/>
      <c r="G167" s="8"/>
      <c r="H167" s="8"/>
      <c r="I167" s="8"/>
      <c r="J167" s="8"/>
      <c r="K167" s="8"/>
      <c r="L167" s="8"/>
      <c r="M167" s="8"/>
    </row>
    <row r="168" spans="2:13">
      <c r="B168" s="8"/>
      <c r="C168" s="8"/>
      <c r="D168" s="8"/>
      <c r="E168" s="8"/>
      <c r="F168" s="8"/>
      <c r="G168" s="8"/>
      <c r="H168" s="8"/>
      <c r="I168" s="8"/>
      <c r="J168" s="8"/>
      <c r="K168" s="8"/>
      <c r="L168" s="8"/>
      <c r="M168" s="8"/>
    </row>
    <row r="169" spans="2:13">
      <c r="B169" s="8"/>
      <c r="C169" s="8"/>
      <c r="D169" s="8"/>
      <c r="E169" s="8"/>
      <c r="F169" s="8"/>
      <c r="G169" s="8"/>
      <c r="H169" s="8"/>
      <c r="I169" s="8"/>
      <c r="J169" s="8"/>
      <c r="K169" s="8"/>
      <c r="L169" s="8"/>
      <c r="M169" s="8"/>
    </row>
    <row r="170" spans="2:13">
      <c r="B170" s="8"/>
      <c r="C170" s="8"/>
      <c r="D170" s="8"/>
      <c r="E170" s="8"/>
      <c r="F170" s="8"/>
      <c r="G170" s="8"/>
      <c r="H170" s="8"/>
      <c r="I170" s="8"/>
      <c r="J170" s="8"/>
      <c r="K170" s="8"/>
      <c r="L170" s="8"/>
      <c r="M170" s="8"/>
    </row>
    <row r="171" spans="2:13">
      <c r="B171" s="8"/>
      <c r="C171" s="8"/>
      <c r="D171" s="8"/>
      <c r="E171" s="8"/>
      <c r="F171" s="8"/>
      <c r="G171" s="8"/>
      <c r="H171" s="8"/>
      <c r="I171" s="8"/>
      <c r="J171" s="8"/>
      <c r="K171" s="8"/>
      <c r="L171" s="8"/>
      <c r="M171" s="8"/>
    </row>
    <row r="172" spans="2:13">
      <c r="B172" s="8"/>
      <c r="C172" s="8"/>
      <c r="D172" s="8"/>
      <c r="E172" s="8"/>
      <c r="F172" s="8"/>
      <c r="G172" s="8"/>
      <c r="H172" s="8"/>
      <c r="I172" s="8"/>
      <c r="J172" s="8"/>
      <c r="K172" s="8"/>
      <c r="L172" s="8"/>
      <c r="M172" s="8"/>
    </row>
    <row r="173" spans="2:13">
      <c r="B173" s="8"/>
      <c r="C173" s="8"/>
      <c r="D173" s="8"/>
      <c r="E173" s="8"/>
      <c r="F173" s="8"/>
      <c r="G173" s="8"/>
      <c r="H173" s="8"/>
      <c r="I173" s="8"/>
      <c r="J173" s="8"/>
      <c r="K173" s="8"/>
      <c r="L173" s="8"/>
      <c r="M173" s="8"/>
    </row>
    <row r="174" spans="2:13">
      <c r="B174" s="8"/>
      <c r="C174" s="8"/>
      <c r="D174" s="8"/>
      <c r="E174" s="8"/>
      <c r="F174" s="8"/>
      <c r="G174" s="8"/>
      <c r="H174" s="8"/>
      <c r="I174" s="8"/>
      <c r="J174" s="8"/>
      <c r="K174" s="8"/>
      <c r="L174" s="8"/>
      <c r="M174" s="8"/>
    </row>
    <row r="175" spans="2:13">
      <c r="B175" s="8"/>
      <c r="C175" s="8"/>
      <c r="D175" s="8"/>
      <c r="E175" s="8"/>
      <c r="F175" s="8"/>
      <c r="G175" s="8"/>
      <c r="H175" s="8"/>
      <c r="I175" s="8"/>
      <c r="J175" s="8"/>
      <c r="K175" s="8"/>
      <c r="L175" s="8"/>
      <c r="M175" s="8"/>
    </row>
    <row r="176" spans="2:13">
      <c r="B176" s="8"/>
      <c r="C176" s="8"/>
      <c r="D176" s="8"/>
      <c r="E176" s="8"/>
      <c r="F176" s="8"/>
      <c r="G176" s="8"/>
      <c r="H176" s="8"/>
      <c r="I176" s="8"/>
      <c r="J176" s="8"/>
      <c r="K176" s="8"/>
      <c r="L176" s="8"/>
      <c r="M176" s="8"/>
    </row>
    <row r="177" spans="2:13">
      <c r="B177" s="8"/>
      <c r="C177" s="8"/>
      <c r="D177" s="8"/>
      <c r="E177" s="8"/>
      <c r="F177" s="8"/>
      <c r="G177" s="8"/>
      <c r="H177" s="8"/>
      <c r="I177" s="8"/>
      <c r="J177" s="8"/>
      <c r="K177" s="8"/>
      <c r="L177" s="8"/>
      <c r="M177" s="8"/>
    </row>
    <row r="178" spans="2:13">
      <c r="B178" s="8"/>
      <c r="C178" s="8"/>
      <c r="D178" s="8"/>
      <c r="E178" s="8"/>
      <c r="F178" s="8"/>
      <c r="G178" s="8"/>
      <c r="H178" s="8"/>
      <c r="I178" s="8"/>
      <c r="J178" s="8"/>
      <c r="K178" s="8"/>
      <c r="L178" s="8"/>
      <c r="M178" s="8"/>
    </row>
    <row r="179" spans="2:13">
      <c r="B179" s="8"/>
      <c r="C179" s="8"/>
      <c r="D179" s="8"/>
      <c r="E179" s="8"/>
      <c r="F179" s="8"/>
      <c r="G179" s="8"/>
      <c r="H179" s="8"/>
      <c r="I179" s="8"/>
      <c r="J179" s="8"/>
      <c r="K179" s="8"/>
      <c r="L179" s="8"/>
      <c r="M179" s="8"/>
    </row>
    <row r="180" spans="2:13">
      <c r="B180" s="8"/>
      <c r="C180" s="8"/>
      <c r="D180" s="8"/>
      <c r="E180" s="8"/>
      <c r="F180" s="8"/>
      <c r="G180" s="8"/>
      <c r="H180" s="8"/>
      <c r="I180" s="8"/>
      <c r="J180" s="8"/>
      <c r="K180" s="8"/>
      <c r="L180" s="8"/>
      <c r="M180" s="8"/>
    </row>
    <row r="181" spans="2:13">
      <c r="B181" s="8"/>
      <c r="C181" s="8"/>
      <c r="D181" s="8"/>
      <c r="E181" s="8"/>
      <c r="F181" s="8"/>
      <c r="G181" s="8"/>
      <c r="H181" s="8"/>
      <c r="I181" s="8"/>
      <c r="J181" s="8"/>
      <c r="K181" s="8"/>
      <c r="L181" s="8"/>
      <c r="M181" s="8"/>
    </row>
    <row r="182" spans="2:13">
      <c r="B182" s="8"/>
      <c r="C182" s="8"/>
      <c r="D182" s="8"/>
      <c r="E182" s="8"/>
      <c r="F182" s="8"/>
      <c r="G182" s="8"/>
      <c r="H182" s="8"/>
      <c r="I182" s="8"/>
      <c r="J182" s="8"/>
      <c r="K182" s="8"/>
      <c r="L182" s="8"/>
      <c r="M182" s="8"/>
    </row>
    <row r="183" spans="2:13">
      <c r="B183" s="8"/>
      <c r="C183" s="8"/>
      <c r="D183" s="8"/>
      <c r="E183" s="8"/>
      <c r="F183" s="8"/>
      <c r="G183" s="8"/>
      <c r="H183" s="8"/>
      <c r="I183" s="8"/>
      <c r="J183" s="8"/>
      <c r="K183" s="8"/>
      <c r="L183" s="8"/>
      <c r="M183" s="8"/>
    </row>
    <row r="184" spans="2:13">
      <c r="B184" s="8"/>
      <c r="C184" s="8"/>
      <c r="D184" s="8"/>
      <c r="E184" s="8"/>
      <c r="F184" s="8"/>
      <c r="G184" s="8"/>
      <c r="H184" s="8"/>
      <c r="I184" s="8"/>
      <c r="J184" s="8"/>
      <c r="K184" s="8"/>
      <c r="L184" s="8"/>
      <c r="M184" s="8"/>
    </row>
    <row r="185" spans="2:13">
      <c r="B185" s="8"/>
      <c r="C185" s="8"/>
      <c r="D185" s="8"/>
      <c r="E185" s="8"/>
      <c r="F185" s="8"/>
      <c r="G185" s="8"/>
      <c r="H185" s="8"/>
      <c r="I185" s="8"/>
      <c r="J185" s="8"/>
      <c r="K185" s="8"/>
      <c r="L185" s="8"/>
      <c r="M185" s="8"/>
    </row>
    <row r="186" spans="2:13">
      <c r="B186" s="8"/>
      <c r="C186" s="8"/>
      <c r="D186" s="8"/>
      <c r="E186" s="8"/>
      <c r="F186" s="8"/>
      <c r="G186" s="8"/>
      <c r="H186" s="8"/>
      <c r="I186" s="8"/>
      <c r="J186" s="8"/>
      <c r="K186" s="8"/>
      <c r="L186" s="8"/>
      <c r="M186" s="8"/>
    </row>
    <row r="187" spans="2:13">
      <c r="B187" s="8"/>
      <c r="C187" s="8"/>
      <c r="D187" s="8"/>
      <c r="E187" s="8"/>
      <c r="F187" s="8"/>
      <c r="G187" s="8"/>
      <c r="H187" s="8"/>
      <c r="I187" s="8"/>
      <c r="J187" s="8"/>
      <c r="K187" s="8"/>
      <c r="L187" s="8"/>
      <c r="M187" s="8"/>
    </row>
    <row r="188" spans="2:13">
      <c r="B188" s="8"/>
      <c r="C188" s="8"/>
      <c r="D188" s="8"/>
      <c r="E188" s="8"/>
      <c r="F188" s="8"/>
      <c r="G188" s="8"/>
      <c r="H188" s="8"/>
      <c r="I188" s="8"/>
      <c r="J188" s="8"/>
      <c r="K188" s="8"/>
      <c r="L188" s="8"/>
      <c r="M188" s="8"/>
    </row>
    <row r="189" spans="2:13">
      <c r="B189" s="8"/>
      <c r="C189" s="8"/>
      <c r="D189" s="8"/>
      <c r="E189" s="8"/>
      <c r="F189" s="8"/>
      <c r="G189" s="8"/>
      <c r="H189" s="8"/>
      <c r="I189" s="8"/>
      <c r="J189" s="8"/>
      <c r="K189" s="8"/>
      <c r="L189" s="8"/>
      <c r="M189" s="8"/>
    </row>
    <row r="190" spans="2:13">
      <c r="B190" s="8"/>
      <c r="C190" s="8"/>
      <c r="D190" s="8"/>
      <c r="E190" s="8"/>
      <c r="F190" s="8"/>
      <c r="G190" s="8"/>
      <c r="H190" s="8"/>
      <c r="I190" s="8"/>
      <c r="J190" s="8"/>
      <c r="K190" s="8"/>
      <c r="L190" s="8"/>
      <c r="M190" s="8"/>
    </row>
    <row r="191" spans="2:13">
      <c r="B191" s="8"/>
      <c r="C191" s="8"/>
      <c r="D191" s="8"/>
      <c r="E191" s="8"/>
      <c r="F191" s="8"/>
      <c r="G191" s="8"/>
      <c r="H191" s="8"/>
      <c r="I191" s="8"/>
      <c r="J191" s="8"/>
      <c r="K191" s="8"/>
      <c r="L191" s="8"/>
      <c r="M191" s="8"/>
    </row>
    <row r="192" spans="2:13">
      <c r="B192" s="8"/>
      <c r="C192" s="8"/>
      <c r="D192" s="8"/>
      <c r="E192" s="8"/>
      <c r="F192" s="8"/>
      <c r="G192" s="8"/>
      <c r="H192" s="8"/>
      <c r="I192" s="8"/>
      <c r="J192" s="8"/>
      <c r="K192" s="8"/>
      <c r="L192" s="8"/>
      <c r="M192" s="8"/>
    </row>
    <row r="193" spans="2:13">
      <c r="B193" s="8"/>
      <c r="C193" s="8"/>
      <c r="D193" s="8"/>
      <c r="E193" s="8"/>
      <c r="F193" s="8"/>
      <c r="G193" s="8"/>
      <c r="H193" s="8"/>
      <c r="I193" s="8"/>
      <c r="J193" s="8"/>
      <c r="K193" s="8"/>
      <c r="L193" s="8"/>
      <c r="M193" s="8"/>
    </row>
    <row r="194" spans="2:13">
      <c r="B194" s="8"/>
      <c r="C194" s="8"/>
      <c r="D194" s="8"/>
      <c r="E194" s="8"/>
      <c r="F194" s="8"/>
      <c r="G194" s="8"/>
      <c r="H194" s="8"/>
      <c r="I194" s="8"/>
      <c r="J194" s="8"/>
      <c r="K194" s="8"/>
      <c r="L194" s="8"/>
      <c r="M194" s="8"/>
    </row>
    <row r="195" spans="2:13">
      <c r="B195" s="8"/>
      <c r="C195" s="8"/>
      <c r="D195" s="8"/>
      <c r="E195" s="8"/>
      <c r="F195" s="8"/>
      <c r="G195" s="8"/>
      <c r="H195" s="8"/>
      <c r="I195" s="8"/>
      <c r="J195" s="8"/>
      <c r="K195" s="8"/>
      <c r="L195" s="8"/>
      <c r="M195" s="8"/>
    </row>
    <row r="196" spans="2:13">
      <c r="B196" s="8"/>
      <c r="C196" s="8"/>
      <c r="D196" s="8"/>
      <c r="E196" s="8"/>
      <c r="F196" s="8"/>
      <c r="G196" s="8"/>
      <c r="H196" s="8"/>
      <c r="I196" s="8"/>
      <c r="J196" s="8"/>
      <c r="K196" s="8"/>
      <c r="L196" s="8"/>
      <c r="M196" s="8"/>
    </row>
    <row r="197" spans="2:13">
      <c r="B197" s="8"/>
      <c r="C197" s="8"/>
      <c r="D197" s="8"/>
      <c r="E197" s="8"/>
      <c r="F197" s="8"/>
      <c r="G197" s="8"/>
      <c r="H197" s="8"/>
      <c r="I197" s="8"/>
      <c r="J197" s="8"/>
      <c r="K197" s="8"/>
      <c r="L197" s="8"/>
      <c r="M197" s="8"/>
    </row>
    <row r="198" spans="2:13">
      <c r="B198" s="8"/>
      <c r="C198" s="8"/>
      <c r="D198" s="8"/>
      <c r="E198" s="8"/>
      <c r="F198" s="8"/>
      <c r="G198" s="8"/>
      <c r="H198" s="8"/>
      <c r="I198" s="8"/>
      <c r="J198" s="8"/>
      <c r="K198" s="8"/>
      <c r="L198" s="8"/>
      <c r="M198" s="8"/>
    </row>
    <row r="199" spans="2:13">
      <c r="B199" s="8"/>
      <c r="C199" s="8"/>
      <c r="D199" s="8"/>
      <c r="E199" s="8"/>
      <c r="F199" s="8"/>
      <c r="G199" s="8"/>
      <c r="H199" s="8"/>
      <c r="I199" s="8"/>
      <c r="J199" s="8"/>
      <c r="K199" s="8"/>
      <c r="L199" s="8"/>
      <c r="M199" s="8"/>
    </row>
    <row r="200" spans="2:13">
      <c r="B200" s="8"/>
      <c r="C200" s="8"/>
      <c r="D200" s="8"/>
      <c r="E200" s="8"/>
      <c r="F200" s="8"/>
      <c r="G200" s="8"/>
      <c r="H200" s="8"/>
      <c r="I200" s="8"/>
      <c r="J200" s="8"/>
      <c r="K200" s="8"/>
      <c r="L200" s="8"/>
      <c r="M200" s="8"/>
    </row>
    <row r="201" spans="2:13">
      <c r="B201" s="8"/>
      <c r="C201" s="8"/>
      <c r="D201" s="8"/>
      <c r="E201" s="8"/>
      <c r="F201" s="8"/>
      <c r="G201" s="8"/>
      <c r="H201" s="8"/>
      <c r="I201" s="8"/>
      <c r="J201" s="8"/>
      <c r="K201" s="8"/>
      <c r="L201" s="8"/>
      <c r="M201" s="8"/>
    </row>
    <row r="202" spans="2:13">
      <c r="B202" s="8"/>
      <c r="C202" s="8"/>
      <c r="D202" s="8"/>
      <c r="E202" s="8"/>
      <c r="F202" s="8"/>
      <c r="G202" s="8"/>
      <c r="H202" s="8"/>
      <c r="I202" s="8"/>
      <c r="J202" s="8"/>
      <c r="K202" s="8"/>
      <c r="L202" s="8"/>
      <c r="M202" s="8"/>
    </row>
    <row r="203" spans="2:13">
      <c r="B203" s="8"/>
      <c r="C203" s="8"/>
      <c r="D203" s="8"/>
      <c r="E203" s="8"/>
      <c r="F203" s="8"/>
      <c r="G203" s="8"/>
      <c r="H203" s="8"/>
      <c r="I203" s="8"/>
      <c r="J203" s="8"/>
      <c r="K203" s="8"/>
      <c r="L203" s="8"/>
      <c r="M203" s="8"/>
    </row>
    <row r="204" spans="2:13">
      <c r="B204" s="8"/>
      <c r="C204" s="8"/>
      <c r="D204" s="8"/>
      <c r="E204" s="8"/>
      <c r="F204" s="8"/>
      <c r="G204" s="8"/>
      <c r="H204" s="8"/>
      <c r="I204" s="8"/>
      <c r="J204" s="8"/>
      <c r="K204" s="8"/>
      <c r="L204" s="8"/>
      <c r="M204" s="8"/>
    </row>
    <row r="205" spans="2:13">
      <c r="B205" s="8"/>
      <c r="C205" s="8"/>
      <c r="D205" s="8"/>
      <c r="E205" s="8"/>
      <c r="F205" s="8"/>
      <c r="G205" s="8"/>
      <c r="H205" s="8"/>
      <c r="I205" s="8"/>
      <c r="J205" s="8"/>
      <c r="K205" s="8"/>
      <c r="L205" s="8"/>
      <c r="M205" s="8"/>
    </row>
    <row r="206" spans="2:13">
      <c r="B206" s="8"/>
      <c r="C206" s="8"/>
      <c r="D206" s="8"/>
      <c r="E206" s="8"/>
      <c r="F206" s="8"/>
      <c r="G206" s="8"/>
      <c r="H206" s="8"/>
      <c r="I206" s="8"/>
      <c r="J206" s="8"/>
      <c r="K206" s="8"/>
      <c r="L206" s="8"/>
      <c r="M206" s="8"/>
    </row>
    <row r="207" spans="2:13">
      <c r="B207" s="8"/>
      <c r="C207" s="8"/>
      <c r="D207" s="8"/>
      <c r="E207" s="8"/>
      <c r="F207" s="8"/>
      <c r="G207" s="8"/>
      <c r="H207" s="8"/>
      <c r="I207" s="8"/>
      <c r="J207" s="8"/>
      <c r="K207" s="8"/>
      <c r="L207" s="8"/>
      <c r="M207" s="8"/>
    </row>
    <row r="208" spans="2:13">
      <c r="B208" s="8"/>
      <c r="C208" s="8"/>
      <c r="D208" s="8"/>
      <c r="E208" s="8"/>
      <c r="F208" s="8"/>
      <c r="G208" s="8"/>
      <c r="H208" s="8"/>
      <c r="I208" s="8"/>
      <c r="J208" s="8"/>
      <c r="K208" s="8"/>
      <c r="L208" s="8"/>
      <c r="M208" s="8"/>
    </row>
    <row r="209" spans="2:13">
      <c r="B209" s="8"/>
      <c r="C209" s="8"/>
      <c r="D209" s="8"/>
      <c r="E209" s="8"/>
      <c r="F209" s="8"/>
      <c r="G209" s="8"/>
      <c r="H209" s="8"/>
      <c r="I209" s="8"/>
      <c r="J209" s="8"/>
      <c r="K209" s="8"/>
      <c r="L209" s="8"/>
      <c r="M209" s="8"/>
    </row>
    <row r="210" spans="2:13">
      <c r="B210" s="8"/>
      <c r="C210" s="8"/>
      <c r="D210" s="8"/>
      <c r="E210" s="8"/>
      <c r="F210" s="8"/>
      <c r="G210" s="8"/>
      <c r="H210" s="8"/>
      <c r="I210" s="8"/>
      <c r="J210" s="8"/>
      <c r="K210" s="8"/>
      <c r="L210" s="8"/>
      <c r="M210" s="8"/>
    </row>
    <row r="211" spans="2:13">
      <c r="B211" s="8"/>
      <c r="C211" s="8"/>
      <c r="D211" s="8"/>
      <c r="E211" s="8"/>
      <c r="F211" s="8"/>
      <c r="G211" s="8"/>
      <c r="H211" s="8"/>
      <c r="I211" s="8"/>
      <c r="J211" s="8"/>
      <c r="K211" s="8"/>
      <c r="L211" s="8"/>
      <c r="M211" s="8"/>
    </row>
    <row r="212" spans="2:13">
      <c r="B212" s="8"/>
      <c r="C212" s="8"/>
      <c r="D212" s="8"/>
      <c r="E212" s="8"/>
      <c r="F212" s="8"/>
      <c r="G212" s="8"/>
      <c r="H212" s="8"/>
      <c r="I212" s="8"/>
      <c r="J212" s="8"/>
      <c r="K212" s="8"/>
      <c r="L212" s="8"/>
      <c r="M212" s="8"/>
    </row>
    <row r="213" spans="2:13">
      <c r="B213" s="8"/>
      <c r="C213" s="8"/>
      <c r="D213" s="8"/>
      <c r="E213" s="8"/>
      <c r="F213" s="8"/>
      <c r="G213" s="8"/>
      <c r="H213" s="8"/>
      <c r="I213" s="8"/>
      <c r="J213" s="8"/>
      <c r="K213" s="8"/>
      <c r="L213" s="8"/>
      <c r="M213" s="8"/>
    </row>
    <row r="214" spans="2:13">
      <c r="B214" s="8"/>
      <c r="C214" s="8"/>
      <c r="D214" s="8"/>
      <c r="E214" s="8"/>
      <c r="F214" s="8"/>
      <c r="G214" s="8"/>
      <c r="H214" s="8"/>
      <c r="I214" s="8"/>
      <c r="J214" s="8"/>
      <c r="K214" s="8"/>
      <c r="L214" s="8"/>
      <c r="M214" s="8"/>
    </row>
    <row r="215" spans="2:13">
      <c r="B215" s="8"/>
      <c r="C215" s="8"/>
      <c r="D215" s="8"/>
      <c r="E215" s="8"/>
      <c r="F215" s="8"/>
      <c r="G215" s="8"/>
      <c r="H215" s="8"/>
      <c r="I215" s="8"/>
      <c r="J215" s="8"/>
      <c r="K215" s="8"/>
      <c r="L215" s="8"/>
      <c r="M215" s="8"/>
    </row>
    <row r="216" spans="2:13">
      <c r="B216" s="8"/>
      <c r="C216" s="8"/>
      <c r="D216" s="8"/>
      <c r="E216" s="8"/>
      <c r="F216" s="8"/>
      <c r="G216" s="8"/>
      <c r="H216" s="8"/>
      <c r="I216" s="8"/>
      <c r="J216" s="8"/>
      <c r="K216" s="8"/>
      <c r="L216" s="8"/>
      <c r="M216" s="8"/>
    </row>
    <row r="217" spans="2:13">
      <c r="B217" s="8"/>
      <c r="C217" s="8"/>
      <c r="D217" s="8"/>
      <c r="E217" s="8"/>
      <c r="F217" s="8"/>
      <c r="G217" s="8"/>
      <c r="H217" s="8"/>
      <c r="I217" s="8"/>
      <c r="J217" s="8"/>
      <c r="K217" s="8"/>
      <c r="L217" s="8"/>
      <c r="M217" s="8"/>
    </row>
    <row r="218" spans="2:13">
      <c r="B218" s="8"/>
      <c r="C218" s="8"/>
      <c r="D218" s="8"/>
      <c r="E218" s="8"/>
      <c r="F218" s="8"/>
      <c r="G218" s="8"/>
      <c r="H218" s="8"/>
      <c r="I218" s="8"/>
      <c r="J218" s="8"/>
      <c r="K218" s="8"/>
      <c r="L218" s="8"/>
      <c r="M218" s="8"/>
    </row>
    <row r="219" spans="2:13">
      <c r="B219" s="8"/>
      <c r="C219" s="8"/>
      <c r="D219" s="8"/>
      <c r="E219" s="8"/>
      <c r="F219" s="8"/>
      <c r="G219" s="8"/>
      <c r="H219" s="8"/>
      <c r="I219" s="8"/>
      <c r="J219" s="8"/>
      <c r="K219" s="8"/>
      <c r="L219" s="8"/>
      <c r="M219" s="8"/>
    </row>
    <row r="220" spans="2:13">
      <c r="B220" s="8"/>
      <c r="C220" s="8"/>
      <c r="D220" s="8"/>
      <c r="E220" s="8"/>
      <c r="F220" s="8"/>
      <c r="G220" s="8"/>
      <c r="H220" s="8"/>
      <c r="I220" s="8"/>
      <c r="J220" s="8"/>
      <c r="K220" s="8"/>
      <c r="L220" s="8"/>
      <c r="M220" s="8"/>
    </row>
    <row r="221" spans="2:13">
      <c r="B221" s="8"/>
      <c r="C221" s="8"/>
      <c r="D221" s="8"/>
      <c r="E221" s="8"/>
      <c r="F221" s="8"/>
      <c r="G221" s="8"/>
      <c r="H221" s="8"/>
      <c r="I221" s="8"/>
      <c r="J221" s="8"/>
      <c r="K221" s="8"/>
      <c r="L221" s="8"/>
      <c r="M221" s="8"/>
    </row>
    <row r="222" spans="2:13">
      <c r="B222" s="8"/>
      <c r="C222" s="8"/>
      <c r="D222" s="8"/>
      <c r="E222" s="8"/>
      <c r="F222" s="8"/>
      <c r="G222" s="8"/>
      <c r="H222" s="8"/>
      <c r="I222" s="8"/>
      <c r="J222" s="8"/>
      <c r="K222" s="8"/>
      <c r="L222" s="8"/>
      <c r="M222" s="8"/>
    </row>
    <row r="223" spans="2:13">
      <c r="B223" s="8"/>
      <c r="C223" s="8"/>
      <c r="D223" s="8"/>
      <c r="E223" s="8"/>
      <c r="F223" s="8"/>
      <c r="G223" s="8"/>
      <c r="H223" s="8"/>
      <c r="I223" s="8"/>
      <c r="J223" s="8"/>
      <c r="K223" s="8"/>
      <c r="L223" s="8"/>
      <c r="M223" s="8"/>
    </row>
    <row r="224" spans="2:13">
      <c r="B224" s="8"/>
      <c r="C224" s="8"/>
      <c r="D224" s="8"/>
      <c r="E224" s="8"/>
      <c r="F224" s="8"/>
      <c r="G224" s="8"/>
      <c r="H224" s="8"/>
      <c r="I224" s="8"/>
      <c r="J224" s="8"/>
      <c r="K224" s="8"/>
      <c r="L224" s="8"/>
      <c r="M224" s="8"/>
    </row>
    <row r="225" spans="2:13">
      <c r="B225" s="8"/>
      <c r="C225" s="8"/>
      <c r="D225" s="8"/>
      <c r="E225" s="8"/>
      <c r="F225" s="8"/>
      <c r="G225" s="8"/>
      <c r="H225" s="8"/>
      <c r="I225" s="8"/>
      <c r="J225" s="8"/>
      <c r="K225" s="8"/>
      <c r="L225" s="8"/>
      <c r="M225" s="8"/>
    </row>
  </sheetData>
  <mergeCells count="5">
    <mergeCell ref="A3:N3"/>
    <mergeCell ref="A7:N7"/>
    <mergeCell ref="A6:N6"/>
    <mergeCell ref="A5:N5"/>
    <mergeCell ref="A4:N4"/>
  </mergeCells>
  <phoneticPr fontId="3" type="noConversion"/>
  <printOptions headings="1" gridLines="1"/>
  <pageMargins left="0.75" right="0.75" top="1" bottom="1" header="0.5" footer="0.5"/>
  <pageSetup scale="94" fitToHeight="1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28"/>
    <pageSetUpPr fitToPage="1"/>
  </sheetPr>
  <dimension ref="A1:N80"/>
  <sheetViews>
    <sheetView workbookViewId="0">
      <pane xSplit="1" ySplit="11" topLeftCell="B69" activePane="bottomRight" state="frozen"/>
      <selection pane="topRight" activeCell="B1" sqref="B1"/>
      <selection pane="bottomLeft" activeCell="A10" sqref="A10"/>
      <selection pane="bottomRight" activeCell="M69" sqref="M69"/>
    </sheetView>
  </sheetViews>
  <sheetFormatPr defaultRowHeight="12.75"/>
  <cols>
    <col min="1" max="1" width="16.1640625" bestFit="1" customWidth="1"/>
    <col min="2" max="2" width="14.5" bestFit="1" customWidth="1"/>
    <col min="3" max="5" width="11.1640625" bestFit="1" customWidth="1"/>
    <col min="6" max="6" width="12.33203125" bestFit="1" customWidth="1"/>
    <col min="7" max="14" width="11.1640625" bestFit="1" customWidth="1"/>
  </cols>
  <sheetData>
    <row r="1" spans="1:14">
      <c r="A1" t="str">
        <f>'SFY1011'!A1</f>
        <v>VALIDATED TAX RECEIPTS DATA FOR:  JULY, 2010 thru June, 2011</v>
      </c>
      <c r="N1" t="s">
        <v>89</v>
      </c>
    </row>
    <row r="3" spans="1:14">
      <c r="A3" s="30" t="s">
        <v>69</v>
      </c>
      <c r="B3" s="30"/>
      <c r="C3" s="30"/>
      <c r="D3" s="30"/>
      <c r="E3" s="30"/>
      <c r="F3" s="30"/>
      <c r="G3" s="30"/>
      <c r="H3" s="30"/>
      <c r="I3" s="30"/>
      <c r="J3" s="30"/>
      <c r="K3" s="30"/>
      <c r="L3" s="30"/>
      <c r="M3" s="30"/>
      <c r="N3" s="30"/>
    </row>
    <row r="4" spans="1:14">
      <c r="A4" s="30" t="s">
        <v>131</v>
      </c>
      <c r="B4" s="30"/>
      <c r="C4" s="30"/>
      <c r="D4" s="30"/>
      <c r="E4" s="30"/>
      <c r="F4" s="30"/>
      <c r="G4" s="30"/>
      <c r="H4" s="30"/>
      <c r="I4" s="30"/>
      <c r="J4" s="30"/>
      <c r="K4" s="30"/>
      <c r="L4" s="30"/>
      <c r="M4" s="30"/>
      <c r="N4" s="30"/>
    </row>
    <row r="5" spans="1:14">
      <c r="A5" s="30" t="s">
        <v>70</v>
      </c>
      <c r="B5" s="30"/>
      <c r="C5" s="30"/>
      <c r="D5" s="30"/>
      <c r="E5" s="30"/>
      <c r="F5" s="30"/>
      <c r="G5" s="30"/>
      <c r="H5" s="30"/>
      <c r="I5" s="30"/>
      <c r="J5" s="30"/>
      <c r="K5" s="30"/>
      <c r="L5" s="30"/>
      <c r="M5" s="30"/>
      <c r="N5" s="30"/>
    </row>
    <row r="6" spans="1:14">
      <c r="A6" s="30" t="s">
        <v>135</v>
      </c>
      <c r="B6" s="30"/>
      <c r="C6" s="30"/>
      <c r="D6" s="30"/>
      <c r="E6" s="30"/>
      <c r="F6" s="30"/>
      <c r="G6" s="30"/>
      <c r="H6" s="30"/>
      <c r="I6" s="30"/>
      <c r="J6" s="30"/>
      <c r="K6" s="30"/>
      <c r="L6" s="30"/>
      <c r="M6" s="30"/>
      <c r="N6" s="30"/>
    </row>
    <row r="7" spans="1:14">
      <c r="A7" s="30" t="s">
        <v>134</v>
      </c>
      <c r="B7" s="30"/>
      <c r="C7" s="30"/>
      <c r="D7" s="30"/>
      <c r="E7" s="30"/>
      <c r="F7" s="30"/>
      <c r="G7" s="30"/>
      <c r="H7" s="30"/>
      <c r="I7" s="30"/>
      <c r="J7" s="30"/>
      <c r="K7" s="30"/>
      <c r="L7" s="30"/>
      <c r="M7" s="30"/>
      <c r="N7" s="30"/>
    </row>
    <row r="8" spans="1:14">
      <c r="A8" s="10"/>
      <c r="B8" s="10"/>
      <c r="C8" s="10"/>
      <c r="D8" s="10"/>
      <c r="E8" s="10"/>
      <c r="F8" s="10"/>
      <c r="G8" s="10"/>
      <c r="H8" s="10"/>
      <c r="I8" s="10"/>
      <c r="J8" s="10"/>
      <c r="K8" s="10"/>
      <c r="L8" s="10"/>
      <c r="M8" s="10"/>
      <c r="N8" s="10"/>
    </row>
    <row r="9" spans="1:14">
      <c r="B9" s="2">
        <v>40360</v>
      </c>
      <c r="C9" s="2">
        <v>40391</v>
      </c>
      <c r="D9" s="2">
        <v>40422</v>
      </c>
      <c r="E9" s="2">
        <v>40452</v>
      </c>
      <c r="F9" s="2">
        <v>40483</v>
      </c>
      <c r="G9" s="2">
        <v>40513</v>
      </c>
      <c r="H9" s="2">
        <v>40544</v>
      </c>
      <c r="I9" s="2">
        <v>40575</v>
      </c>
      <c r="J9" s="2">
        <v>40603</v>
      </c>
      <c r="K9" s="2">
        <v>40634</v>
      </c>
      <c r="L9" s="2">
        <v>40664</v>
      </c>
      <c r="M9" s="2">
        <v>40695</v>
      </c>
      <c r="N9" s="3" t="s">
        <v>139</v>
      </c>
    </row>
    <row r="10" spans="1:14">
      <c r="A10" t="s">
        <v>0</v>
      </c>
      <c r="B10" s="3"/>
      <c r="C10" s="3"/>
      <c r="D10" s="3"/>
      <c r="E10" s="3"/>
      <c r="F10" s="3"/>
      <c r="G10" s="3"/>
      <c r="H10" s="3"/>
      <c r="I10" s="3"/>
      <c r="J10" s="3"/>
      <c r="K10" s="3"/>
      <c r="L10" s="3"/>
      <c r="M10" s="3"/>
      <c r="N10" s="6"/>
    </row>
    <row r="11" spans="1:14">
      <c r="A11" t="s">
        <v>1</v>
      </c>
    </row>
    <row r="12" spans="1:14">
      <c r="A12" t="s">
        <v>90</v>
      </c>
      <c r="B12" s="11">
        <v>596179.01</v>
      </c>
      <c r="C12" s="16">
        <v>620558.81000000006</v>
      </c>
      <c r="D12" s="16">
        <v>605067.6</v>
      </c>
      <c r="E12" s="16">
        <v>588223.07999999996</v>
      </c>
      <c r="F12" s="17">
        <v>611255.79</v>
      </c>
      <c r="G12" s="11">
        <v>582728.60000000009</v>
      </c>
      <c r="H12" s="18">
        <v>608714.23</v>
      </c>
      <c r="I12" s="21">
        <v>565367.03</v>
      </c>
      <c r="J12" s="16">
        <v>575219.12</v>
      </c>
      <c r="K12" s="21">
        <v>664385.03</v>
      </c>
      <c r="L12" s="5">
        <v>632471.65999999992</v>
      </c>
      <c r="M12" s="5">
        <v>622569.50000000012</v>
      </c>
      <c r="N12" s="6">
        <f t="shared" ref="N12:N43" si="0">SUM(B12:M12)</f>
        <v>7272739.4600000009</v>
      </c>
    </row>
    <row r="13" spans="1:14">
      <c r="A13" t="s">
        <v>91</v>
      </c>
      <c r="B13" s="11">
        <v>98286.399999999994</v>
      </c>
      <c r="C13" s="16">
        <v>73132.89</v>
      </c>
      <c r="D13" s="16">
        <v>99941.65</v>
      </c>
      <c r="E13" s="16">
        <v>95391.8</v>
      </c>
      <c r="F13" s="17">
        <v>91924.23</v>
      </c>
      <c r="G13" s="11">
        <v>94990.16</v>
      </c>
      <c r="H13" s="18">
        <v>127794.15000000001</v>
      </c>
      <c r="I13" s="21">
        <v>88854.42</v>
      </c>
      <c r="J13" s="16">
        <v>81577.710000000006</v>
      </c>
      <c r="K13" s="21">
        <v>99005.420000000013</v>
      </c>
      <c r="L13" s="5">
        <v>91721.39</v>
      </c>
      <c r="M13" s="5">
        <v>122208.78</v>
      </c>
      <c r="N13" s="6">
        <f t="shared" si="0"/>
        <v>1164829</v>
      </c>
    </row>
    <row r="14" spans="1:14">
      <c r="A14" s="27" t="s">
        <v>92</v>
      </c>
      <c r="B14" s="11">
        <v>584196.57999999996</v>
      </c>
      <c r="C14" s="16">
        <v>595237.46</v>
      </c>
      <c r="D14" s="16">
        <v>519369.78</v>
      </c>
      <c r="E14" s="16">
        <v>507442.76</v>
      </c>
      <c r="F14" s="17">
        <v>477108.02</v>
      </c>
      <c r="G14" s="11">
        <v>424913.69</v>
      </c>
      <c r="H14" s="18">
        <v>454857.06000000006</v>
      </c>
      <c r="I14" s="21">
        <v>424251.86</v>
      </c>
      <c r="J14" s="16">
        <v>453524.08</v>
      </c>
      <c r="K14" s="21">
        <v>583406.87</v>
      </c>
      <c r="L14" s="5">
        <v>539949.52</v>
      </c>
      <c r="M14" s="5">
        <v>545467.32999999996</v>
      </c>
      <c r="N14" s="6">
        <f t="shared" si="0"/>
        <v>6109725.0099999998</v>
      </c>
    </row>
    <row r="15" spans="1:14">
      <c r="A15" t="s">
        <v>5</v>
      </c>
      <c r="B15" s="11">
        <v>94012.21</v>
      </c>
      <c r="C15" s="16">
        <v>96362.09</v>
      </c>
      <c r="D15" s="16">
        <v>89777.73</v>
      </c>
      <c r="E15" s="16">
        <v>87855.11</v>
      </c>
      <c r="F15" s="17">
        <v>74699.429999999993</v>
      </c>
      <c r="G15" s="11">
        <v>80029.62000000001</v>
      </c>
      <c r="H15" s="18">
        <v>81596.02</v>
      </c>
      <c r="I15" s="21">
        <v>73818.649999999994</v>
      </c>
      <c r="J15" s="16">
        <v>77523.34</v>
      </c>
      <c r="K15" s="21">
        <v>96700.58</v>
      </c>
      <c r="L15" s="5">
        <v>95479.53</v>
      </c>
      <c r="M15" s="5">
        <v>92988.77</v>
      </c>
      <c r="N15" s="6">
        <f t="shared" si="0"/>
        <v>1040843.08</v>
      </c>
    </row>
    <row r="16" spans="1:14">
      <c r="A16" t="s">
        <v>93</v>
      </c>
      <c r="B16" s="11">
        <v>1366165.41</v>
      </c>
      <c r="C16" s="16">
        <v>1361086.13</v>
      </c>
      <c r="D16" s="16">
        <v>1369783.19</v>
      </c>
      <c r="E16" s="16">
        <v>1330911.76</v>
      </c>
      <c r="F16" s="17">
        <v>1366855.15</v>
      </c>
      <c r="G16" s="11">
        <v>1284037.6399999999</v>
      </c>
      <c r="H16" s="18">
        <v>1359839.7599999998</v>
      </c>
      <c r="I16" s="21">
        <v>1300603.49</v>
      </c>
      <c r="J16" s="16">
        <v>1345546.36</v>
      </c>
      <c r="K16" s="21">
        <v>1538472</v>
      </c>
      <c r="L16" s="5">
        <v>1450015.92</v>
      </c>
      <c r="M16" s="5">
        <v>1450819.62</v>
      </c>
      <c r="N16" s="6">
        <f t="shared" si="0"/>
        <v>16524136.43</v>
      </c>
    </row>
    <row r="17" spans="1:14">
      <c r="A17" t="s">
        <v>94</v>
      </c>
      <c r="B17" s="11">
        <v>4375714.59</v>
      </c>
      <c r="C17" s="16">
        <v>4204960.04</v>
      </c>
      <c r="D17" s="16">
        <v>4325564.7699999996</v>
      </c>
      <c r="E17" s="16">
        <v>4249658.83</v>
      </c>
      <c r="F17" s="17">
        <v>4321989.22</v>
      </c>
      <c r="G17" s="11">
        <v>4222177.95</v>
      </c>
      <c r="H17" s="18">
        <v>4366748.13</v>
      </c>
      <c r="I17" s="21">
        <v>4305622.2</v>
      </c>
      <c r="J17" s="16">
        <v>4113838.0300000003</v>
      </c>
      <c r="K17" s="21">
        <v>4594404.58</v>
      </c>
      <c r="L17" s="5">
        <v>4313785.6500000004</v>
      </c>
      <c r="M17" s="5">
        <v>4336195.0500000007</v>
      </c>
      <c r="N17" s="6">
        <f t="shared" si="0"/>
        <v>51730659.039999992</v>
      </c>
    </row>
    <row r="18" spans="1:14">
      <c r="A18" t="s">
        <v>8</v>
      </c>
      <c r="B18" s="11">
        <v>38719.29</v>
      </c>
      <c r="C18" s="16">
        <v>33896.199999999997</v>
      </c>
      <c r="D18" s="16">
        <v>35275.949999999997</v>
      </c>
      <c r="E18" s="16">
        <v>35039.31</v>
      </c>
      <c r="F18" s="17">
        <v>32182.35</v>
      </c>
      <c r="G18" s="11">
        <v>33403.760000000002</v>
      </c>
      <c r="H18" s="18">
        <v>35178.719999999994</v>
      </c>
      <c r="I18" s="21">
        <v>26503.37</v>
      </c>
      <c r="J18" s="16">
        <v>30280.73</v>
      </c>
      <c r="K18" s="21">
        <v>31718.1</v>
      </c>
      <c r="L18" s="5">
        <v>29733.23</v>
      </c>
      <c r="M18" s="5">
        <v>30442.18</v>
      </c>
      <c r="N18" s="6">
        <f t="shared" si="0"/>
        <v>392373.18999999994</v>
      </c>
    </row>
    <row r="19" spans="1:14">
      <c r="A19" t="s">
        <v>95</v>
      </c>
      <c r="B19" s="11">
        <v>424524.81</v>
      </c>
      <c r="C19" s="16">
        <v>420558.85</v>
      </c>
      <c r="D19" s="16">
        <v>422732.74</v>
      </c>
      <c r="E19" s="16">
        <v>417102.37</v>
      </c>
      <c r="F19" s="17">
        <v>429697.05</v>
      </c>
      <c r="G19" s="11">
        <v>438151.75999999995</v>
      </c>
      <c r="H19" s="18">
        <v>457627.20999999996</v>
      </c>
      <c r="I19" s="21">
        <v>435320.20999999996</v>
      </c>
      <c r="J19" s="16">
        <v>456613.7</v>
      </c>
      <c r="K19" s="21">
        <v>518925.75</v>
      </c>
      <c r="L19" s="5">
        <v>469341.72000000003</v>
      </c>
      <c r="M19" s="5">
        <v>447224.09</v>
      </c>
      <c r="N19" s="6">
        <f t="shared" si="0"/>
        <v>5337820.2599999988</v>
      </c>
    </row>
    <row r="20" spans="1:14">
      <c r="A20" t="s">
        <v>96</v>
      </c>
      <c r="B20" s="11">
        <v>270622.67</v>
      </c>
      <c r="C20" s="16">
        <v>277406.19</v>
      </c>
      <c r="D20" s="16">
        <v>278471.78999999998</v>
      </c>
      <c r="E20" s="16">
        <v>268131.24</v>
      </c>
      <c r="F20" s="17">
        <v>268255.18</v>
      </c>
      <c r="G20" s="11">
        <v>264849.76999999996</v>
      </c>
      <c r="H20" s="18">
        <v>276878.89</v>
      </c>
      <c r="I20" s="21">
        <v>262931.76</v>
      </c>
      <c r="J20" s="16">
        <v>272819.76</v>
      </c>
      <c r="K20" s="21">
        <v>312470.95999999996</v>
      </c>
      <c r="L20" s="5">
        <v>302656.73000000004</v>
      </c>
      <c r="M20" s="5">
        <v>299600.24000000005</v>
      </c>
      <c r="N20" s="6">
        <f t="shared" si="0"/>
        <v>3355095.18</v>
      </c>
    </row>
    <row r="21" spans="1:14">
      <c r="A21" t="s">
        <v>97</v>
      </c>
      <c r="B21" s="11">
        <v>421947.54</v>
      </c>
      <c r="C21" s="16">
        <v>419610.95</v>
      </c>
      <c r="D21" s="16">
        <v>432991.69</v>
      </c>
      <c r="E21" s="16">
        <v>415297.25</v>
      </c>
      <c r="F21" s="17">
        <v>414742.69</v>
      </c>
      <c r="G21" s="11">
        <v>380909.2</v>
      </c>
      <c r="H21" s="18">
        <v>411713.53</v>
      </c>
      <c r="I21" s="21">
        <v>381308.54000000004</v>
      </c>
      <c r="J21" s="16">
        <v>385314.11</v>
      </c>
      <c r="K21" s="21">
        <v>450483.52999999997</v>
      </c>
      <c r="L21" s="5">
        <v>431566.58999999997</v>
      </c>
      <c r="M21" s="5">
        <v>445665.54</v>
      </c>
      <c r="N21" s="6">
        <f t="shared" si="0"/>
        <v>4991551.16</v>
      </c>
    </row>
    <row r="22" spans="1:14">
      <c r="A22" t="s">
        <v>98</v>
      </c>
      <c r="B22" s="11">
        <v>639234.76</v>
      </c>
      <c r="C22" s="16">
        <v>611221.94999999995</v>
      </c>
      <c r="D22" s="16">
        <v>617188.44999999995</v>
      </c>
      <c r="E22" s="16">
        <v>619234.13</v>
      </c>
      <c r="F22" s="17">
        <v>665024.53</v>
      </c>
      <c r="G22" s="11">
        <v>682749.88</v>
      </c>
      <c r="H22" s="18">
        <v>703523.75</v>
      </c>
      <c r="I22" s="21">
        <v>737112.92</v>
      </c>
      <c r="J22" s="16">
        <v>771506.13</v>
      </c>
      <c r="K22" s="21">
        <v>879206.8899999999</v>
      </c>
      <c r="L22" s="5">
        <v>782929.19</v>
      </c>
      <c r="M22" s="5">
        <v>701406.04</v>
      </c>
      <c r="N22" s="6">
        <f t="shared" si="0"/>
        <v>8410338.620000001</v>
      </c>
    </row>
    <row r="23" spans="1:14">
      <c r="A23" t="s">
        <v>12</v>
      </c>
      <c r="B23" s="11">
        <v>332003.36</v>
      </c>
      <c r="C23" s="16">
        <v>307029.12</v>
      </c>
      <c r="D23" s="16">
        <v>320673.59000000003</v>
      </c>
      <c r="E23" s="16">
        <v>311273.03000000003</v>
      </c>
      <c r="F23" s="17">
        <v>297394.28000000003</v>
      </c>
      <c r="G23" s="11">
        <v>306221.99</v>
      </c>
      <c r="H23" s="18">
        <v>351189.5</v>
      </c>
      <c r="I23" s="21">
        <v>269452.41000000003</v>
      </c>
      <c r="J23" s="16">
        <v>276978.24</v>
      </c>
      <c r="K23" s="21">
        <v>298440.38</v>
      </c>
      <c r="L23" s="5">
        <v>277074.85000000003</v>
      </c>
      <c r="M23" s="5">
        <v>287394.71000000008</v>
      </c>
      <c r="N23" s="6">
        <f t="shared" si="0"/>
        <v>3635125.4600000004</v>
      </c>
    </row>
    <row r="24" spans="1:14">
      <c r="A24" t="s">
        <v>129</v>
      </c>
      <c r="B24" s="11">
        <v>5887403.4500000002</v>
      </c>
      <c r="C24" s="16">
        <v>5525879.7300000004</v>
      </c>
      <c r="D24" s="16">
        <v>5756646.7700000005</v>
      </c>
      <c r="E24" s="16">
        <v>5756857.5000000009</v>
      </c>
      <c r="F24" s="17">
        <v>5816165.7100000009</v>
      </c>
      <c r="G24" s="11">
        <v>5608937.5999999996</v>
      </c>
      <c r="H24" s="18">
        <v>5801687.3099999996</v>
      </c>
      <c r="I24" s="21">
        <v>5152085.75</v>
      </c>
      <c r="J24" s="16">
        <v>5188281.82</v>
      </c>
      <c r="K24" s="21">
        <v>5871431.7000000002</v>
      </c>
      <c r="L24" s="5">
        <v>5618816.8799999999</v>
      </c>
      <c r="M24" s="5">
        <v>5697769.879999999</v>
      </c>
      <c r="N24" s="6">
        <f t="shared" si="0"/>
        <v>67681964.100000009</v>
      </c>
    </row>
    <row r="25" spans="1:14">
      <c r="A25" t="s">
        <v>13</v>
      </c>
      <c r="B25" s="11">
        <v>68148.41</v>
      </c>
      <c r="C25" s="16">
        <v>62738.5</v>
      </c>
      <c r="D25" s="16">
        <v>64033.43</v>
      </c>
      <c r="E25" s="16">
        <v>65885.14</v>
      </c>
      <c r="F25" s="17">
        <v>64738.23</v>
      </c>
      <c r="G25" s="11">
        <v>63569.57</v>
      </c>
      <c r="H25" s="18">
        <v>68151.359999999986</v>
      </c>
      <c r="I25" s="21">
        <v>62651.630000000005</v>
      </c>
      <c r="J25" s="16">
        <v>66963.64</v>
      </c>
      <c r="K25" s="21">
        <v>78650.210000000006</v>
      </c>
      <c r="L25" s="5">
        <v>72378.289999999994</v>
      </c>
      <c r="M25" s="5">
        <v>70699.63</v>
      </c>
      <c r="N25" s="6">
        <f t="shared" si="0"/>
        <v>808608.03999999992</v>
      </c>
    </row>
    <row r="26" spans="1:14">
      <c r="A26" t="s">
        <v>14</v>
      </c>
      <c r="B26" s="11">
        <v>43347.97</v>
      </c>
      <c r="C26" s="16">
        <v>48131.05</v>
      </c>
      <c r="D26" s="16">
        <v>43245.04</v>
      </c>
      <c r="E26" s="16">
        <v>50155.49</v>
      </c>
      <c r="F26" s="17">
        <v>43511.98</v>
      </c>
      <c r="G26" s="11">
        <v>45149.369999999995</v>
      </c>
      <c r="H26" s="18">
        <v>46111.68</v>
      </c>
      <c r="I26" s="21">
        <v>42938.080000000002</v>
      </c>
      <c r="J26" s="16">
        <v>42504.159999999996</v>
      </c>
      <c r="K26" s="21">
        <v>60359.270000000004</v>
      </c>
      <c r="L26" s="5">
        <v>56636.54</v>
      </c>
      <c r="M26" s="5">
        <v>61532.29</v>
      </c>
      <c r="N26" s="6">
        <f t="shared" si="0"/>
        <v>583622.92000000004</v>
      </c>
    </row>
    <row r="27" spans="1:14">
      <c r="A27" t="s">
        <v>99</v>
      </c>
      <c r="B27" s="11">
        <v>2737225.24</v>
      </c>
      <c r="C27" s="16">
        <v>2713124.51</v>
      </c>
      <c r="D27" s="16">
        <v>2733231.36</v>
      </c>
      <c r="E27" s="16">
        <v>2743564.3</v>
      </c>
      <c r="F27" s="17">
        <v>2653489.09</v>
      </c>
      <c r="G27" s="11">
        <v>2544268.6</v>
      </c>
      <c r="H27" s="18">
        <v>2744478.85</v>
      </c>
      <c r="I27" s="21">
        <v>2466287.64</v>
      </c>
      <c r="J27" s="16">
        <v>2473729.6</v>
      </c>
      <c r="K27" s="21">
        <v>2778045.3299999996</v>
      </c>
      <c r="L27" s="5">
        <v>2672037.2399999998</v>
      </c>
      <c r="M27" s="5">
        <v>2750334.2500000005</v>
      </c>
      <c r="N27" s="6">
        <f t="shared" si="0"/>
        <v>32009816.009999998</v>
      </c>
    </row>
    <row r="28" spans="1:14">
      <c r="A28" t="s">
        <v>100</v>
      </c>
      <c r="B28" s="11">
        <v>863198.79</v>
      </c>
      <c r="C28" s="16">
        <v>858131.65</v>
      </c>
      <c r="D28" s="16">
        <v>833904.34</v>
      </c>
      <c r="E28" s="16">
        <v>833716.01</v>
      </c>
      <c r="F28" s="17">
        <v>796853.13</v>
      </c>
      <c r="G28" s="11">
        <v>751269.19</v>
      </c>
      <c r="H28" s="18">
        <v>796347.1</v>
      </c>
      <c r="I28" s="21">
        <v>714847.03999999992</v>
      </c>
      <c r="J28" s="16">
        <v>698513.54999999993</v>
      </c>
      <c r="K28" s="21">
        <v>831673.58</v>
      </c>
      <c r="L28" s="5">
        <v>772330.38</v>
      </c>
      <c r="M28" s="5">
        <v>786691.27</v>
      </c>
      <c r="N28" s="6">
        <f t="shared" si="0"/>
        <v>9537476.0299999993</v>
      </c>
    </row>
    <row r="29" spans="1:14">
      <c r="A29" t="s">
        <v>17</v>
      </c>
      <c r="B29" s="11">
        <v>200213.69</v>
      </c>
      <c r="C29" s="16">
        <v>204923.31</v>
      </c>
      <c r="D29" s="16">
        <v>196896.4</v>
      </c>
      <c r="E29" s="16">
        <v>185234.55</v>
      </c>
      <c r="F29" s="17">
        <v>199689.56</v>
      </c>
      <c r="G29" s="11">
        <v>189107.84</v>
      </c>
      <c r="H29" s="18">
        <v>196680.58999999997</v>
      </c>
      <c r="I29" s="21">
        <v>175599.86000000002</v>
      </c>
      <c r="J29" s="16">
        <v>178304.32</v>
      </c>
      <c r="K29" s="21">
        <v>214500.44000000003</v>
      </c>
      <c r="L29" s="5">
        <v>200343.09</v>
      </c>
      <c r="M29" s="5">
        <v>190104.53</v>
      </c>
      <c r="N29" s="6">
        <f t="shared" si="0"/>
        <v>2331598.1799999997</v>
      </c>
    </row>
    <row r="30" spans="1:14">
      <c r="A30" t="s">
        <v>18</v>
      </c>
      <c r="B30" s="11">
        <v>41089.18</v>
      </c>
      <c r="C30" s="16">
        <v>37563.089999999997</v>
      </c>
      <c r="D30" s="16">
        <v>30474.09</v>
      </c>
      <c r="E30" s="16">
        <v>31750.18</v>
      </c>
      <c r="F30" s="17">
        <v>30658.19</v>
      </c>
      <c r="G30" s="11">
        <v>27386.859999999997</v>
      </c>
      <c r="H30" s="18">
        <v>26158.560000000001</v>
      </c>
      <c r="I30" s="21">
        <v>24571.070000000003</v>
      </c>
      <c r="J30" s="16">
        <v>26933.980000000003</v>
      </c>
      <c r="K30" s="21">
        <v>30047.420000000002</v>
      </c>
      <c r="L30" s="5">
        <v>31739.429999999997</v>
      </c>
      <c r="M30" s="5">
        <v>32328.829999999998</v>
      </c>
      <c r="N30" s="6">
        <f t="shared" si="0"/>
        <v>370700.87999999995</v>
      </c>
    </row>
    <row r="31" spans="1:14">
      <c r="A31" t="s">
        <v>19</v>
      </c>
      <c r="B31" s="11">
        <v>168306.74</v>
      </c>
      <c r="C31" s="16">
        <v>162643.57</v>
      </c>
      <c r="D31" s="16">
        <v>152473.67000000001</v>
      </c>
      <c r="E31" s="16">
        <v>146398.87</v>
      </c>
      <c r="F31" s="17">
        <v>150825.60000000001</v>
      </c>
      <c r="G31" s="11">
        <v>158856.04999999999</v>
      </c>
      <c r="H31" s="18">
        <v>160735.60999999999</v>
      </c>
      <c r="I31" s="21">
        <v>1287867.45</v>
      </c>
      <c r="J31" s="16">
        <v>148685.71</v>
      </c>
      <c r="K31" s="21">
        <v>187602.5</v>
      </c>
      <c r="L31" s="5">
        <v>163712.44999999998</v>
      </c>
      <c r="M31" s="5">
        <v>173481.93</v>
      </c>
      <c r="N31" s="6">
        <f t="shared" si="0"/>
        <v>3061590.15</v>
      </c>
    </row>
    <row r="32" spans="1:14">
      <c r="A32" t="s">
        <v>20</v>
      </c>
      <c r="B32" s="11">
        <v>44272.5</v>
      </c>
      <c r="C32" s="16">
        <v>40713.96</v>
      </c>
      <c r="D32" s="16">
        <v>42778.12</v>
      </c>
      <c r="E32" s="16">
        <v>40831.49</v>
      </c>
      <c r="F32" s="17">
        <v>39097.360000000001</v>
      </c>
      <c r="G32" s="11">
        <v>38699.020000000004</v>
      </c>
      <c r="H32" s="18">
        <v>40261.040000000001</v>
      </c>
      <c r="I32" s="21">
        <v>36856.240000000005</v>
      </c>
      <c r="J32" s="16">
        <v>36439.24</v>
      </c>
      <c r="K32" s="21">
        <v>35587.519999999997</v>
      </c>
      <c r="L32" s="5">
        <v>34832.370000000003</v>
      </c>
      <c r="M32" s="5">
        <v>36729.03</v>
      </c>
      <c r="N32" s="6">
        <f t="shared" si="0"/>
        <v>467097.89</v>
      </c>
    </row>
    <row r="33" spans="1:14">
      <c r="A33" t="s">
        <v>21</v>
      </c>
      <c r="B33" s="11">
        <v>22887.18</v>
      </c>
      <c r="C33" s="16">
        <v>21967.01</v>
      </c>
      <c r="D33" s="16">
        <v>21920.639999999999</v>
      </c>
      <c r="E33" s="16">
        <v>23512.97</v>
      </c>
      <c r="F33" s="17">
        <v>21707.08</v>
      </c>
      <c r="G33" s="11">
        <v>23466.82</v>
      </c>
      <c r="H33" s="18">
        <v>24058.78</v>
      </c>
      <c r="I33" s="21">
        <v>24572.57</v>
      </c>
      <c r="J33" s="16">
        <v>27925.71</v>
      </c>
      <c r="K33" s="21">
        <v>35371.020000000004</v>
      </c>
      <c r="L33" s="5">
        <v>31975.679999999997</v>
      </c>
      <c r="M33" s="5">
        <v>31868.65</v>
      </c>
      <c r="N33" s="6">
        <f t="shared" si="0"/>
        <v>311234.11000000004</v>
      </c>
    </row>
    <row r="34" spans="1:14">
      <c r="A34" t="s">
        <v>101</v>
      </c>
      <c r="B34" s="11">
        <v>37898.300000000003</v>
      </c>
      <c r="C34" s="16">
        <v>39671.15</v>
      </c>
      <c r="D34" s="16">
        <v>34680.94</v>
      </c>
      <c r="E34" s="16">
        <v>30907.59</v>
      </c>
      <c r="F34" s="17">
        <v>32168.37</v>
      </c>
      <c r="G34" s="11">
        <v>24982.739999999998</v>
      </c>
      <c r="H34" s="18">
        <v>27615.66</v>
      </c>
      <c r="I34" s="21">
        <v>26576.409999999996</v>
      </c>
      <c r="J34" s="16">
        <v>31189.999999999996</v>
      </c>
      <c r="K34" s="21">
        <v>41690.639999999999</v>
      </c>
      <c r="L34" s="5">
        <v>44311.48</v>
      </c>
      <c r="M34" s="5">
        <v>44821.950000000004</v>
      </c>
      <c r="N34" s="6">
        <f t="shared" si="0"/>
        <v>416515.23</v>
      </c>
    </row>
    <row r="35" spans="1:14">
      <c r="A35" t="s">
        <v>23</v>
      </c>
      <c r="B35" s="11">
        <v>91225.57</v>
      </c>
      <c r="C35" s="16">
        <v>87156.51</v>
      </c>
      <c r="D35" s="16">
        <v>85398.81</v>
      </c>
      <c r="E35" s="16">
        <v>85030</v>
      </c>
      <c r="F35" s="17">
        <v>78695.09</v>
      </c>
      <c r="G35" s="11">
        <v>79893.48000000001</v>
      </c>
      <c r="H35" s="18">
        <v>88931.150000000009</v>
      </c>
      <c r="I35" s="21">
        <v>63049.42</v>
      </c>
      <c r="J35" s="16">
        <v>66053.200000000012</v>
      </c>
      <c r="K35" s="21">
        <v>70167.25</v>
      </c>
      <c r="L35" s="5">
        <v>61454.869999999995</v>
      </c>
      <c r="M35" s="5">
        <v>61336.959999999999</v>
      </c>
      <c r="N35" s="6">
        <f t="shared" si="0"/>
        <v>918392.30999999994</v>
      </c>
    </row>
    <row r="36" spans="1:14">
      <c r="A36" t="s">
        <v>24</v>
      </c>
      <c r="B36" s="11">
        <v>72456.070000000007</v>
      </c>
      <c r="C36" s="16">
        <v>65796.990000000005</v>
      </c>
      <c r="D36" s="16">
        <v>68622.350000000006</v>
      </c>
      <c r="E36" s="16">
        <v>71340.639999999999</v>
      </c>
      <c r="F36" s="17">
        <v>71454.87</v>
      </c>
      <c r="G36" s="11">
        <v>69696.01999999999</v>
      </c>
      <c r="H36" s="18">
        <v>74994.140000000014</v>
      </c>
      <c r="I36" s="21">
        <v>68703.39</v>
      </c>
      <c r="J36" s="16">
        <v>73631.669999999984</v>
      </c>
      <c r="K36" s="21">
        <v>77961.599999999991</v>
      </c>
      <c r="L36" s="5">
        <v>73990.759999999995</v>
      </c>
      <c r="M36" s="5">
        <v>73930.899999999994</v>
      </c>
      <c r="N36" s="6">
        <f t="shared" si="0"/>
        <v>862579.39999999991</v>
      </c>
    </row>
    <row r="37" spans="1:14">
      <c r="A37" t="s">
        <v>25</v>
      </c>
      <c r="B37" s="11">
        <v>119343.17</v>
      </c>
      <c r="C37" s="16">
        <v>116719.56</v>
      </c>
      <c r="D37" s="16">
        <v>124604.61</v>
      </c>
      <c r="E37" s="16">
        <v>128042.02</v>
      </c>
      <c r="F37" s="17">
        <v>118228.56</v>
      </c>
      <c r="G37" s="11">
        <v>119096.92000000001</v>
      </c>
      <c r="H37" s="18">
        <v>124844.53</v>
      </c>
      <c r="I37" s="21">
        <v>112331.19</v>
      </c>
      <c r="J37" s="16">
        <v>120179.98999999999</v>
      </c>
      <c r="K37" s="21">
        <v>136167.18</v>
      </c>
      <c r="L37" s="5">
        <v>127311.33</v>
      </c>
      <c r="M37" s="5">
        <v>129371.20999999999</v>
      </c>
      <c r="N37" s="6">
        <f t="shared" si="0"/>
        <v>1476240.27</v>
      </c>
    </row>
    <row r="38" spans="1:14">
      <c r="A38" t="s">
        <v>102</v>
      </c>
      <c r="B38" s="11">
        <v>445046.65</v>
      </c>
      <c r="C38" s="16">
        <v>420506.89</v>
      </c>
      <c r="D38" s="16">
        <v>423700</v>
      </c>
      <c r="E38" s="16">
        <v>431145.57</v>
      </c>
      <c r="F38" s="17">
        <v>421992.17</v>
      </c>
      <c r="G38" s="11">
        <v>403708.88</v>
      </c>
      <c r="H38" s="18">
        <v>420845.04000000004</v>
      </c>
      <c r="I38" s="21">
        <v>399551.39</v>
      </c>
      <c r="J38" s="16">
        <v>418431.22</v>
      </c>
      <c r="K38" s="21">
        <v>458390.19</v>
      </c>
      <c r="L38" s="5">
        <v>435968.5</v>
      </c>
      <c r="M38" s="5">
        <v>436261.32999999996</v>
      </c>
      <c r="N38" s="6">
        <f t="shared" si="0"/>
        <v>5115547.830000001</v>
      </c>
    </row>
    <row r="39" spans="1:14">
      <c r="A39" t="s">
        <v>27</v>
      </c>
      <c r="B39" s="11">
        <v>226744.91</v>
      </c>
      <c r="C39" s="16">
        <v>252877.28</v>
      </c>
      <c r="D39" s="16">
        <v>252270.83</v>
      </c>
      <c r="E39" s="16">
        <v>251484.21</v>
      </c>
      <c r="F39" s="17">
        <v>238001.87</v>
      </c>
      <c r="G39" s="11">
        <v>246582.87</v>
      </c>
      <c r="H39" s="18">
        <v>261545.27000000002</v>
      </c>
      <c r="I39" s="21">
        <v>247218.94</v>
      </c>
      <c r="J39" s="16">
        <v>266010.55000000005</v>
      </c>
      <c r="K39" s="21">
        <v>294304.61</v>
      </c>
      <c r="L39" s="5">
        <v>263347.38</v>
      </c>
      <c r="M39" s="5">
        <v>266962.94</v>
      </c>
      <c r="N39" s="6">
        <f t="shared" si="0"/>
        <v>3067351.66</v>
      </c>
    </row>
    <row r="40" spans="1:14">
      <c r="A40" s="27" t="s">
        <v>103</v>
      </c>
      <c r="B40" s="11">
        <v>3384357.08</v>
      </c>
      <c r="C40" s="16">
        <v>3281169.81</v>
      </c>
      <c r="D40" s="16">
        <v>3368331.16</v>
      </c>
      <c r="E40" s="16">
        <v>3366873.82</v>
      </c>
      <c r="F40" s="17">
        <v>3376521.26</v>
      </c>
      <c r="G40" s="11">
        <v>3175131.14</v>
      </c>
      <c r="H40" s="18">
        <v>3375097.91</v>
      </c>
      <c r="I40" s="21">
        <v>3192836.34</v>
      </c>
      <c r="J40" s="16">
        <v>3242567.39</v>
      </c>
      <c r="K40" s="21">
        <v>3501393.28</v>
      </c>
      <c r="L40" s="5">
        <v>3319751.1599999997</v>
      </c>
      <c r="M40" s="5">
        <v>3351858.93</v>
      </c>
      <c r="N40" s="6">
        <f t="shared" si="0"/>
        <v>39935889.280000001</v>
      </c>
    </row>
    <row r="41" spans="1:14">
      <c r="A41" t="s">
        <v>29</v>
      </c>
      <c r="B41" s="11">
        <v>69500.28</v>
      </c>
      <c r="C41" s="16">
        <v>69664.61</v>
      </c>
      <c r="D41" s="16">
        <v>63435.91</v>
      </c>
      <c r="E41" s="16">
        <v>60725.46</v>
      </c>
      <c r="F41" s="17">
        <v>58589.91</v>
      </c>
      <c r="G41" s="11">
        <v>61383.15</v>
      </c>
      <c r="H41" s="18">
        <v>64453.51</v>
      </c>
      <c r="I41" s="21">
        <v>52062.77</v>
      </c>
      <c r="J41" s="16">
        <v>54321.619999999995</v>
      </c>
      <c r="K41" s="21">
        <v>58567.09</v>
      </c>
      <c r="L41" s="5">
        <v>54236.95</v>
      </c>
      <c r="M41" s="5">
        <v>57428.719999999994</v>
      </c>
      <c r="N41" s="6">
        <f t="shared" si="0"/>
        <v>724369.98</v>
      </c>
    </row>
    <row r="42" spans="1:14">
      <c r="A42" t="s">
        <v>104</v>
      </c>
      <c r="B42" s="11">
        <v>432874.89</v>
      </c>
      <c r="C42" s="16">
        <v>408788.81</v>
      </c>
      <c r="D42" s="16">
        <v>407280.95</v>
      </c>
      <c r="E42" s="16">
        <v>395705.47</v>
      </c>
      <c r="F42" s="17">
        <v>403027.92</v>
      </c>
      <c r="G42" s="11">
        <v>391649.4</v>
      </c>
      <c r="H42" s="18">
        <v>424652.7</v>
      </c>
      <c r="I42" s="21">
        <v>405952.77</v>
      </c>
      <c r="J42" s="16">
        <v>408477.06000000006</v>
      </c>
      <c r="K42" s="21">
        <v>410613.4</v>
      </c>
      <c r="L42" s="5">
        <v>387708.15000000008</v>
      </c>
      <c r="M42" s="5">
        <v>360259.66000000003</v>
      </c>
      <c r="N42" s="6">
        <f t="shared" si="0"/>
        <v>4836991.1800000006</v>
      </c>
    </row>
    <row r="43" spans="1:14">
      <c r="A43" t="s">
        <v>31</v>
      </c>
      <c r="B43" s="11">
        <v>330793.99</v>
      </c>
      <c r="C43" s="16">
        <v>314354.87</v>
      </c>
      <c r="D43" s="16">
        <v>297063.15000000002</v>
      </c>
      <c r="E43" s="16">
        <v>315145.84000000003</v>
      </c>
      <c r="F43" s="17">
        <v>283628.33</v>
      </c>
      <c r="G43" s="11">
        <v>283484.28999999998</v>
      </c>
      <c r="H43" s="18">
        <v>303289.98</v>
      </c>
      <c r="I43" s="21">
        <v>240033.89</v>
      </c>
      <c r="J43" s="16">
        <v>235396.75</v>
      </c>
      <c r="K43" s="21">
        <v>215047.57</v>
      </c>
      <c r="L43" s="5">
        <v>191223.44</v>
      </c>
      <c r="M43" s="5">
        <v>201843.90999999997</v>
      </c>
      <c r="N43" s="6">
        <f t="shared" si="0"/>
        <v>3211306.0100000002</v>
      </c>
    </row>
    <row r="44" spans="1:14">
      <c r="A44" t="s">
        <v>32</v>
      </c>
      <c r="B44" s="11">
        <v>72737.27</v>
      </c>
      <c r="C44" s="16">
        <v>71864.5</v>
      </c>
      <c r="D44" s="16">
        <v>70167.69</v>
      </c>
      <c r="E44" s="16">
        <v>70603.64</v>
      </c>
      <c r="F44" s="17">
        <v>63257.71</v>
      </c>
      <c r="G44" s="11">
        <v>67890.859999999986</v>
      </c>
      <c r="H44" s="18">
        <v>71854.740000000005</v>
      </c>
      <c r="I44" s="21">
        <v>54268.02</v>
      </c>
      <c r="J44" s="16">
        <v>53669.57</v>
      </c>
      <c r="K44" s="21">
        <v>56380.57</v>
      </c>
      <c r="L44" s="5">
        <v>51239.519999999997</v>
      </c>
      <c r="M44" s="5">
        <v>53407.100000000006</v>
      </c>
      <c r="N44" s="6">
        <f t="shared" ref="N44:N75" si="1">SUM(B44:M44)</f>
        <v>757341.19</v>
      </c>
    </row>
    <row r="45" spans="1:14">
      <c r="A45" t="s">
        <v>33</v>
      </c>
      <c r="B45" s="11">
        <v>18545.72</v>
      </c>
      <c r="C45" s="16">
        <v>13290.79</v>
      </c>
      <c r="D45" s="16">
        <v>13620.19</v>
      </c>
      <c r="E45" s="16">
        <v>13520.22</v>
      </c>
      <c r="F45" s="17">
        <v>13509.79</v>
      </c>
      <c r="G45" s="11">
        <v>13480.16</v>
      </c>
      <c r="H45" s="18">
        <v>13878.48</v>
      </c>
      <c r="I45" s="21">
        <v>14138.79</v>
      </c>
      <c r="J45" s="16">
        <v>15139.9</v>
      </c>
      <c r="K45" s="21">
        <v>23095.109999999997</v>
      </c>
      <c r="L45" s="5">
        <v>21989.070000000003</v>
      </c>
      <c r="M45" s="5">
        <v>22578.980000000003</v>
      </c>
      <c r="N45" s="6">
        <f t="shared" si="1"/>
        <v>196787.20000000001</v>
      </c>
    </row>
    <row r="46" spans="1:14">
      <c r="A46" t="s">
        <v>105</v>
      </c>
      <c r="B46" s="11">
        <v>711922.07</v>
      </c>
      <c r="C46" s="16">
        <v>714569.56</v>
      </c>
      <c r="D46" s="16">
        <v>729739.72</v>
      </c>
      <c r="E46" s="16">
        <v>713750.02</v>
      </c>
      <c r="F46" s="17">
        <v>725720.59</v>
      </c>
      <c r="G46" s="11">
        <v>716459.69000000006</v>
      </c>
      <c r="H46" s="18">
        <v>730981.76</v>
      </c>
      <c r="I46" s="21">
        <v>728968.31</v>
      </c>
      <c r="J46" s="16">
        <v>739631.85</v>
      </c>
      <c r="K46" s="21">
        <v>838932.64</v>
      </c>
      <c r="L46" s="5">
        <v>790337.65</v>
      </c>
      <c r="M46" s="5">
        <v>763286.47000000009</v>
      </c>
      <c r="N46" s="6">
        <f t="shared" si="1"/>
        <v>8904300.3299999982</v>
      </c>
    </row>
    <row r="47" spans="1:14">
      <c r="A47" t="s">
        <v>106</v>
      </c>
      <c r="B47" s="11">
        <v>1405507.41</v>
      </c>
      <c r="C47" s="16">
        <v>1350553.04</v>
      </c>
      <c r="D47" s="16">
        <v>1374144.65</v>
      </c>
      <c r="E47" s="16">
        <v>1368721.5</v>
      </c>
      <c r="F47" s="17">
        <v>1453159.4</v>
      </c>
      <c r="G47" s="11">
        <v>1429653.47</v>
      </c>
      <c r="H47" s="18">
        <v>1448526.7999999998</v>
      </c>
      <c r="I47" s="21">
        <v>1521230.97</v>
      </c>
      <c r="J47" s="16">
        <v>1582496.38</v>
      </c>
      <c r="K47" s="21">
        <v>1773539.6199999999</v>
      </c>
      <c r="L47" s="5">
        <v>1593722.6</v>
      </c>
      <c r="M47" s="5">
        <v>1518290.55</v>
      </c>
      <c r="N47" s="6">
        <f t="shared" si="1"/>
        <v>17819546.390000001</v>
      </c>
    </row>
    <row r="48" spans="1:14">
      <c r="A48" t="s">
        <v>107</v>
      </c>
      <c r="B48" s="11">
        <v>681290.85</v>
      </c>
      <c r="C48" s="16">
        <v>687322.05</v>
      </c>
      <c r="D48" s="16">
        <v>707209.26</v>
      </c>
      <c r="E48" s="16">
        <v>713936.81</v>
      </c>
      <c r="F48" s="17">
        <v>696674.62</v>
      </c>
      <c r="G48" s="11">
        <v>675585.18</v>
      </c>
      <c r="H48" s="18">
        <v>699477.14999999991</v>
      </c>
      <c r="I48" s="21">
        <v>637113.93999999994</v>
      </c>
      <c r="J48" s="16">
        <v>656733.02</v>
      </c>
      <c r="K48" s="21">
        <v>732983.03</v>
      </c>
      <c r="L48" s="5">
        <v>713325.40999999992</v>
      </c>
      <c r="M48" s="5">
        <v>728807.5</v>
      </c>
      <c r="N48" s="6">
        <f t="shared" si="1"/>
        <v>8330458.8199999994</v>
      </c>
    </row>
    <row r="49" spans="1:14">
      <c r="A49" t="s">
        <v>37</v>
      </c>
      <c r="B49" s="11">
        <v>121996.94</v>
      </c>
      <c r="C49" s="16">
        <v>122545.41</v>
      </c>
      <c r="D49" s="16">
        <v>107267.6</v>
      </c>
      <c r="E49" s="16">
        <v>115988</v>
      </c>
      <c r="F49" s="17">
        <v>108521.67</v>
      </c>
      <c r="G49" s="11">
        <v>113625.20000000001</v>
      </c>
      <c r="H49" s="18">
        <v>116073.18999999999</v>
      </c>
      <c r="I49" s="21">
        <v>114684.11</v>
      </c>
      <c r="J49" s="16">
        <v>117902.22</v>
      </c>
      <c r="K49" s="21">
        <v>149792.31000000003</v>
      </c>
      <c r="L49" s="5">
        <v>135403.94</v>
      </c>
      <c r="M49" s="5">
        <v>134336.78000000003</v>
      </c>
      <c r="N49" s="6">
        <f t="shared" si="1"/>
        <v>1458137.3699999999</v>
      </c>
    </row>
    <row r="50" spans="1:14">
      <c r="A50" t="s">
        <v>38</v>
      </c>
      <c r="B50" s="11">
        <v>23244.9</v>
      </c>
      <c r="C50" s="16">
        <v>23517.41</v>
      </c>
      <c r="D50" s="16">
        <v>30057.07</v>
      </c>
      <c r="E50" s="16">
        <v>22728.31</v>
      </c>
      <c r="F50" s="17">
        <v>23312.63</v>
      </c>
      <c r="G50" s="11">
        <v>23690.190000000002</v>
      </c>
      <c r="H50" s="18">
        <v>23673.089999999997</v>
      </c>
      <c r="I50" s="21">
        <v>18431.329999999998</v>
      </c>
      <c r="J50" s="16">
        <v>21657.89</v>
      </c>
      <c r="K50" s="21">
        <v>21056.649999999998</v>
      </c>
      <c r="L50" s="5">
        <v>22098.929999999997</v>
      </c>
      <c r="M50" s="5">
        <v>20162.89</v>
      </c>
      <c r="N50" s="6">
        <f t="shared" si="1"/>
        <v>273631.28999999998</v>
      </c>
    </row>
    <row r="51" spans="1:14">
      <c r="A51" t="s">
        <v>39</v>
      </c>
      <c r="B51" s="11">
        <v>204962.22</v>
      </c>
      <c r="C51" s="16">
        <v>186063.95</v>
      </c>
      <c r="D51" s="16">
        <v>190354.01</v>
      </c>
      <c r="E51" s="16">
        <v>198556.66</v>
      </c>
      <c r="F51" s="17">
        <v>177329.83</v>
      </c>
      <c r="G51" s="11">
        <v>176540.56</v>
      </c>
      <c r="H51" s="18">
        <v>191402.99000000002</v>
      </c>
      <c r="I51" s="21">
        <v>138038.63999999998</v>
      </c>
      <c r="J51" s="16">
        <v>136634.93</v>
      </c>
      <c r="K51" s="21">
        <v>97280.02</v>
      </c>
      <c r="L51" s="5">
        <v>86401.14</v>
      </c>
      <c r="M51" s="5">
        <v>80819.759999999995</v>
      </c>
      <c r="N51" s="6">
        <f t="shared" si="1"/>
        <v>1864384.7099999997</v>
      </c>
    </row>
    <row r="52" spans="1:14">
      <c r="A52" t="s">
        <v>108</v>
      </c>
      <c r="B52" s="11">
        <v>775778.57</v>
      </c>
      <c r="C52" s="16">
        <v>753634.23</v>
      </c>
      <c r="D52" s="16">
        <v>762484.14</v>
      </c>
      <c r="E52" s="16">
        <v>755078.71</v>
      </c>
      <c r="F52" s="17">
        <v>774312.37</v>
      </c>
      <c r="G52" s="11">
        <v>751597.76</v>
      </c>
      <c r="H52" s="18">
        <v>785127.36</v>
      </c>
      <c r="I52" s="21">
        <v>757508.48</v>
      </c>
      <c r="J52" s="16">
        <v>787197.4</v>
      </c>
      <c r="K52" s="21">
        <v>885623.84</v>
      </c>
      <c r="L52" s="5">
        <v>824868.13</v>
      </c>
      <c r="M52" s="5">
        <v>805186.35</v>
      </c>
      <c r="N52" s="6">
        <f t="shared" si="1"/>
        <v>9418397.3400000017</v>
      </c>
    </row>
    <row r="53" spans="1:14">
      <c r="A53" t="s">
        <v>41</v>
      </c>
      <c r="B53" s="11">
        <v>1133084.7</v>
      </c>
      <c r="C53" s="16">
        <v>1092322.93</v>
      </c>
      <c r="D53" s="16">
        <v>1090596.71</v>
      </c>
      <c r="E53" s="16">
        <v>1075764.8799999999</v>
      </c>
      <c r="F53" s="17">
        <v>1064987.75</v>
      </c>
      <c r="G53" s="11">
        <v>1045778.2100000001</v>
      </c>
      <c r="H53" s="18">
        <v>1110902.74</v>
      </c>
      <c r="I53" s="21">
        <v>947626.59</v>
      </c>
      <c r="J53" s="16">
        <v>970564.48</v>
      </c>
      <c r="K53" s="21">
        <v>1019547.6299999999</v>
      </c>
      <c r="L53" s="5">
        <v>957139.18</v>
      </c>
      <c r="M53" s="5">
        <v>967343.93</v>
      </c>
      <c r="N53" s="6">
        <f t="shared" si="1"/>
        <v>12475659.73</v>
      </c>
    </row>
    <row r="54" spans="1:14">
      <c r="A54" t="s">
        <v>42</v>
      </c>
      <c r="B54" s="11">
        <v>400097.98</v>
      </c>
      <c r="C54" s="16">
        <v>373505.63</v>
      </c>
      <c r="D54" s="16">
        <v>372751.11</v>
      </c>
      <c r="E54" s="16">
        <v>377051.32</v>
      </c>
      <c r="F54" s="17">
        <v>383328.37</v>
      </c>
      <c r="G54" s="11">
        <v>376216.01</v>
      </c>
      <c r="H54" s="18">
        <v>404040.86000000004</v>
      </c>
      <c r="I54" s="21">
        <v>406854.96</v>
      </c>
      <c r="J54" s="16">
        <v>403610.24</v>
      </c>
      <c r="K54" s="21">
        <v>460814.24</v>
      </c>
      <c r="L54" s="5">
        <v>426909.5</v>
      </c>
      <c r="M54" s="5">
        <v>411154.22</v>
      </c>
      <c r="N54" s="6">
        <f t="shared" si="1"/>
        <v>4796334.4399999995</v>
      </c>
    </row>
    <row r="55" spans="1:14">
      <c r="A55" t="s">
        <v>109</v>
      </c>
      <c r="B55" s="11">
        <v>277414.17</v>
      </c>
      <c r="C55" s="16">
        <v>280524.68</v>
      </c>
      <c r="D55" s="16">
        <v>258174.17</v>
      </c>
      <c r="E55" s="16">
        <v>201237.18</v>
      </c>
      <c r="F55" s="17">
        <v>205736.78</v>
      </c>
      <c r="G55" s="11">
        <v>216634.82</v>
      </c>
      <c r="H55" s="18">
        <v>210061.85</v>
      </c>
      <c r="I55" s="21">
        <v>235544.2</v>
      </c>
      <c r="J55" s="16">
        <v>239990.39</v>
      </c>
      <c r="K55" s="21">
        <v>293248.90999999997</v>
      </c>
      <c r="L55" s="5">
        <v>262155.03000000003</v>
      </c>
      <c r="M55" s="5">
        <v>273526.58999999997</v>
      </c>
      <c r="N55" s="6">
        <f t="shared" si="1"/>
        <v>2954248.7700000005</v>
      </c>
    </row>
    <row r="56" spans="1:14">
      <c r="A56" t="s">
        <v>110</v>
      </c>
      <c r="B56" s="11">
        <v>213983.57</v>
      </c>
      <c r="C56" s="16">
        <v>221553.2</v>
      </c>
      <c r="D56" s="16">
        <v>211440.5</v>
      </c>
      <c r="E56" s="16">
        <v>206062.24</v>
      </c>
      <c r="F56" s="17">
        <v>198801.82</v>
      </c>
      <c r="G56" s="11">
        <v>193520.94</v>
      </c>
      <c r="H56" s="18">
        <v>215840.36</v>
      </c>
      <c r="I56" s="21">
        <v>190920.87</v>
      </c>
      <c r="J56" s="16">
        <v>175967.65000000002</v>
      </c>
      <c r="K56" s="21">
        <v>185514.06</v>
      </c>
      <c r="L56" s="5">
        <v>190360.5</v>
      </c>
      <c r="M56" s="5">
        <v>182444.00000000003</v>
      </c>
      <c r="N56" s="6">
        <f t="shared" si="1"/>
        <v>2386409.71</v>
      </c>
    </row>
    <row r="57" spans="1:14">
      <c r="A57" t="s">
        <v>111</v>
      </c>
      <c r="B57" s="11">
        <v>537402.82999999996</v>
      </c>
      <c r="C57" s="16">
        <v>582041.47</v>
      </c>
      <c r="D57" s="16">
        <v>529677.4</v>
      </c>
      <c r="E57" s="16">
        <v>502472.66</v>
      </c>
      <c r="F57" s="17">
        <v>500425.16</v>
      </c>
      <c r="G57" s="11">
        <v>402160.38</v>
      </c>
      <c r="H57" s="18">
        <v>485951.65</v>
      </c>
      <c r="I57" s="21">
        <v>446365.37</v>
      </c>
      <c r="J57" s="16">
        <v>449155.02</v>
      </c>
      <c r="K57" s="21">
        <v>523364.09</v>
      </c>
      <c r="L57" s="5">
        <v>511193.26</v>
      </c>
      <c r="M57" s="5">
        <v>537350.5</v>
      </c>
      <c r="N57" s="6">
        <f t="shared" si="1"/>
        <v>6007559.7899999991</v>
      </c>
    </row>
    <row r="58" spans="1:14">
      <c r="A58" t="s">
        <v>46</v>
      </c>
      <c r="B58" s="11">
        <v>158962.04999999999</v>
      </c>
      <c r="C58" s="16">
        <v>155707.93</v>
      </c>
      <c r="D58" s="16">
        <v>154470.37</v>
      </c>
      <c r="E58" s="16">
        <v>156079.14000000001</v>
      </c>
      <c r="F58" s="17">
        <v>154919.35</v>
      </c>
      <c r="G58" s="11">
        <v>158116.77000000002</v>
      </c>
      <c r="H58" s="18">
        <v>165164.79999999999</v>
      </c>
      <c r="I58" s="21">
        <v>157297.59</v>
      </c>
      <c r="J58" s="16">
        <v>159603.41</v>
      </c>
      <c r="K58" s="21">
        <v>180091.40999999997</v>
      </c>
      <c r="L58" s="5">
        <v>157414</v>
      </c>
      <c r="M58" s="5">
        <v>161067.10999999999</v>
      </c>
      <c r="N58" s="6">
        <f t="shared" si="1"/>
        <v>1918893.9299999997</v>
      </c>
    </row>
    <row r="59" spans="1:14">
      <c r="A59" t="s">
        <v>112</v>
      </c>
      <c r="B59" s="11">
        <v>3273149.51</v>
      </c>
      <c r="C59" s="16">
        <v>3363687.99</v>
      </c>
      <c r="D59" s="16">
        <v>3455782.64</v>
      </c>
      <c r="E59" s="16">
        <v>3334039.5</v>
      </c>
      <c r="F59" s="17">
        <v>3286784.01</v>
      </c>
      <c r="G59" s="11">
        <v>3129833.27</v>
      </c>
      <c r="H59" s="18">
        <v>3254417.48</v>
      </c>
      <c r="I59" s="21">
        <v>3207025.2399999998</v>
      </c>
      <c r="J59" s="16">
        <v>3094721.05</v>
      </c>
      <c r="K59" s="21">
        <v>3449416.76</v>
      </c>
      <c r="L59" s="5">
        <v>3305129.1599999997</v>
      </c>
      <c r="M59" s="5">
        <v>3349163.2799999993</v>
      </c>
      <c r="N59" s="6">
        <f t="shared" si="1"/>
        <v>39503149.890000001</v>
      </c>
    </row>
    <row r="60" spans="1:14">
      <c r="A60" t="s">
        <v>113</v>
      </c>
      <c r="B60" s="11">
        <v>870586.93</v>
      </c>
      <c r="C60" s="16">
        <v>895029.05</v>
      </c>
      <c r="D60" s="16">
        <v>873478.95</v>
      </c>
      <c r="E60" s="16">
        <v>788559.7</v>
      </c>
      <c r="F60" s="17">
        <v>822123.6</v>
      </c>
      <c r="G60" s="11">
        <v>796531.91</v>
      </c>
      <c r="H60" s="18">
        <v>846111.52</v>
      </c>
      <c r="I60" s="21">
        <v>816213.36</v>
      </c>
      <c r="J60" s="16">
        <v>813408.36</v>
      </c>
      <c r="K60" s="21">
        <v>924660.74999999988</v>
      </c>
      <c r="L60" s="5">
        <v>885756.4</v>
      </c>
      <c r="M60" s="5">
        <v>849664.39</v>
      </c>
      <c r="N60" s="6">
        <f t="shared" si="1"/>
        <v>10182124.920000002</v>
      </c>
    </row>
    <row r="61" spans="1:14">
      <c r="A61" t="s">
        <v>114</v>
      </c>
      <c r="B61" s="11">
        <v>2789211.76</v>
      </c>
      <c r="C61" s="16">
        <v>2636396.4900000002</v>
      </c>
      <c r="D61" s="16">
        <v>2756602.32</v>
      </c>
      <c r="E61" s="16">
        <v>2696873.39</v>
      </c>
      <c r="F61" s="17">
        <v>2758301.41</v>
      </c>
      <c r="G61" s="11">
        <v>2728071.77</v>
      </c>
      <c r="H61" s="18">
        <v>2859836.92</v>
      </c>
      <c r="I61" s="21">
        <v>2854182.6499999994</v>
      </c>
      <c r="J61" s="16">
        <v>2839334</v>
      </c>
      <c r="K61" s="21">
        <v>3227477.39</v>
      </c>
      <c r="L61" s="5">
        <v>3048496</v>
      </c>
      <c r="M61" s="5">
        <v>3003400.76</v>
      </c>
      <c r="N61" s="6">
        <f t="shared" si="1"/>
        <v>34198184.859999999</v>
      </c>
    </row>
    <row r="62" spans="1:14">
      <c r="A62" t="s">
        <v>50</v>
      </c>
      <c r="B62" s="11">
        <v>1021425.84</v>
      </c>
      <c r="C62" s="16">
        <v>1009422.71</v>
      </c>
      <c r="D62" s="16">
        <v>1036878.13</v>
      </c>
      <c r="E62" s="16">
        <v>1043484.79</v>
      </c>
      <c r="F62" s="17">
        <v>1017040.53</v>
      </c>
      <c r="G62" s="11">
        <v>995936.54</v>
      </c>
      <c r="H62" s="18">
        <v>1074981.07</v>
      </c>
      <c r="I62" s="21">
        <v>977788.63</v>
      </c>
      <c r="J62" s="16">
        <v>1011259.78</v>
      </c>
      <c r="K62" s="21">
        <v>1137432.82</v>
      </c>
      <c r="L62" s="5">
        <v>1081809.8999999999</v>
      </c>
      <c r="M62" s="5">
        <v>1055454.3999999999</v>
      </c>
      <c r="N62" s="6">
        <f t="shared" si="1"/>
        <v>12462915.140000001</v>
      </c>
    </row>
    <row r="63" spans="1:14">
      <c r="A63" t="s">
        <v>115</v>
      </c>
      <c r="B63" s="11">
        <v>1996433.72</v>
      </c>
      <c r="C63" s="16">
        <v>1865077.2</v>
      </c>
      <c r="D63" s="16">
        <v>1872571.94</v>
      </c>
      <c r="E63" s="16">
        <v>1844909.24</v>
      </c>
      <c r="F63" s="17">
        <v>1901197.5</v>
      </c>
      <c r="G63" s="11">
        <v>1779671.24</v>
      </c>
      <c r="H63" s="18">
        <v>1882462.2199999997</v>
      </c>
      <c r="I63" s="21">
        <v>1778072.39</v>
      </c>
      <c r="J63" s="16">
        <v>1840589.22</v>
      </c>
      <c r="K63" s="21">
        <v>2086973.2000000002</v>
      </c>
      <c r="L63" s="5">
        <v>2005735.1600000001</v>
      </c>
      <c r="M63" s="5">
        <v>1978204.7999999998</v>
      </c>
      <c r="N63" s="6">
        <f t="shared" si="1"/>
        <v>22831897.830000002</v>
      </c>
    </row>
    <row r="64" spans="1:14">
      <c r="A64" t="s">
        <v>116</v>
      </c>
      <c r="B64" s="11">
        <v>1518252.84</v>
      </c>
      <c r="C64" s="16">
        <v>1519410.74</v>
      </c>
      <c r="D64" s="16">
        <v>1535041.3</v>
      </c>
      <c r="E64" s="16">
        <v>1548377.36</v>
      </c>
      <c r="F64" s="17">
        <v>1519520.87</v>
      </c>
      <c r="G64" s="11">
        <v>1455394.32</v>
      </c>
      <c r="H64" s="18">
        <v>1557014.45</v>
      </c>
      <c r="I64" s="21">
        <v>1412873.09</v>
      </c>
      <c r="J64" s="16">
        <v>1468679.25</v>
      </c>
      <c r="K64" s="21">
        <v>1581797.2</v>
      </c>
      <c r="L64" s="5">
        <v>1472214.74</v>
      </c>
      <c r="M64" s="5">
        <v>1494769.79</v>
      </c>
      <c r="N64" s="6">
        <f t="shared" si="1"/>
        <v>18083345.949999999</v>
      </c>
    </row>
    <row r="65" spans="1:14">
      <c r="A65" t="s">
        <v>117</v>
      </c>
      <c r="B65" s="11">
        <v>185925.89</v>
      </c>
      <c r="C65" s="16">
        <v>182531.34</v>
      </c>
      <c r="D65" s="16">
        <v>184018.54</v>
      </c>
      <c r="E65" s="16">
        <v>179189.3</v>
      </c>
      <c r="F65" s="17">
        <v>180305.62</v>
      </c>
      <c r="G65" s="11">
        <v>169871.35</v>
      </c>
      <c r="H65" s="18">
        <v>176690.88999999998</v>
      </c>
      <c r="I65" s="21">
        <v>161812.32</v>
      </c>
      <c r="J65" s="16">
        <v>164788.71</v>
      </c>
      <c r="K65" s="21">
        <v>180606.45</v>
      </c>
      <c r="L65" s="5">
        <v>164082.23000000001</v>
      </c>
      <c r="M65" s="5">
        <v>180539.7</v>
      </c>
      <c r="N65" s="6">
        <f t="shared" si="1"/>
        <v>2110362.34</v>
      </c>
    </row>
    <row r="66" spans="1:14">
      <c r="A66" t="s">
        <v>118</v>
      </c>
      <c r="B66" s="11">
        <v>633012.93999999994</v>
      </c>
      <c r="C66" s="16">
        <v>643031.79</v>
      </c>
      <c r="D66" s="16">
        <v>620006.01</v>
      </c>
      <c r="E66" s="16">
        <v>606067.51</v>
      </c>
      <c r="F66" s="17">
        <v>601040.5</v>
      </c>
      <c r="G66" s="11">
        <v>575611.02</v>
      </c>
      <c r="H66" s="18">
        <v>626588.81999999995</v>
      </c>
      <c r="I66" s="21">
        <v>574160.78999999992</v>
      </c>
      <c r="J66" s="16">
        <v>580397.37</v>
      </c>
      <c r="K66" s="21">
        <v>631923.96</v>
      </c>
      <c r="L66" s="5">
        <v>605845.07999999996</v>
      </c>
      <c r="M66" s="5">
        <v>598938.77999999991</v>
      </c>
      <c r="N66" s="6">
        <f t="shared" si="1"/>
        <v>7296624.5700000003</v>
      </c>
    </row>
    <row r="67" spans="1:14">
      <c r="A67" t="s">
        <v>119</v>
      </c>
      <c r="B67" s="11">
        <v>681605.07</v>
      </c>
      <c r="C67" s="16">
        <v>645051.04</v>
      </c>
      <c r="D67" s="16">
        <v>663612.04</v>
      </c>
      <c r="E67" s="16">
        <v>669365.28</v>
      </c>
      <c r="F67" s="17">
        <v>666962.16</v>
      </c>
      <c r="G67" s="11">
        <v>663103.1</v>
      </c>
      <c r="H67" s="18">
        <v>675976.44000000006</v>
      </c>
      <c r="I67" s="21">
        <v>660715.63</v>
      </c>
      <c r="J67" s="16">
        <v>649943.87</v>
      </c>
      <c r="K67" s="21">
        <v>758668.16</v>
      </c>
      <c r="L67" s="5">
        <v>697574.16999999993</v>
      </c>
      <c r="M67" s="5">
        <v>693904.1</v>
      </c>
      <c r="N67" s="6">
        <f t="shared" si="1"/>
        <v>8126481.0599999996</v>
      </c>
    </row>
    <row r="68" spans="1:14">
      <c r="A68" t="s">
        <v>120</v>
      </c>
      <c r="B68" s="11">
        <v>379006.71</v>
      </c>
      <c r="C68" s="16">
        <v>387216.95</v>
      </c>
      <c r="D68" s="16">
        <v>351043.92</v>
      </c>
      <c r="E68" s="16">
        <v>352892.78</v>
      </c>
      <c r="F68" s="17">
        <v>340188.61</v>
      </c>
      <c r="G68" s="11">
        <v>326158.13</v>
      </c>
      <c r="H68" s="18">
        <v>333731.45999999996</v>
      </c>
      <c r="I68" s="21">
        <v>312453.86</v>
      </c>
      <c r="J68" s="16">
        <v>319608.23000000004</v>
      </c>
      <c r="K68" s="21">
        <v>389412.89</v>
      </c>
      <c r="L68" s="5">
        <v>384451.22</v>
      </c>
      <c r="M68" s="5">
        <v>421757.61</v>
      </c>
      <c r="N68" s="6">
        <f t="shared" si="1"/>
        <v>4297922.37</v>
      </c>
    </row>
    <row r="69" spans="1:14">
      <c r="A69" t="s">
        <v>121</v>
      </c>
      <c r="B69" s="11">
        <v>779723.42</v>
      </c>
      <c r="C69" s="16">
        <v>759921.66</v>
      </c>
      <c r="D69" s="16">
        <v>770269.7</v>
      </c>
      <c r="E69" s="16">
        <v>761402.92</v>
      </c>
      <c r="F69" s="17">
        <v>780312.39</v>
      </c>
      <c r="G69" s="11">
        <v>770941.41</v>
      </c>
      <c r="H69" s="18">
        <v>816758.88</v>
      </c>
      <c r="I69" s="21">
        <v>806763.05</v>
      </c>
      <c r="J69" s="16">
        <v>855991.65999999992</v>
      </c>
      <c r="K69" s="21">
        <v>955129.8</v>
      </c>
      <c r="L69" s="5">
        <v>871623.81</v>
      </c>
      <c r="M69" s="5">
        <v>811169.76</v>
      </c>
      <c r="N69" s="6">
        <f t="shared" si="1"/>
        <v>9740008.459999999</v>
      </c>
    </row>
    <row r="70" spans="1:14">
      <c r="A70" t="s">
        <v>122</v>
      </c>
      <c r="B70" s="11">
        <v>994328.2</v>
      </c>
      <c r="C70" s="16">
        <v>1045643.75</v>
      </c>
      <c r="D70" s="16">
        <v>1071076.7</v>
      </c>
      <c r="E70" s="16">
        <v>1014491.23</v>
      </c>
      <c r="F70" s="17">
        <v>1035869.61</v>
      </c>
      <c r="G70" s="11">
        <v>995159.60999999987</v>
      </c>
      <c r="H70" s="18">
        <v>995518.02000000014</v>
      </c>
      <c r="I70" s="21">
        <v>995437.78</v>
      </c>
      <c r="J70" s="16">
        <v>1009497.4199999999</v>
      </c>
      <c r="K70" s="21">
        <v>1081258.8800000001</v>
      </c>
      <c r="L70" s="5">
        <v>1049552.5699999998</v>
      </c>
      <c r="M70" s="5">
        <v>1018696.65</v>
      </c>
      <c r="N70" s="6">
        <f t="shared" si="1"/>
        <v>12306530.420000002</v>
      </c>
    </row>
    <row r="71" spans="1:14">
      <c r="A71" t="s">
        <v>59</v>
      </c>
      <c r="B71" s="11">
        <v>414770.3</v>
      </c>
      <c r="C71" s="16">
        <v>394181.47</v>
      </c>
      <c r="D71" s="16">
        <v>390303.75</v>
      </c>
      <c r="E71" s="16">
        <v>414403.73</v>
      </c>
      <c r="F71" s="17">
        <v>378268.66</v>
      </c>
      <c r="G71" s="11">
        <v>393261.11000000004</v>
      </c>
      <c r="H71" s="18">
        <v>434785.23</v>
      </c>
      <c r="I71" s="21">
        <v>348759.71</v>
      </c>
      <c r="J71" s="16">
        <v>380727.85999999993</v>
      </c>
      <c r="K71" s="21">
        <v>358753</v>
      </c>
      <c r="L71" s="5">
        <v>324800.15999999997</v>
      </c>
      <c r="M71" s="5">
        <v>296677.39</v>
      </c>
      <c r="N71" s="6">
        <f t="shared" si="1"/>
        <v>4529692.3699999992</v>
      </c>
    </row>
    <row r="72" spans="1:14">
      <c r="A72" t="s">
        <v>123</v>
      </c>
      <c r="B72" s="11">
        <v>173104.54</v>
      </c>
      <c r="C72" s="16">
        <v>158191</v>
      </c>
      <c r="D72" s="16">
        <v>156152.53</v>
      </c>
      <c r="E72" s="16">
        <v>149768.54</v>
      </c>
      <c r="F72" s="17">
        <v>144263</v>
      </c>
      <c r="G72" s="11">
        <v>142763.15000000002</v>
      </c>
      <c r="H72" s="18">
        <v>157468.42000000001</v>
      </c>
      <c r="I72" s="21">
        <v>124290.65999999999</v>
      </c>
      <c r="J72" s="16">
        <v>124829.06</v>
      </c>
      <c r="K72" s="21">
        <v>143946.21000000002</v>
      </c>
      <c r="L72" s="5">
        <v>128976.91</v>
      </c>
      <c r="M72" s="5">
        <v>133491.67000000001</v>
      </c>
      <c r="N72" s="6">
        <f t="shared" si="1"/>
        <v>1737245.69</v>
      </c>
    </row>
    <row r="73" spans="1:14">
      <c r="A73" t="s">
        <v>61</v>
      </c>
      <c r="B73" s="11">
        <v>93982.6</v>
      </c>
      <c r="C73" s="16">
        <v>94951.66</v>
      </c>
      <c r="D73" s="16">
        <v>90331.7</v>
      </c>
      <c r="E73" s="16">
        <v>92761.03</v>
      </c>
      <c r="F73" s="17">
        <v>90873.41</v>
      </c>
      <c r="G73" s="11">
        <v>88400.34</v>
      </c>
      <c r="H73" s="18">
        <v>90724.749999999985</v>
      </c>
      <c r="I73" s="21">
        <v>72473.76999999999</v>
      </c>
      <c r="J73" s="16">
        <v>79777.69</v>
      </c>
      <c r="K73" s="21">
        <v>85699.64</v>
      </c>
      <c r="L73" s="5">
        <v>81976.540000000008</v>
      </c>
      <c r="M73" s="5">
        <v>86115.339999999982</v>
      </c>
      <c r="N73" s="6">
        <f t="shared" si="1"/>
        <v>1048068.47</v>
      </c>
    </row>
    <row r="74" spans="1:14">
      <c r="A74" t="s">
        <v>62</v>
      </c>
      <c r="B74" s="11">
        <v>34020.03</v>
      </c>
      <c r="C74" s="16">
        <v>31436.26</v>
      </c>
      <c r="D74" s="16">
        <v>34672.339999999997</v>
      </c>
      <c r="E74" s="16">
        <v>34920.269999999997</v>
      </c>
      <c r="F74" s="17">
        <v>28394.61</v>
      </c>
      <c r="G74" s="11">
        <v>31058.03</v>
      </c>
      <c r="H74" s="18">
        <v>33743.32</v>
      </c>
      <c r="I74" s="21">
        <v>29043.05</v>
      </c>
      <c r="J74" s="16">
        <v>31699.200000000001</v>
      </c>
      <c r="K74" s="21">
        <v>30895.059999999998</v>
      </c>
      <c r="L74" s="5">
        <v>34056.79</v>
      </c>
      <c r="M74" s="5">
        <v>31657.550000000003</v>
      </c>
      <c r="N74" s="6">
        <f t="shared" si="1"/>
        <v>385596.50999999995</v>
      </c>
    </row>
    <row r="75" spans="1:14">
      <c r="A75" t="s">
        <v>124</v>
      </c>
      <c r="B75" s="11">
        <v>1141498.1299999999</v>
      </c>
      <c r="C75" s="16">
        <v>1134915.6499999999</v>
      </c>
      <c r="D75" s="16">
        <v>1157730.68</v>
      </c>
      <c r="E75" s="16">
        <v>1094200.57</v>
      </c>
      <c r="F75" s="17">
        <v>1131380.24</v>
      </c>
      <c r="G75" s="11">
        <v>1064342.83</v>
      </c>
      <c r="H75" s="18">
        <v>1122073.1000000001</v>
      </c>
      <c r="I75" s="21">
        <v>1064713.8099999998</v>
      </c>
      <c r="J75" s="16">
        <v>1107200.77</v>
      </c>
      <c r="K75" s="21">
        <v>1300903.0900000001</v>
      </c>
      <c r="L75" s="5">
        <v>1228475.6200000001</v>
      </c>
      <c r="M75" s="5">
        <v>1188839.97</v>
      </c>
      <c r="N75" s="6">
        <f t="shared" si="1"/>
        <v>13736274.460000003</v>
      </c>
    </row>
    <row r="76" spans="1:14">
      <c r="A76" t="s">
        <v>125</v>
      </c>
      <c r="B76" s="11">
        <v>56695.15</v>
      </c>
      <c r="C76" s="16">
        <v>52587.87</v>
      </c>
      <c r="D76" s="16">
        <v>48941.63</v>
      </c>
      <c r="E76" s="16">
        <v>53654.18</v>
      </c>
      <c r="F76" s="17">
        <v>55594.59</v>
      </c>
      <c r="G76" s="11">
        <v>54982.32</v>
      </c>
      <c r="H76" s="18">
        <v>56461.859999999993</v>
      </c>
      <c r="I76" s="21">
        <v>53233.65</v>
      </c>
      <c r="J76" s="16">
        <v>54338.720000000001</v>
      </c>
      <c r="K76" s="21">
        <v>59899.76</v>
      </c>
      <c r="L76" s="5">
        <v>61274.689999999995</v>
      </c>
      <c r="M76" s="5">
        <v>63374.460000000006</v>
      </c>
      <c r="N76" s="6">
        <f>SUM(B76:M76)</f>
        <v>671038.87999999989</v>
      </c>
    </row>
    <row r="77" spans="1:14">
      <c r="A77" t="s">
        <v>126</v>
      </c>
      <c r="B77" s="11">
        <v>263024.92</v>
      </c>
      <c r="C77" s="16">
        <v>225975.8</v>
      </c>
      <c r="D77" s="16">
        <v>194614.87</v>
      </c>
      <c r="E77" s="16">
        <v>182574.73</v>
      </c>
      <c r="F77" s="17">
        <v>182056.91</v>
      </c>
      <c r="G77" s="11">
        <v>165775.22</v>
      </c>
      <c r="H77" s="18">
        <v>170989.65</v>
      </c>
      <c r="I77" s="21">
        <v>154182.87</v>
      </c>
      <c r="J77" s="16">
        <v>161308.07999999999</v>
      </c>
      <c r="K77" s="21">
        <v>215123.48</v>
      </c>
      <c r="L77" s="5">
        <v>204634.44999999998</v>
      </c>
      <c r="M77" s="5">
        <v>212063.99</v>
      </c>
      <c r="N77" s="6">
        <f>SUM(B77:M77)</f>
        <v>2332324.9699999997</v>
      </c>
    </row>
    <row r="78" spans="1:14">
      <c r="A78" t="s">
        <v>66</v>
      </c>
      <c r="B78" s="11">
        <v>67156.02</v>
      </c>
      <c r="C78" s="16">
        <v>63703.8</v>
      </c>
      <c r="D78" s="16">
        <v>63011.16</v>
      </c>
      <c r="E78" s="16">
        <v>60618.84</v>
      </c>
      <c r="F78" s="17">
        <v>60131.3</v>
      </c>
      <c r="G78" s="11">
        <v>55625.880000000005</v>
      </c>
      <c r="H78" s="18">
        <v>62449.020000000004</v>
      </c>
      <c r="I78" s="21">
        <v>53855.72</v>
      </c>
      <c r="J78" s="16">
        <v>51741.22</v>
      </c>
      <c r="K78" s="21">
        <v>70622.97</v>
      </c>
      <c r="L78" s="5">
        <v>64116.68</v>
      </c>
      <c r="M78" s="5">
        <v>65915.320000000007</v>
      </c>
      <c r="N78" s="6">
        <f>SUM(B78:M78)</f>
        <v>738947.92999999993</v>
      </c>
    </row>
    <row r="79" spans="1:14">
      <c r="A79" t="s">
        <v>1</v>
      </c>
      <c r="B79" s="3"/>
      <c r="C79" s="3"/>
      <c r="D79" s="3"/>
      <c r="E79" s="3"/>
      <c r="F79" s="3"/>
      <c r="G79" s="3"/>
      <c r="H79" s="3"/>
      <c r="I79" s="3"/>
      <c r="J79" s="3"/>
      <c r="K79" s="3"/>
      <c r="L79" s="3"/>
      <c r="M79" s="3"/>
    </row>
    <row r="80" spans="1:14">
      <c r="A80" t="s">
        <v>68</v>
      </c>
      <c r="B80" s="5">
        <f t="shared" ref="B80:M80" si="2">SUM(B12:B78)</f>
        <v>48631786.460000016</v>
      </c>
      <c r="C80" s="5">
        <f t="shared" si="2"/>
        <v>47490964.539999977</v>
      </c>
      <c r="D80" s="5">
        <f t="shared" si="2"/>
        <v>48046126.940000013</v>
      </c>
      <c r="E80" s="5">
        <f t="shared" si="2"/>
        <v>47353973.969999999</v>
      </c>
      <c r="F80" s="5">
        <f t="shared" si="2"/>
        <v>47474779.569999985</v>
      </c>
      <c r="G80" s="5">
        <f t="shared" si="2"/>
        <v>45844926.580000013</v>
      </c>
      <c r="H80" s="5">
        <f t="shared" si="2"/>
        <v>48208343.06000001</v>
      </c>
      <c r="I80" s="5">
        <f t="shared" si="2"/>
        <v>46494784.900000006</v>
      </c>
      <c r="J80" s="5">
        <f t="shared" si="2"/>
        <v>45795078.359999992</v>
      </c>
      <c r="K80" s="5">
        <f t="shared" si="2"/>
        <v>51367057.490000002</v>
      </c>
      <c r="L80" s="5">
        <f t="shared" si="2"/>
        <v>48475972.489999987</v>
      </c>
      <c r="M80" s="5">
        <f t="shared" si="2"/>
        <v>48391161.090000004</v>
      </c>
      <c r="N80" s="6">
        <f>SUM(B80:M80)</f>
        <v>573574955.45000005</v>
      </c>
    </row>
  </sheetData>
  <mergeCells count="5">
    <mergeCell ref="A7:N7"/>
    <mergeCell ref="A3:N3"/>
    <mergeCell ref="A4:N4"/>
    <mergeCell ref="A5:N5"/>
    <mergeCell ref="A6:N6"/>
  </mergeCells>
  <phoneticPr fontId="3" type="noConversion"/>
  <printOptions headings="1" gridLines="1"/>
  <pageMargins left="0.75" right="0.75" top="1" bottom="1" header="0.5" footer="0.5"/>
  <pageSetup scale="79" fitToHeight="1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13"/>
    <pageSetUpPr fitToPage="1"/>
  </sheetPr>
  <dimension ref="A1:N80"/>
  <sheetViews>
    <sheetView topLeftCell="A61" workbookViewId="0">
      <selection activeCell="M80" sqref="M80"/>
    </sheetView>
  </sheetViews>
  <sheetFormatPr defaultRowHeight="12.75"/>
  <cols>
    <col min="1" max="1" width="16.1640625" bestFit="1" customWidth="1"/>
    <col min="2" max="7" width="11.1640625" bestFit="1" customWidth="1"/>
    <col min="8" max="8" width="10.1640625" bestFit="1" customWidth="1"/>
    <col min="9" max="13" width="11.1640625" bestFit="1" customWidth="1"/>
    <col min="14" max="14" width="11.1640625" style="6" bestFit="1" customWidth="1"/>
  </cols>
  <sheetData>
    <row r="1" spans="1:14">
      <c r="A1" t="str">
        <f>'SFY1011'!A1</f>
        <v>VALIDATED TAX RECEIPTS DATA FOR:  JULY, 2010 thru June, 2011</v>
      </c>
      <c r="N1" t="s">
        <v>89</v>
      </c>
    </row>
    <row r="2" spans="1:14">
      <c r="N2"/>
    </row>
    <row r="3" spans="1:14">
      <c r="A3" s="30" t="s">
        <v>69</v>
      </c>
      <c r="B3" s="30"/>
      <c r="C3" s="30"/>
      <c r="D3" s="30"/>
      <c r="E3" s="30"/>
      <c r="F3" s="30"/>
      <c r="G3" s="30"/>
      <c r="H3" s="30"/>
      <c r="I3" s="30"/>
      <c r="J3" s="30"/>
      <c r="K3" s="30"/>
      <c r="L3" s="30"/>
      <c r="M3" s="30"/>
      <c r="N3" s="30"/>
    </row>
    <row r="4" spans="1:14">
      <c r="A4" s="30" t="s">
        <v>131</v>
      </c>
      <c r="B4" s="30"/>
      <c r="C4" s="30"/>
      <c r="D4" s="30"/>
      <c r="E4" s="30"/>
      <c r="F4" s="30"/>
      <c r="G4" s="30"/>
      <c r="H4" s="30"/>
      <c r="I4" s="30"/>
      <c r="J4" s="30"/>
      <c r="K4" s="30"/>
      <c r="L4" s="30"/>
      <c r="M4" s="30"/>
      <c r="N4" s="30"/>
    </row>
    <row r="5" spans="1:14">
      <c r="A5" s="30" t="s">
        <v>70</v>
      </c>
      <c r="B5" s="30"/>
      <c r="C5" s="30"/>
      <c r="D5" s="30"/>
      <c r="E5" s="30"/>
      <c r="F5" s="30"/>
      <c r="G5" s="30"/>
      <c r="H5" s="30"/>
      <c r="I5" s="30"/>
      <c r="J5" s="30"/>
      <c r="K5" s="30"/>
      <c r="L5" s="30"/>
      <c r="M5" s="30"/>
      <c r="N5" s="30"/>
    </row>
    <row r="6" spans="1:14">
      <c r="A6" s="30" t="s">
        <v>135</v>
      </c>
      <c r="B6" s="30"/>
      <c r="C6" s="30"/>
      <c r="D6" s="30"/>
      <c r="E6" s="30"/>
      <c r="F6" s="30"/>
      <c r="G6" s="30"/>
      <c r="H6" s="30"/>
      <c r="I6" s="30"/>
      <c r="J6" s="30"/>
      <c r="K6" s="30"/>
      <c r="L6" s="30"/>
      <c r="M6" s="30"/>
      <c r="N6" s="30"/>
    </row>
    <row r="7" spans="1:14">
      <c r="A7" s="30" t="s">
        <v>134</v>
      </c>
      <c r="B7" s="30"/>
      <c r="C7" s="30"/>
      <c r="D7" s="30"/>
      <c r="E7" s="30"/>
      <c r="F7" s="30"/>
      <c r="G7" s="30"/>
      <c r="H7" s="30"/>
      <c r="I7" s="30"/>
      <c r="J7" s="30"/>
      <c r="K7" s="30"/>
      <c r="L7" s="30"/>
      <c r="M7" s="30"/>
      <c r="N7" s="30"/>
    </row>
    <row r="9" spans="1:14">
      <c r="B9" s="2">
        <v>40360</v>
      </c>
      <c r="C9" s="2">
        <v>40391</v>
      </c>
      <c r="D9" s="2">
        <v>40422</v>
      </c>
      <c r="E9" s="2">
        <v>40452</v>
      </c>
      <c r="F9" s="2">
        <v>40483</v>
      </c>
      <c r="G9" s="2">
        <v>40513</v>
      </c>
      <c r="H9" s="2">
        <v>40544</v>
      </c>
      <c r="I9" s="2">
        <v>40575</v>
      </c>
      <c r="J9" s="2">
        <v>40603</v>
      </c>
      <c r="K9" s="2">
        <v>40634</v>
      </c>
      <c r="L9" s="2">
        <v>40664</v>
      </c>
      <c r="M9" s="2">
        <v>40695</v>
      </c>
      <c r="N9" s="3" t="s">
        <v>139</v>
      </c>
    </row>
    <row r="10" spans="1:14">
      <c r="A10" t="s">
        <v>0</v>
      </c>
      <c r="B10" s="3"/>
      <c r="C10" s="3"/>
      <c r="D10" s="3"/>
      <c r="E10" s="3"/>
      <c r="F10" s="3"/>
      <c r="G10" s="3"/>
      <c r="H10" s="3"/>
      <c r="I10" s="3"/>
      <c r="J10" s="3"/>
      <c r="K10" s="3"/>
      <c r="L10" s="3"/>
      <c r="M10" s="3"/>
    </row>
    <row r="11" spans="1:14">
      <c r="A11" t="s">
        <v>1</v>
      </c>
      <c r="B11" s="3"/>
      <c r="C11" s="3"/>
      <c r="D11" s="3"/>
      <c r="E11" s="3"/>
      <c r="F11" s="3"/>
      <c r="G11" s="3"/>
      <c r="H11" s="3"/>
      <c r="I11" s="3"/>
      <c r="J11" s="3"/>
      <c r="K11" s="3"/>
      <c r="L11" s="3"/>
      <c r="M11" s="3"/>
    </row>
    <row r="12" spans="1:14">
      <c r="A12" t="s">
        <v>90</v>
      </c>
      <c r="B12" s="12">
        <v>446666.89</v>
      </c>
      <c r="C12" s="15">
        <v>478561.65</v>
      </c>
      <c r="D12" s="15">
        <v>463427.63</v>
      </c>
      <c r="E12" s="15">
        <v>440604.42</v>
      </c>
      <c r="F12" s="5">
        <v>467927.39</v>
      </c>
      <c r="G12" s="15">
        <v>450410.9</v>
      </c>
      <c r="H12" s="19">
        <v>461688.52</v>
      </c>
      <c r="I12" s="15">
        <v>441874.70999999996</v>
      </c>
      <c r="J12" s="23">
        <v>429453.08999999997</v>
      </c>
      <c r="K12" s="12">
        <v>475071.33</v>
      </c>
      <c r="L12" s="5">
        <v>452782.15</v>
      </c>
      <c r="M12" s="5">
        <v>435746.81</v>
      </c>
      <c r="N12" s="6">
        <f>SUM(B12:M12)</f>
        <v>5444215.4899999993</v>
      </c>
    </row>
    <row r="13" spans="1:14">
      <c r="A13" t="s">
        <v>91</v>
      </c>
      <c r="B13" s="12">
        <v>0</v>
      </c>
      <c r="C13" s="15">
        <v>0</v>
      </c>
      <c r="D13" s="15">
        <v>0</v>
      </c>
      <c r="E13" s="15">
        <v>0</v>
      </c>
      <c r="F13" s="5">
        <v>0</v>
      </c>
      <c r="G13" s="15">
        <v>0</v>
      </c>
      <c r="H13" s="19">
        <v>0</v>
      </c>
      <c r="I13" s="15">
        <v>0</v>
      </c>
      <c r="J13" s="23">
        <v>0</v>
      </c>
      <c r="K13" s="12">
        <v>0</v>
      </c>
      <c r="L13" s="5">
        <v>0</v>
      </c>
      <c r="M13" s="5">
        <v>0</v>
      </c>
      <c r="N13" s="6">
        <f t="shared" ref="N13:N76" si="0">SUM(B13:M13)</f>
        <v>0</v>
      </c>
    </row>
    <row r="14" spans="1:14">
      <c r="A14" t="s">
        <v>92</v>
      </c>
      <c r="B14" s="12">
        <v>0</v>
      </c>
      <c r="C14" s="15">
        <v>0</v>
      </c>
      <c r="D14" s="15">
        <v>0</v>
      </c>
      <c r="E14" s="15">
        <v>0</v>
      </c>
      <c r="F14" s="5">
        <v>0</v>
      </c>
      <c r="G14" s="15">
        <v>0</v>
      </c>
      <c r="H14" s="19">
        <v>0</v>
      </c>
      <c r="I14" s="15">
        <v>0</v>
      </c>
      <c r="J14" s="23">
        <v>0</v>
      </c>
      <c r="K14" s="12">
        <v>0</v>
      </c>
      <c r="L14" s="5">
        <v>0</v>
      </c>
      <c r="M14" s="5">
        <v>0</v>
      </c>
      <c r="N14" s="6">
        <f t="shared" si="0"/>
        <v>0</v>
      </c>
    </row>
    <row r="15" spans="1:14">
      <c r="A15" t="s">
        <v>5</v>
      </c>
      <c r="B15" s="12">
        <v>0</v>
      </c>
      <c r="C15" s="15">
        <v>0</v>
      </c>
      <c r="D15" s="15">
        <v>0</v>
      </c>
      <c r="E15" s="15">
        <v>0</v>
      </c>
      <c r="F15" s="5">
        <v>0</v>
      </c>
      <c r="G15" s="15">
        <v>0</v>
      </c>
      <c r="H15" s="19">
        <v>0</v>
      </c>
      <c r="I15" s="15">
        <v>0</v>
      </c>
      <c r="J15" s="23">
        <v>0</v>
      </c>
      <c r="K15" s="12">
        <v>0</v>
      </c>
      <c r="L15" s="5">
        <v>0</v>
      </c>
      <c r="M15" s="5">
        <v>0</v>
      </c>
      <c r="N15" s="6">
        <f t="shared" si="0"/>
        <v>0</v>
      </c>
    </row>
    <row r="16" spans="1:14">
      <c r="A16" t="s">
        <v>93</v>
      </c>
      <c r="B16" s="12">
        <v>0</v>
      </c>
      <c r="C16" s="15">
        <v>0</v>
      </c>
      <c r="D16" s="15">
        <v>0</v>
      </c>
      <c r="E16" s="15">
        <v>0</v>
      </c>
      <c r="F16" s="5">
        <v>0</v>
      </c>
      <c r="G16" s="15">
        <v>0</v>
      </c>
      <c r="H16" s="19">
        <v>0</v>
      </c>
      <c r="I16" s="15">
        <v>0</v>
      </c>
      <c r="J16" s="23">
        <v>0</v>
      </c>
      <c r="K16" s="12">
        <v>0</v>
      </c>
      <c r="L16" s="5">
        <v>0</v>
      </c>
      <c r="M16" s="5">
        <v>0</v>
      </c>
      <c r="N16" s="6">
        <f t="shared" si="0"/>
        <v>0</v>
      </c>
    </row>
    <row r="17" spans="1:14">
      <c r="A17" t="s">
        <v>94</v>
      </c>
      <c r="B17" s="12">
        <v>3285024.25</v>
      </c>
      <c r="C17" s="15">
        <v>3217346.06</v>
      </c>
      <c r="D17" s="15">
        <v>3308706.07</v>
      </c>
      <c r="E17" s="15">
        <v>3178841.41</v>
      </c>
      <c r="F17" s="5">
        <v>3301075.89</v>
      </c>
      <c r="G17" s="15">
        <v>3259541.8200000003</v>
      </c>
      <c r="H17" s="19">
        <v>3309919.54</v>
      </c>
      <c r="I17" s="15">
        <v>3412540.07</v>
      </c>
      <c r="J17" s="23">
        <v>3184892.5999999996</v>
      </c>
      <c r="K17" s="12">
        <v>3525700.48</v>
      </c>
      <c r="L17" s="5">
        <v>3290382.66</v>
      </c>
      <c r="M17" s="5">
        <v>3132065.33</v>
      </c>
      <c r="N17" s="6">
        <f t="shared" si="0"/>
        <v>39406036.18</v>
      </c>
    </row>
    <row r="18" spans="1:14">
      <c r="A18" t="s">
        <v>8</v>
      </c>
      <c r="B18" s="12">
        <v>0</v>
      </c>
      <c r="C18" s="15">
        <v>0</v>
      </c>
      <c r="D18" s="15">
        <v>0</v>
      </c>
      <c r="E18" s="15">
        <v>0</v>
      </c>
      <c r="F18" s="5">
        <v>0</v>
      </c>
      <c r="G18" s="15">
        <v>0</v>
      </c>
      <c r="H18" s="19">
        <v>0</v>
      </c>
      <c r="I18" s="15">
        <v>0</v>
      </c>
      <c r="J18" s="23">
        <v>0</v>
      </c>
      <c r="K18" s="12">
        <v>0</v>
      </c>
      <c r="L18" s="5">
        <v>0</v>
      </c>
      <c r="M18" s="5">
        <v>0</v>
      </c>
      <c r="N18" s="6">
        <f t="shared" si="0"/>
        <v>0</v>
      </c>
    </row>
    <row r="19" spans="1:14">
      <c r="A19" t="s">
        <v>95</v>
      </c>
      <c r="B19" s="12">
        <v>292063.57</v>
      </c>
      <c r="C19" s="15">
        <v>300247.03999999998</v>
      </c>
      <c r="D19" s="15">
        <v>299373.24</v>
      </c>
      <c r="E19" s="15">
        <v>284879.17</v>
      </c>
      <c r="F19" s="5">
        <v>306957.52</v>
      </c>
      <c r="G19" s="15">
        <v>318432.58999999997</v>
      </c>
      <c r="H19" s="19">
        <v>325011.83999999997</v>
      </c>
      <c r="I19" s="15">
        <v>326346.60000000003</v>
      </c>
      <c r="J19" s="23">
        <v>338255.74000000005</v>
      </c>
      <c r="K19" s="12">
        <v>373849.93</v>
      </c>
      <c r="L19" s="5">
        <v>336039.14999999997</v>
      </c>
      <c r="M19" s="5">
        <v>324537.73000000004</v>
      </c>
      <c r="N19" s="6">
        <f t="shared" si="0"/>
        <v>3825994.12</v>
      </c>
    </row>
    <row r="20" spans="1:14">
      <c r="A20" t="s">
        <v>96</v>
      </c>
      <c r="B20" s="12">
        <v>205878.02</v>
      </c>
      <c r="C20" s="15">
        <v>216574.55</v>
      </c>
      <c r="D20" s="15">
        <v>216628.33</v>
      </c>
      <c r="E20" s="15">
        <v>204545.36</v>
      </c>
      <c r="F20" s="5">
        <v>207483.91</v>
      </c>
      <c r="G20" s="15">
        <v>207717.65</v>
      </c>
      <c r="H20" s="19">
        <v>213652.01</v>
      </c>
      <c r="I20" s="15">
        <v>204575.69</v>
      </c>
      <c r="J20" s="23">
        <v>206805.1</v>
      </c>
      <c r="K20" s="12">
        <v>220959.08000000002</v>
      </c>
      <c r="L20" s="5">
        <v>214880.03</v>
      </c>
      <c r="M20" s="5">
        <v>212413.05000000002</v>
      </c>
      <c r="N20" s="6">
        <f t="shared" si="0"/>
        <v>2532112.7799999993</v>
      </c>
    </row>
    <row r="21" spans="1:14">
      <c r="A21" t="s">
        <v>97</v>
      </c>
      <c r="B21" s="12">
        <v>0</v>
      </c>
      <c r="C21" s="15">
        <v>0</v>
      </c>
      <c r="D21" s="15">
        <v>0</v>
      </c>
      <c r="E21" s="15">
        <v>0</v>
      </c>
      <c r="F21" s="5">
        <v>0</v>
      </c>
      <c r="G21" s="15">
        <v>0</v>
      </c>
      <c r="H21" s="19">
        <v>0</v>
      </c>
      <c r="I21" s="15">
        <v>0</v>
      </c>
      <c r="J21" s="23">
        <v>0</v>
      </c>
      <c r="K21" s="12">
        <v>0</v>
      </c>
      <c r="L21" s="5">
        <v>0</v>
      </c>
      <c r="M21" s="5">
        <v>0</v>
      </c>
      <c r="N21" s="6">
        <f t="shared" si="0"/>
        <v>0</v>
      </c>
    </row>
    <row r="22" spans="1:14">
      <c r="A22" t="s">
        <v>98</v>
      </c>
      <c r="B22" s="12">
        <v>482311.11</v>
      </c>
      <c r="C22" s="15">
        <v>469800.79</v>
      </c>
      <c r="D22" s="15">
        <v>473020.08</v>
      </c>
      <c r="E22" s="15">
        <v>465704.96000000002</v>
      </c>
      <c r="F22" s="5">
        <v>512795.02</v>
      </c>
      <c r="G22" s="15">
        <v>534253.53</v>
      </c>
      <c r="H22" s="19">
        <v>540771.68999999994</v>
      </c>
      <c r="I22" s="15">
        <v>591445.97</v>
      </c>
      <c r="J22" s="23">
        <v>614236.24</v>
      </c>
      <c r="K22" s="12">
        <v>676186.44</v>
      </c>
      <c r="L22" s="5">
        <v>596258.96000000008</v>
      </c>
      <c r="M22" s="5">
        <v>512670.91000000003</v>
      </c>
      <c r="N22" s="6">
        <f t="shared" si="0"/>
        <v>6469455.7000000002</v>
      </c>
    </row>
    <row r="23" spans="1:14">
      <c r="A23" t="s">
        <v>12</v>
      </c>
      <c r="B23" s="12">
        <v>3.44</v>
      </c>
      <c r="C23" s="15">
        <v>-0.9</v>
      </c>
      <c r="D23" s="15">
        <v>0</v>
      </c>
      <c r="E23" s="15">
        <v>0</v>
      </c>
      <c r="F23" s="5">
        <v>-2.61</v>
      </c>
      <c r="G23" s="15">
        <v>1.76</v>
      </c>
      <c r="H23" s="19">
        <v>0</v>
      </c>
      <c r="I23" s="15">
        <v>0</v>
      </c>
      <c r="J23" s="23">
        <v>0</v>
      </c>
      <c r="K23" s="12">
        <v>0</v>
      </c>
      <c r="L23" s="5">
        <v>0</v>
      </c>
      <c r="M23" s="5">
        <v>0</v>
      </c>
      <c r="N23" s="6">
        <f t="shared" si="0"/>
        <v>1.6900000000000002</v>
      </c>
    </row>
    <row r="24" spans="1:14">
      <c r="A24" t="s">
        <v>129</v>
      </c>
      <c r="B24" s="12">
        <v>2648820.63</v>
      </c>
      <c r="C24" s="15">
        <v>2518148.0299999998</v>
      </c>
      <c r="D24" s="15">
        <v>2632184.5</v>
      </c>
      <c r="E24" s="15">
        <v>2576139.16</v>
      </c>
      <c r="F24" s="5">
        <v>2660026.59</v>
      </c>
      <c r="G24" s="15">
        <v>2591170.4299999997</v>
      </c>
      <c r="H24" s="19">
        <v>2630769.54</v>
      </c>
      <c r="I24" s="15">
        <v>2407229.7199999997</v>
      </c>
      <c r="J24" s="23">
        <v>2351621.13</v>
      </c>
      <c r="K24" s="12">
        <v>2591615.79</v>
      </c>
      <c r="L24" s="5">
        <v>2461683.5399999996</v>
      </c>
      <c r="M24" s="5">
        <v>2371760.89</v>
      </c>
      <c r="N24" s="6">
        <f t="shared" si="0"/>
        <v>30441169.949999996</v>
      </c>
    </row>
    <row r="25" spans="1:14">
      <c r="A25" t="s">
        <v>13</v>
      </c>
      <c r="B25" s="12">
        <v>41778.870000000003</v>
      </c>
      <c r="C25" s="15">
        <v>39811.65</v>
      </c>
      <c r="D25" s="15">
        <v>40175.15</v>
      </c>
      <c r="E25" s="15">
        <v>39776.6</v>
      </c>
      <c r="F25" s="5">
        <v>41443.620000000003</v>
      </c>
      <c r="G25" s="15">
        <v>41136.9</v>
      </c>
      <c r="H25" s="19">
        <v>43050.66</v>
      </c>
      <c r="I25" s="15">
        <v>41234.120000000003</v>
      </c>
      <c r="J25" s="23">
        <v>44479.76</v>
      </c>
      <c r="K25" s="12">
        <v>49233.67</v>
      </c>
      <c r="L25" s="5">
        <v>45288.93</v>
      </c>
      <c r="M25" s="5">
        <v>44863.240000000005</v>
      </c>
      <c r="N25" s="6">
        <f t="shared" si="0"/>
        <v>512273.17</v>
      </c>
    </row>
    <row r="26" spans="1:14">
      <c r="A26" t="s">
        <v>14</v>
      </c>
      <c r="B26" s="12">
        <v>0</v>
      </c>
      <c r="C26" s="15">
        <v>0</v>
      </c>
      <c r="D26" s="15">
        <v>0</v>
      </c>
      <c r="E26" s="15">
        <v>0</v>
      </c>
      <c r="F26" s="5">
        <v>0</v>
      </c>
      <c r="G26" s="15">
        <v>0</v>
      </c>
      <c r="H26" s="19">
        <v>0</v>
      </c>
      <c r="I26" s="15">
        <v>0</v>
      </c>
      <c r="J26" s="23">
        <v>0</v>
      </c>
      <c r="K26" s="12">
        <v>0</v>
      </c>
      <c r="L26" s="5">
        <v>0</v>
      </c>
      <c r="M26" s="5">
        <v>0</v>
      </c>
      <c r="N26" s="6">
        <f t="shared" si="0"/>
        <v>0</v>
      </c>
    </row>
    <row r="27" spans="1:14">
      <c r="A27" t="s">
        <v>99</v>
      </c>
      <c r="B27" s="12">
        <v>0</v>
      </c>
      <c r="C27" s="15">
        <v>0</v>
      </c>
      <c r="D27" s="15">
        <v>0</v>
      </c>
      <c r="E27" s="15">
        <v>0</v>
      </c>
      <c r="F27" s="5">
        <v>0</v>
      </c>
      <c r="G27" s="15">
        <v>0</v>
      </c>
      <c r="H27" s="19">
        <v>0</v>
      </c>
      <c r="I27" s="15">
        <v>0</v>
      </c>
      <c r="J27" s="23">
        <v>0</v>
      </c>
      <c r="K27" s="12">
        <v>0</v>
      </c>
      <c r="L27" s="5">
        <v>0</v>
      </c>
      <c r="M27" s="5">
        <v>0</v>
      </c>
      <c r="N27" s="6">
        <f t="shared" si="0"/>
        <v>0</v>
      </c>
    </row>
    <row r="28" spans="1:14">
      <c r="A28" t="s">
        <v>100</v>
      </c>
      <c r="B28" s="12">
        <v>0</v>
      </c>
      <c r="C28" s="15">
        <v>0</v>
      </c>
      <c r="D28" s="15">
        <v>0</v>
      </c>
      <c r="E28" s="15">
        <v>0</v>
      </c>
      <c r="F28" s="5">
        <v>0</v>
      </c>
      <c r="G28" s="15">
        <v>0</v>
      </c>
      <c r="H28" s="19">
        <v>0</v>
      </c>
      <c r="I28" s="15">
        <v>0</v>
      </c>
      <c r="J28" s="23">
        <v>0</v>
      </c>
      <c r="K28" s="12">
        <v>0</v>
      </c>
      <c r="L28" s="5">
        <v>0</v>
      </c>
      <c r="M28" s="5">
        <v>0</v>
      </c>
      <c r="N28" s="6">
        <f t="shared" si="0"/>
        <v>0</v>
      </c>
    </row>
    <row r="29" spans="1:14">
      <c r="A29" t="s">
        <v>17</v>
      </c>
      <c r="B29" s="12">
        <v>0</v>
      </c>
      <c r="C29" s="15">
        <v>0</v>
      </c>
      <c r="D29" s="15">
        <v>0</v>
      </c>
      <c r="E29" s="15">
        <v>0</v>
      </c>
      <c r="F29" s="5">
        <v>0</v>
      </c>
      <c r="G29" s="15">
        <v>0</v>
      </c>
      <c r="H29" s="19">
        <v>0</v>
      </c>
      <c r="I29" s="15">
        <v>0</v>
      </c>
      <c r="J29" s="23">
        <v>0</v>
      </c>
      <c r="K29" s="12">
        <v>0</v>
      </c>
      <c r="L29" s="5">
        <v>0</v>
      </c>
      <c r="M29" s="5">
        <v>0</v>
      </c>
      <c r="N29" s="6">
        <f t="shared" si="0"/>
        <v>0</v>
      </c>
    </row>
    <row r="30" spans="1:14">
      <c r="A30" t="s">
        <v>18</v>
      </c>
      <c r="B30" s="12">
        <v>0</v>
      </c>
      <c r="C30" s="15">
        <v>0</v>
      </c>
      <c r="D30" s="15">
        <v>0</v>
      </c>
      <c r="E30" s="15">
        <v>0</v>
      </c>
      <c r="F30" s="5">
        <v>0</v>
      </c>
      <c r="G30" s="15">
        <v>0</v>
      </c>
      <c r="H30" s="19">
        <v>0</v>
      </c>
      <c r="I30" s="15">
        <v>0</v>
      </c>
      <c r="J30" s="23">
        <v>0</v>
      </c>
      <c r="K30" s="12">
        <v>0</v>
      </c>
      <c r="L30" s="5">
        <v>0</v>
      </c>
      <c r="M30" s="5">
        <v>0</v>
      </c>
      <c r="N30" s="6">
        <f t="shared" si="0"/>
        <v>0</v>
      </c>
    </row>
    <row r="31" spans="1:14">
      <c r="A31" t="s">
        <v>19</v>
      </c>
      <c r="B31" s="12">
        <v>0</v>
      </c>
      <c r="C31" s="15">
        <v>0</v>
      </c>
      <c r="D31" s="15">
        <v>0</v>
      </c>
      <c r="E31" s="15">
        <v>0</v>
      </c>
      <c r="F31" s="5">
        <v>0</v>
      </c>
      <c r="G31" s="15">
        <v>0</v>
      </c>
      <c r="H31" s="19">
        <v>0</v>
      </c>
      <c r="I31" s="15">
        <v>0</v>
      </c>
      <c r="J31" s="23">
        <v>0</v>
      </c>
      <c r="K31" s="12">
        <v>0</v>
      </c>
      <c r="L31" s="5">
        <v>0</v>
      </c>
      <c r="M31" s="5">
        <v>0</v>
      </c>
      <c r="N31" s="6">
        <f t="shared" si="0"/>
        <v>0</v>
      </c>
    </row>
    <row r="32" spans="1:14">
      <c r="A32" t="s">
        <v>20</v>
      </c>
      <c r="B32" s="12">
        <v>0</v>
      </c>
      <c r="C32" s="15">
        <v>0</v>
      </c>
      <c r="D32" s="15">
        <v>0</v>
      </c>
      <c r="E32" s="15">
        <v>0</v>
      </c>
      <c r="F32" s="5">
        <v>0</v>
      </c>
      <c r="G32" s="15">
        <v>0</v>
      </c>
      <c r="H32" s="19">
        <v>0</v>
      </c>
      <c r="I32" s="15">
        <v>0</v>
      </c>
      <c r="J32" s="23">
        <v>0</v>
      </c>
      <c r="K32" s="12">
        <v>0</v>
      </c>
      <c r="L32" s="5">
        <v>0</v>
      </c>
      <c r="M32" s="5">
        <v>0</v>
      </c>
      <c r="N32" s="6">
        <f t="shared" si="0"/>
        <v>0</v>
      </c>
    </row>
    <row r="33" spans="1:14">
      <c r="A33" t="s">
        <v>21</v>
      </c>
      <c r="B33" s="12">
        <v>0</v>
      </c>
      <c r="C33" s="15">
        <v>0</v>
      </c>
      <c r="D33" s="15">
        <v>0</v>
      </c>
      <c r="E33" s="15">
        <v>0</v>
      </c>
      <c r="F33" s="5">
        <v>0</v>
      </c>
      <c r="G33" s="15">
        <v>0</v>
      </c>
      <c r="H33" s="19">
        <v>0</v>
      </c>
      <c r="I33" s="15">
        <v>0</v>
      </c>
      <c r="J33" s="23">
        <v>0</v>
      </c>
      <c r="K33" s="12">
        <v>0</v>
      </c>
      <c r="L33" s="5">
        <v>0</v>
      </c>
      <c r="M33" s="5">
        <v>0</v>
      </c>
      <c r="N33" s="6">
        <f t="shared" si="0"/>
        <v>0</v>
      </c>
    </row>
    <row r="34" spans="1:14">
      <c r="A34" t="s">
        <v>101</v>
      </c>
      <c r="B34" s="12">
        <v>0</v>
      </c>
      <c r="C34" s="15">
        <v>0</v>
      </c>
      <c r="D34" s="15">
        <v>0</v>
      </c>
      <c r="E34" s="15">
        <v>0</v>
      </c>
      <c r="F34" s="5">
        <v>0</v>
      </c>
      <c r="G34" s="15">
        <v>0</v>
      </c>
      <c r="H34" s="19">
        <v>0</v>
      </c>
      <c r="I34" s="15">
        <v>0</v>
      </c>
      <c r="J34" s="23">
        <v>0</v>
      </c>
      <c r="K34" s="12">
        <v>0</v>
      </c>
      <c r="L34" s="5">
        <v>0</v>
      </c>
      <c r="M34" s="5">
        <v>0</v>
      </c>
      <c r="N34" s="6">
        <f t="shared" si="0"/>
        <v>0</v>
      </c>
    </row>
    <row r="35" spans="1:14">
      <c r="A35" t="s">
        <v>23</v>
      </c>
      <c r="B35" s="12">
        <v>0</v>
      </c>
      <c r="C35" s="15">
        <v>0</v>
      </c>
      <c r="D35" s="15">
        <v>0</v>
      </c>
      <c r="E35" s="15">
        <v>0</v>
      </c>
      <c r="F35" s="5">
        <v>0</v>
      </c>
      <c r="G35" s="15">
        <v>0</v>
      </c>
      <c r="H35" s="19">
        <v>0</v>
      </c>
      <c r="I35" s="15">
        <v>0</v>
      </c>
      <c r="J35" s="23">
        <v>0</v>
      </c>
      <c r="K35" s="12">
        <v>0</v>
      </c>
      <c r="L35" s="5">
        <v>0</v>
      </c>
      <c r="M35" s="5">
        <v>0</v>
      </c>
      <c r="N35" s="6">
        <f t="shared" si="0"/>
        <v>0</v>
      </c>
    </row>
    <row r="36" spans="1:14">
      <c r="A36" t="s">
        <v>24</v>
      </c>
      <c r="B36" s="12">
        <v>42712.67</v>
      </c>
      <c r="C36" s="15">
        <v>40135.800000000003</v>
      </c>
      <c r="D36" s="15">
        <v>41644.769999999997</v>
      </c>
      <c r="E36" s="15">
        <v>41524.15</v>
      </c>
      <c r="F36" s="5">
        <v>44838.96</v>
      </c>
      <c r="G36" s="15">
        <v>44150.36</v>
      </c>
      <c r="H36" s="19">
        <v>46377.77</v>
      </c>
      <c r="I36" s="15">
        <v>44715.66</v>
      </c>
      <c r="J36" s="23">
        <v>47729.35</v>
      </c>
      <c r="K36" s="12">
        <v>46787.810000000005</v>
      </c>
      <c r="L36" s="5">
        <v>44964.97</v>
      </c>
      <c r="M36" s="5">
        <v>45167.38</v>
      </c>
      <c r="N36" s="6">
        <f t="shared" si="0"/>
        <v>530749.65</v>
      </c>
    </row>
    <row r="37" spans="1:14">
      <c r="A37" t="s">
        <v>25</v>
      </c>
      <c r="B37" s="12">
        <v>23427.03</v>
      </c>
      <c r="C37" s="15">
        <v>25274.49</v>
      </c>
      <c r="D37" s="15">
        <v>27009.57</v>
      </c>
      <c r="E37" s="15">
        <v>25886.28</v>
      </c>
      <c r="F37" s="5">
        <v>25628.959999999999</v>
      </c>
      <c r="G37" s="15">
        <v>26667.219999999998</v>
      </c>
      <c r="H37" s="19">
        <v>26575.040000000001</v>
      </c>
      <c r="I37" s="15">
        <v>26825.05</v>
      </c>
      <c r="J37" s="23">
        <v>26383.08</v>
      </c>
      <c r="K37" s="12">
        <v>29615.35</v>
      </c>
      <c r="L37" s="5">
        <v>27835.89</v>
      </c>
      <c r="M37" s="5">
        <v>26007.89</v>
      </c>
      <c r="N37" s="6">
        <f t="shared" si="0"/>
        <v>317135.84999999998</v>
      </c>
    </row>
    <row r="38" spans="1:14">
      <c r="A38" t="s">
        <v>102</v>
      </c>
      <c r="B38" s="12">
        <v>126597.21</v>
      </c>
      <c r="C38" s="15">
        <v>122689.76</v>
      </c>
      <c r="D38" s="15">
        <v>122803.45</v>
      </c>
      <c r="E38" s="15">
        <v>121765.86</v>
      </c>
      <c r="F38" s="5">
        <v>122671.75</v>
      </c>
      <c r="G38" s="15">
        <v>118143.61</v>
      </c>
      <c r="H38" s="19">
        <v>120361.89000000001</v>
      </c>
      <c r="I38" s="15">
        <v>121435.88</v>
      </c>
      <c r="J38" s="23">
        <v>125582.99</v>
      </c>
      <c r="K38" s="12">
        <v>130975.64</v>
      </c>
      <c r="L38" s="5">
        <v>122792.82</v>
      </c>
      <c r="M38" s="5">
        <v>126141.75</v>
      </c>
      <c r="N38" s="6">
        <f t="shared" si="0"/>
        <v>1481962.61</v>
      </c>
    </row>
    <row r="39" spans="1:14">
      <c r="A39" t="s">
        <v>27</v>
      </c>
      <c r="B39" s="12">
        <v>134718.54</v>
      </c>
      <c r="C39" s="15">
        <v>166180.79999999999</v>
      </c>
      <c r="D39" s="15">
        <v>162666.70000000001</v>
      </c>
      <c r="E39" s="15">
        <v>154680.74</v>
      </c>
      <c r="F39" s="5">
        <v>152549.44</v>
      </c>
      <c r="G39" s="15">
        <v>163578.06</v>
      </c>
      <c r="H39" s="19">
        <v>169038.78</v>
      </c>
      <c r="I39" s="15">
        <v>172733.55</v>
      </c>
      <c r="J39" s="23">
        <v>179838.48</v>
      </c>
      <c r="K39" s="12">
        <v>201307.94</v>
      </c>
      <c r="L39" s="5">
        <v>178381.03</v>
      </c>
      <c r="M39" s="5">
        <v>181763.29</v>
      </c>
      <c r="N39" s="6">
        <f t="shared" si="0"/>
        <v>2017437.35</v>
      </c>
    </row>
    <row r="40" spans="1:14">
      <c r="A40" t="s">
        <v>103</v>
      </c>
      <c r="B40" s="12">
        <v>0</v>
      </c>
      <c r="C40" s="15">
        <v>0</v>
      </c>
      <c r="D40" s="15">
        <v>0</v>
      </c>
      <c r="E40" s="15">
        <v>0</v>
      </c>
      <c r="F40" s="5">
        <v>0</v>
      </c>
      <c r="G40" s="15">
        <v>0</v>
      </c>
      <c r="H40" s="19">
        <v>0</v>
      </c>
      <c r="I40" s="15">
        <v>0</v>
      </c>
      <c r="J40" s="23">
        <v>0</v>
      </c>
      <c r="K40" s="12">
        <v>0</v>
      </c>
      <c r="L40" s="5">
        <v>0</v>
      </c>
      <c r="M40" s="5">
        <v>0</v>
      </c>
      <c r="N40" s="6">
        <f t="shared" si="0"/>
        <v>0</v>
      </c>
    </row>
    <row r="41" spans="1:14">
      <c r="A41" t="s">
        <v>29</v>
      </c>
      <c r="B41" s="12">
        <v>0</v>
      </c>
      <c r="C41" s="15">
        <v>0</v>
      </c>
      <c r="D41" s="15">
        <v>0</v>
      </c>
      <c r="E41" s="15">
        <v>0</v>
      </c>
      <c r="F41" s="5">
        <v>0</v>
      </c>
      <c r="G41" s="15">
        <v>0</v>
      </c>
      <c r="H41" s="19">
        <v>0</v>
      </c>
      <c r="I41" s="15">
        <v>0</v>
      </c>
      <c r="J41" s="23">
        <v>0</v>
      </c>
      <c r="K41" s="12">
        <v>0</v>
      </c>
      <c r="L41" s="5">
        <v>0</v>
      </c>
      <c r="M41" s="5">
        <v>0</v>
      </c>
      <c r="N41" s="6">
        <f t="shared" si="0"/>
        <v>0</v>
      </c>
    </row>
    <row r="42" spans="1:14">
      <c r="A42" t="s">
        <v>104</v>
      </c>
      <c r="B42" s="12">
        <v>0</v>
      </c>
      <c r="C42" s="15">
        <v>0</v>
      </c>
      <c r="D42" s="15">
        <v>0</v>
      </c>
      <c r="E42" s="15">
        <v>0</v>
      </c>
      <c r="F42" s="5">
        <v>0</v>
      </c>
      <c r="G42" s="15">
        <v>0</v>
      </c>
      <c r="H42" s="19">
        <v>0</v>
      </c>
      <c r="I42" s="15">
        <v>0</v>
      </c>
      <c r="J42" s="23">
        <v>0</v>
      </c>
      <c r="K42" s="12">
        <v>0</v>
      </c>
      <c r="L42" s="5">
        <v>0</v>
      </c>
      <c r="M42" s="5">
        <v>0</v>
      </c>
      <c r="N42" s="6">
        <f t="shared" si="0"/>
        <v>0</v>
      </c>
    </row>
    <row r="43" spans="1:14">
      <c r="A43" t="s">
        <v>31</v>
      </c>
      <c r="B43" s="12">
        <v>0</v>
      </c>
      <c r="C43" s="15">
        <v>0</v>
      </c>
      <c r="D43" s="15">
        <v>0</v>
      </c>
      <c r="E43" s="15">
        <v>0</v>
      </c>
      <c r="F43" s="5">
        <v>0</v>
      </c>
      <c r="G43" s="15">
        <v>0</v>
      </c>
      <c r="H43" s="19">
        <v>0</v>
      </c>
      <c r="I43" s="15">
        <v>0</v>
      </c>
      <c r="J43" s="23">
        <v>0</v>
      </c>
      <c r="K43" s="12">
        <v>0</v>
      </c>
      <c r="L43" s="5">
        <v>0</v>
      </c>
      <c r="M43" s="5">
        <v>0</v>
      </c>
      <c r="N43" s="6">
        <f t="shared" si="0"/>
        <v>0</v>
      </c>
    </row>
    <row r="44" spans="1:14">
      <c r="A44" t="s">
        <v>32</v>
      </c>
      <c r="B44" s="12">
        <v>0</v>
      </c>
      <c r="C44" s="15">
        <v>0</v>
      </c>
      <c r="D44" s="15">
        <v>0</v>
      </c>
      <c r="E44" s="15">
        <v>0</v>
      </c>
      <c r="F44" s="5">
        <v>0</v>
      </c>
      <c r="G44" s="15">
        <v>0</v>
      </c>
      <c r="H44" s="19">
        <v>0</v>
      </c>
      <c r="I44" s="15">
        <v>0</v>
      </c>
      <c r="J44" s="23">
        <v>0</v>
      </c>
      <c r="K44" s="12">
        <v>0</v>
      </c>
      <c r="L44" s="5">
        <v>0</v>
      </c>
      <c r="M44" s="5">
        <v>0</v>
      </c>
      <c r="N44" s="6">
        <f t="shared" si="0"/>
        <v>0</v>
      </c>
    </row>
    <row r="45" spans="1:14">
      <c r="A45" t="s">
        <v>33</v>
      </c>
      <c r="B45" s="12">
        <v>0</v>
      </c>
      <c r="C45" s="15">
        <v>0</v>
      </c>
      <c r="D45" s="15">
        <v>0</v>
      </c>
      <c r="E45" s="15">
        <v>0</v>
      </c>
      <c r="F45" s="5">
        <v>0</v>
      </c>
      <c r="G45" s="15">
        <v>0</v>
      </c>
      <c r="H45" s="19">
        <v>0</v>
      </c>
      <c r="I45" s="15">
        <v>0</v>
      </c>
      <c r="J45" s="23">
        <v>0</v>
      </c>
      <c r="K45" s="12">
        <v>0</v>
      </c>
      <c r="L45" s="5">
        <v>0</v>
      </c>
      <c r="M45" s="5">
        <v>0</v>
      </c>
      <c r="N45" s="6">
        <f t="shared" si="0"/>
        <v>0</v>
      </c>
    </row>
    <row r="46" spans="1:14">
      <c r="A46" t="s">
        <v>105</v>
      </c>
      <c r="B46" s="12">
        <v>0</v>
      </c>
      <c r="C46" s="15">
        <v>0</v>
      </c>
      <c r="D46" s="15">
        <v>0</v>
      </c>
      <c r="E46" s="15">
        <v>0</v>
      </c>
      <c r="F46" s="5">
        <v>0</v>
      </c>
      <c r="G46" s="15">
        <v>0</v>
      </c>
      <c r="H46" s="19">
        <v>0</v>
      </c>
      <c r="I46" s="15">
        <v>0</v>
      </c>
      <c r="J46" s="23">
        <v>0</v>
      </c>
      <c r="K46" s="12">
        <v>0</v>
      </c>
      <c r="L46" s="5">
        <v>0</v>
      </c>
      <c r="M46" s="5">
        <v>0</v>
      </c>
      <c r="N46" s="6">
        <f t="shared" si="0"/>
        <v>0</v>
      </c>
    </row>
    <row r="47" spans="1:14">
      <c r="A47" t="s">
        <v>106</v>
      </c>
      <c r="B47" s="12">
        <v>1029472.66</v>
      </c>
      <c r="C47" s="15">
        <v>1012014.82</v>
      </c>
      <c r="D47" s="15">
        <v>1026375.43</v>
      </c>
      <c r="E47" s="15">
        <v>997872.21</v>
      </c>
      <c r="F47" s="5">
        <v>1094166.24</v>
      </c>
      <c r="G47" s="15">
        <v>1087816.6299999999</v>
      </c>
      <c r="H47" s="19">
        <v>1077639.17</v>
      </c>
      <c r="I47" s="15">
        <v>1190461.92</v>
      </c>
      <c r="J47" s="23">
        <v>1230978.79</v>
      </c>
      <c r="K47" s="12">
        <v>1317000.53</v>
      </c>
      <c r="L47" s="5">
        <v>1174652.5399999998</v>
      </c>
      <c r="M47" s="5">
        <v>1108889.93</v>
      </c>
      <c r="N47" s="6">
        <f t="shared" si="0"/>
        <v>13347340.869999999</v>
      </c>
    </row>
    <row r="48" spans="1:14">
      <c r="A48" t="s">
        <v>107</v>
      </c>
      <c r="B48" s="12">
        <v>0</v>
      </c>
      <c r="C48" s="15">
        <v>0</v>
      </c>
      <c r="D48" s="15">
        <v>0</v>
      </c>
      <c r="E48" s="15">
        <v>0</v>
      </c>
      <c r="F48" s="5">
        <v>0</v>
      </c>
      <c r="G48" s="15">
        <v>0</v>
      </c>
      <c r="H48" s="19">
        <v>0</v>
      </c>
      <c r="I48" s="15">
        <v>0</v>
      </c>
      <c r="J48" s="23">
        <v>0</v>
      </c>
      <c r="K48" s="12">
        <v>0</v>
      </c>
      <c r="L48" s="5">
        <v>0</v>
      </c>
      <c r="M48" s="5">
        <v>0</v>
      </c>
      <c r="N48" s="6">
        <f t="shared" si="0"/>
        <v>0</v>
      </c>
    </row>
    <row r="49" spans="1:14">
      <c r="A49" t="s">
        <v>37</v>
      </c>
      <c r="B49" s="12">
        <v>0</v>
      </c>
      <c r="C49" s="15">
        <v>0</v>
      </c>
      <c r="D49" s="15">
        <v>0</v>
      </c>
      <c r="E49" s="15">
        <v>0</v>
      </c>
      <c r="F49" s="5">
        <v>0</v>
      </c>
      <c r="G49" s="15">
        <v>0</v>
      </c>
      <c r="H49" s="19">
        <v>0</v>
      </c>
      <c r="I49" s="15">
        <v>0</v>
      </c>
      <c r="J49" s="23">
        <v>0</v>
      </c>
      <c r="K49" s="12">
        <v>0</v>
      </c>
      <c r="L49" s="5">
        <v>0</v>
      </c>
      <c r="M49" s="5">
        <v>0</v>
      </c>
      <c r="N49" s="6">
        <f t="shared" si="0"/>
        <v>0</v>
      </c>
    </row>
    <row r="50" spans="1:14">
      <c r="A50" t="s">
        <v>38</v>
      </c>
      <c r="B50" s="12">
        <v>0</v>
      </c>
      <c r="C50" s="15">
        <v>0</v>
      </c>
      <c r="D50" s="15">
        <v>0</v>
      </c>
      <c r="E50" s="15">
        <v>0</v>
      </c>
      <c r="F50" s="5">
        <v>0</v>
      </c>
      <c r="G50" s="15">
        <v>0</v>
      </c>
      <c r="H50" s="19">
        <v>0</v>
      </c>
      <c r="I50" s="15">
        <v>0</v>
      </c>
      <c r="J50" s="23">
        <v>0</v>
      </c>
      <c r="K50" s="12">
        <v>0</v>
      </c>
      <c r="L50" s="5">
        <v>0</v>
      </c>
      <c r="M50" s="5">
        <v>0</v>
      </c>
      <c r="N50" s="6">
        <f t="shared" si="0"/>
        <v>0</v>
      </c>
    </row>
    <row r="51" spans="1:14">
      <c r="A51" t="s">
        <v>39</v>
      </c>
      <c r="B51" s="12">
        <v>0</v>
      </c>
      <c r="C51" s="15">
        <v>0</v>
      </c>
      <c r="D51" s="15">
        <v>0</v>
      </c>
      <c r="E51" s="15">
        <v>0</v>
      </c>
      <c r="F51" s="5">
        <v>0</v>
      </c>
      <c r="G51" s="15">
        <v>0</v>
      </c>
      <c r="H51" s="19">
        <v>0</v>
      </c>
      <c r="I51" s="15">
        <v>0</v>
      </c>
      <c r="J51" s="23">
        <v>0</v>
      </c>
      <c r="K51" s="12">
        <v>0</v>
      </c>
      <c r="L51" s="5">
        <v>0</v>
      </c>
      <c r="M51" s="5">
        <v>0</v>
      </c>
      <c r="N51" s="6">
        <f t="shared" si="0"/>
        <v>0</v>
      </c>
    </row>
    <row r="52" spans="1:14">
      <c r="A52" t="s">
        <v>108</v>
      </c>
      <c r="B52" s="12">
        <v>561147.35</v>
      </c>
      <c r="C52" s="15">
        <v>559769.53</v>
      </c>
      <c r="D52" s="15">
        <v>563784.29</v>
      </c>
      <c r="E52" s="15">
        <v>543349.43999999994</v>
      </c>
      <c r="F52" s="5">
        <v>574869.66</v>
      </c>
      <c r="G52" s="15">
        <v>563337.46</v>
      </c>
      <c r="H52" s="19">
        <v>577369.07999999996</v>
      </c>
      <c r="I52" s="15">
        <v>585165.39</v>
      </c>
      <c r="J52" s="23">
        <v>596577.19999999995</v>
      </c>
      <c r="K52" s="12">
        <v>659703.21000000008</v>
      </c>
      <c r="L52" s="5">
        <v>610973.87</v>
      </c>
      <c r="M52" s="5">
        <v>602671.9</v>
      </c>
      <c r="N52" s="6">
        <f t="shared" si="0"/>
        <v>6998718.3800000008</v>
      </c>
    </row>
    <row r="53" spans="1:14">
      <c r="A53" t="s">
        <v>41</v>
      </c>
      <c r="B53" s="12">
        <v>712619.78</v>
      </c>
      <c r="C53" s="15">
        <v>723899.43</v>
      </c>
      <c r="D53" s="15">
        <v>711051.01</v>
      </c>
      <c r="E53" s="15">
        <v>665427.75</v>
      </c>
      <c r="F53" s="5">
        <v>697863.92</v>
      </c>
      <c r="G53" s="15">
        <v>695297.78999999992</v>
      </c>
      <c r="H53" s="19">
        <v>718791.19</v>
      </c>
      <c r="I53" s="15">
        <v>651614.56999999995</v>
      </c>
      <c r="J53" s="23">
        <v>649975.26</v>
      </c>
      <c r="K53" s="12">
        <v>729529.63</v>
      </c>
      <c r="L53" s="5">
        <v>683116</v>
      </c>
      <c r="M53" s="5">
        <v>684553.30999999994</v>
      </c>
      <c r="N53" s="6">
        <f t="shared" si="0"/>
        <v>8323739.6399999987</v>
      </c>
    </row>
    <row r="54" spans="1:14">
      <c r="A54" t="s">
        <v>42</v>
      </c>
      <c r="B54" s="12">
        <v>302463.51</v>
      </c>
      <c r="C54" s="15">
        <v>286246.39</v>
      </c>
      <c r="D54" s="15">
        <v>284502.95</v>
      </c>
      <c r="E54" s="15">
        <v>282862.5</v>
      </c>
      <c r="F54" s="5">
        <v>293374.28000000003</v>
      </c>
      <c r="G54" s="15">
        <v>290805.14</v>
      </c>
      <c r="H54" s="19">
        <v>308309.63</v>
      </c>
      <c r="I54" s="15">
        <v>322187.62</v>
      </c>
      <c r="J54" s="23">
        <v>314197.37</v>
      </c>
      <c r="K54" s="12">
        <v>339033.08</v>
      </c>
      <c r="L54" s="5">
        <v>312400.46000000002</v>
      </c>
      <c r="M54" s="5">
        <v>290095.52</v>
      </c>
      <c r="N54" s="6">
        <f t="shared" si="0"/>
        <v>3626478.45</v>
      </c>
    </row>
    <row r="55" spans="1:14">
      <c r="A55" t="s">
        <v>109</v>
      </c>
      <c r="B55" s="12">
        <v>129973.2</v>
      </c>
      <c r="C55" s="15">
        <v>133782.47</v>
      </c>
      <c r="D55" s="15">
        <v>122229.01</v>
      </c>
      <c r="E55" s="15">
        <v>91539.19</v>
      </c>
      <c r="F55" s="5">
        <v>95418.73</v>
      </c>
      <c r="G55" s="15">
        <v>102105.68</v>
      </c>
      <c r="H55" s="19">
        <v>96782.91</v>
      </c>
      <c r="I55" s="15">
        <v>114707.81999999999</v>
      </c>
      <c r="J55" s="23">
        <v>114807.02</v>
      </c>
      <c r="K55" s="12">
        <v>137861.35</v>
      </c>
      <c r="L55" s="5">
        <v>120884.77</v>
      </c>
      <c r="M55" s="5">
        <v>130407.97</v>
      </c>
      <c r="N55" s="6">
        <f t="shared" si="0"/>
        <v>1390500.12</v>
      </c>
    </row>
    <row r="56" spans="1:14">
      <c r="A56" t="s">
        <v>110</v>
      </c>
      <c r="B56" s="12">
        <v>0.01</v>
      </c>
      <c r="C56" s="15">
        <v>0</v>
      </c>
      <c r="D56" s="15">
        <v>0</v>
      </c>
      <c r="E56" s="15">
        <v>0</v>
      </c>
      <c r="F56" s="5">
        <v>0</v>
      </c>
      <c r="G56" s="15">
        <v>0</v>
      </c>
      <c r="H56" s="19">
        <v>0</v>
      </c>
      <c r="I56" s="15">
        <v>0</v>
      </c>
      <c r="J56" s="23">
        <v>0</v>
      </c>
      <c r="K56" s="12">
        <v>0</v>
      </c>
      <c r="L56" s="5">
        <v>0</v>
      </c>
      <c r="M56" s="5">
        <v>0</v>
      </c>
      <c r="N56" s="6">
        <f t="shared" si="0"/>
        <v>0.01</v>
      </c>
    </row>
    <row r="57" spans="1:14">
      <c r="A57" t="s">
        <v>111</v>
      </c>
      <c r="B57" s="12">
        <v>0</v>
      </c>
      <c r="C57" s="15">
        <v>0</v>
      </c>
      <c r="D57" s="15">
        <v>0</v>
      </c>
      <c r="E57" s="15">
        <v>0</v>
      </c>
      <c r="F57" s="5">
        <v>0</v>
      </c>
      <c r="G57" s="15">
        <v>0</v>
      </c>
      <c r="H57" s="19">
        <v>0</v>
      </c>
      <c r="I57" s="15">
        <v>0</v>
      </c>
      <c r="J57" s="23">
        <v>0</v>
      </c>
      <c r="K57" s="12">
        <v>0</v>
      </c>
      <c r="L57" s="5">
        <v>0</v>
      </c>
      <c r="M57" s="5">
        <v>0</v>
      </c>
      <c r="N57" s="6">
        <f t="shared" si="0"/>
        <v>0</v>
      </c>
    </row>
    <row r="58" spans="1:14">
      <c r="A58" t="s">
        <v>46</v>
      </c>
      <c r="B58" s="12">
        <v>98284.6</v>
      </c>
      <c r="C58" s="15">
        <v>101533.83</v>
      </c>
      <c r="D58" s="15">
        <v>98737.16</v>
      </c>
      <c r="E58" s="15">
        <v>95142.7</v>
      </c>
      <c r="F58" s="5">
        <v>100464.83</v>
      </c>
      <c r="G58" s="15">
        <v>105093.18</v>
      </c>
      <c r="H58" s="19">
        <v>106350.02</v>
      </c>
      <c r="I58" s="15">
        <v>109509.06</v>
      </c>
      <c r="J58" s="23">
        <v>104997.32999999999</v>
      </c>
      <c r="K58" s="12">
        <v>116640.54000000001</v>
      </c>
      <c r="L58" s="5">
        <v>100604.89</v>
      </c>
      <c r="M58" s="5">
        <v>100994.18</v>
      </c>
      <c r="N58" s="6">
        <f t="shared" si="0"/>
        <v>1238352.32</v>
      </c>
    </row>
    <row r="59" spans="1:14">
      <c r="A59" t="s">
        <v>112</v>
      </c>
      <c r="B59" s="12">
        <v>0</v>
      </c>
      <c r="C59" s="15">
        <v>0</v>
      </c>
      <c r="D59" s="15">
        <v>0</v>
      </c>
      <c r="E59" s="15">
        <v>0</v>
      </c>
      <c r="F59" s="5">
        <v>0</v>
      </c>
      <c r="G59" s="15">
        <v>0</v>
      </c>
      <c r="H59" s="19">
        <v>0</v>
      </c>
      <c r="I59" s="15">
        <v>0</v>
      </c>
      <c r="J59" s="23">
        <v>0</v>
      </c>
      <c r="K59" s="12">
        <v>0</v>
      </c>
      <c r="L59" s="5">
        <v>0</v>
      </c>
      <c r="M59" s="5">
        <v>0</v>
      </c>
      <c r="N59" s="6">
        <f t="shared" si="0"/>
        <v>0</v>
      </c>
    </row>
    <row r="60" spans="1:14">
      <c r="A60" t="s">
        <v>113</v>
      </c>
      <c r="B60" s="12">
        <v>0</v>
      </c>
      <c r="C60" s="15">
        <v>0</v>
      </c>
      <c r="D60" s="15">
        <v>0</v>
      </c>
      <c r="E60" s="15">
        <v>0</v>
      </c>
      <c r="F60" s="5">
        <v>0</v>
      </c>
      <c r="G60" s="15">
        <v>0</v>
      </c>
      <c r="H60" s="19">
        <v>0</v>
      </c>
      <c r="I60" s="15">
        <v>0</v>
      </c>
      <c r="J60" s="23">
        <v>0</v>
      </c>
      <c r="K60" s="12">
        <v>0</v>
      </c>
      <c r="L60" s="5">
        <v>0</v>
      </c>
      <c r="M60" s="5">
        <v>0</v>
      </c>
      <c r="N60" s="6">
        <f t="shared" si="0"/>
        <v>0</v>
      </c>
    </row>
    <row r="61" spans="1:14">
      <c r="A61" t="s">
        <v>114</v>
      </c>
      <c r="B61" s="12">
        <v>2081917.6</v>
      </c>
      <c r="C61" s="15">
        <v>1999192.04</v>
      </c>
      <c r="D61" s="15">
        <v>2092046.59</v>
      </c>
      <c r="E61" s="15">
        <v>2001675.94</v>
      </c>
      <c r="F61" s="5">
        <v>2093116.05</v>
      </c>
      <c r="G61" s="15">
        <v>2094899.58</v>
      </c>
      <c r="H61" s="19">
        <v>2160811.0700000003</v>
      </c>
      <c r="I61" s="15">
        <v>2244144.1100000003</v>
      </c>
      <c r="J61" s="23">
        <v>2178108.87</v>
      </c>
      <c r="K61" s="12">
        <v>2374793.48</v>
      </c>
      <c r="L61" s="5">
        <v>2238182.37</v>
      </c>
      <c r="M61" s="5">
        <v>2080378.61</v>
      </c>
      <c r="N61" s="6">
        <f t="shared" si="0"/>
        <v>25639266.310000002</v>
      </c>
    </row>
    <row r="62" spans="1:14">
      <c r="A62" t="s">
        <v>50</v>
      </c>
      <c r="B62" s="12">
        <v>0</v>
      </c>
      <c r="C62" s="15">
        <v>0</v>
      </c>
      <c r="D62" s="15">
        <v>0</v>
      </c>
      <c r="E62" s="15">
        <v>0</v>
      </c>
      <c r="F62" s="5">
        <v>0</v>
      </c>
      <c r="G62" s="15">
        <v>0</v>
      </c>
      <c r="H62" s="19">
        <v>0</v>
      </c>
      <c r="I62" s="15">
        <v>0</v>
      </c>
      <c r="J62" s="23">
        <v>0</v>
      </c>
      <c r="K62" s="12">
        <v>0</v>
      </c>
      <c r="L62" s="5">
        <v>0</v>
      </c>
      <c r="M62" s="5">
        <v>0</v>
      </c>
      <c r="N62" s="6">
        <f t="shared" si="0"/>
        <v>0</v>
      </c>
    </row>
    <row r="63" spans="1:14">
      <c r="A63" t="s">
        <v>115</v>
      </c>
      <c r="B63" s="12">
        <v>0</v>
      </c>
      <c r="C63" s="15">
        <v>0</v>
      </c>
      <c r="D63" s="15">
        <v>0</v>
      </c>
      <c r="E63" s="15">
        <v>0</v>
      </c>
      <c r="F63" s="5">
        <v>0</v>
      </c>
      <c r="G63" s="15">
        <v>0</v>
      </c>
      <c r="H63" s="19">
        <v>0</v>
      </c>
      <c r="I63" s="15">
        <v>0</v>
      </c>
      <c r="J63" s="23">
        <v>0</v>
      </c>
      <c r="K63" s="12">
        <v>0</v>
      </c>
      <c r="L63" s="5">
        <v>0</v>
      </c>
      <c r="M63" s="5">
        <v>0</v>
      </c>
      <c r="N63" s="6">
        <f t="shared" si="0"/>
        <v>0</v>
      </c>
    </row>
    <row r="64" spans="1:14">
      <c r="A64" t="s">
        <v>116</v>
      </c>
      <c r="B64" s="12">
        <v>899571.97</v>
      </c>
      <c r="C64" s="15">
        <v>963899.94</v>
      </c>
      <c r="D64" s="15">
        <v>958517.7</v>
      </c>
      <c r="E64" s="15">
        <v>916299.99</v>
      </c>
      <c r="F64" s="5">
        <v>960504.78</v>
      </c>
      <c r="G64" s="15">
        <v>924745.71000000008</v>
      </c>
      <c r="H64" s="19">
        <v>961900.59</v>
      </c>
      <c r="I64" s="15">
        <v>928400.81</v>
      </c>
      <c r="J64" s="23">
        <v>947845.42999999993</v>
      </c>
      <c r="K64" s="12">
        <v>1022065.35</v>
      </c>
      <c r="L64" s="5">
        <v>952826.4</v>
      </c>
      <c r="M64" s="5">
        <v>960632.08</v>
      </c>
      <c r="N64" s="6">
        <f t="shared" si="0"/>
        <v>11397210.75</v>
      </c>
    </row>
    <row r="65" spans="1:14">
      <c r="A65" t="s">
        <v>117</v>
      </c>
      <c r="B65" s="12">
        <v>123948.47</v>
      </c>
      <c r="C65" s="15">
        <v>126779.21</v>
      </c>
      <c r="D65" s="15">
        <v>126498.73</v>
      </c>
      <c r="E65" s="15">
        <v>117625.1</v>
      </c>
      <c r="F65" s="5">
        <v>124277.98</v>
      </c>
      <c r="G65" s="15">
        <v>117531.83</v>
      </c>
      <c r="H65" s="19">
        <v>118668.93000000001</v>
      </c>
      <c r="I65" s="15">
        <v>116026.39</v>
      </c>
      <c r="J65" s="23">
        <v>113307.81999999999</v>
      </c>
      <c r="K65" s="12">
        <v>123363.95</v>
      </c>
      <c r="L65" s="5">
        <v>111864.31</v>
      </c>
      <c r="M65" s="5">
        <v>124256.43</v>
      </c>
      <c r="N65" s="6">
        <f t="shared" si="0"/>
        <v>1444149.15</v>
      </c>
    </row>
    <row r="66" spans="1:14">
      <c r="A66" t="s">
        <v>118</v>
      </c>
      <c r="B66" s="12">
        <v>0</v>
      </c>
      <c r="C66" s="15">
        <v>0</v>
      </c>
      <c r="D66" s="15">
        <v>0</v>
      </c>
      <c r="E66" s="15">
        <v>0</v>
      </c>
      <c r="F66" s="5">
        <v>0</v>
      </c>
      <c r="G66" s="15">
        <v>0</v>
      </c>
      <c r="H66" s="19">
        <v>0</v>
      </c>
      <c r="I66" s="15">
        <v>0</v>
      </c>
      <c r="J66" s="23">
        <v>0</v>
      </c>
      <c r="K66" s="12">
        <v>0</v>
      </c>
      <c r="L66" s="5">
        <v>0</v>
      </c>
      <c r="M66" s="5">
        <v>0</v>
      </c>
      <c r="N66" s="6">
        <f t="shared" si="0"/>
        <v>0</v>
      </c>
    </row>
    <row r="67" spans="1:14">
      <c r="A67" t="s">
        <v>119</v>
      </c>
      <c r="B67" s="12">
        <v>475340.24</v>
      </c>
      <c r="C67" s="15">
        <v>460957.76</v>
      </c>
      <c r="D67" s="15">
        <v>472509.37</v>
      </c>
      <c r="E67" s="15">
        <v>455190.42</v>
      </c>
      <c r="F67" s="5">
        <v>477710.84</v>
      </c>
      <c r="G67" s="15">
        <v>481432.45</v>
      </c>
      <c r="H67" s="19">
        <v>477702.38</v>
      </c>
      <c r="I67" s="15">
        <v>495062.27999999997</v>
      </c>
      <c r="J67" s="23">
        <v>467702.19</v>
      </c>
      <c r="K67" s="12">
        <v>533865.77999999991</v>
      </c>
      <c r="L67" s="5">
        <v>488436.89999999997</v>
      </c>
      <c r="M67" s="5">
        <v>485166.97000000003</v>
      </c>
      <c r="N67" s="6">
        <f t="shared" si="0"/>
        <v>5771077.5800000001</v>
      </c>
    </row>
    <row r="68" spans="1:14">
      <c r="A68" t="s">
        <v>120</v>
      </c>
      <c r="B68" s="12">
        <v>0</v>
      </c>
      <c r="C68" s="15">
        <v>0</v>
      </c>
      <c r="D68" s="15">
        <v>0</v>
      </c>
      <c r="E68" s="15">
        <v>0</v>
      </c>
      <c r="F68" s="5">
        <v>0</v>
      </c>
      <c r="G68" s="15">
        <v>0</v>
      </c>
      <c r="H68" s="19">
        <v>0</v>
      </c>
      <c r="I68" s="15">
        <v>0</v>
      </c>
      <c r="J68" s="23">
        <v>0</v>
      </c>
      <c r="K68" s="12">
        <v>0</v>
      </c>
      <c r="L68" s="5">
        <v>0</v>
      </c>
      <c r="M68" s="5">
        <v>0</v>
      </c>
      <c r="N68" s="6">
        <f t="shared" si="0"/>
        <v>0</v>
      </c>
    </row>
    <row r="69" spans="1:14">
      <c r="A69" t="s">
        <v>121</v>
      </c>
      <c r="B69" s="12">
        <v>576381.27</v>
      </c>
      <c r="C69" s="15">
        <v>575205.4</v>
      </c>
      <c r="D69" s="15">
        <v>581170.71</v>
      </c>
      <c r="E69" s="15">
        <v>561032.62</v>
      </c>
      <c r="F69" s="5">
        <v>589961.9</v>
      </c>
      <c r="G69" s="15">
        <v>589753.22</v>
      </c>
      <c r="H69" s="19">
        <v>617391.78999999992</v>
      </c>
      <c r="I69" s="15">
        <v>634193.14</v>
      </c>
      <c r="J69" s="23">
        <v>664688.90999999992</v>
      </c>
      <c r="K69" s="12">
        <v>717947.46000000008</v>
      </c>
      <c r="L69" s="5">
        <v>649400.56000000006</v>
      </c>
      <c r="M69" s="5">
        <v>605547.22</v>
      </c>
      <c r="N69" s="6">
        <f t="shared" si="0"/>
        <v>7362674.2000000002</v>
      </c>
    </row>
    <row r="70" spans="1:14">
      <c r="A70" t="s">
        <v>122</v>
      </c>
      <c r="B70" s="12">
        <v>0</v>
      </c>
      <c r="C70" s="15">
        <v>0</v>
      </c>
      <c r="D70" s="15">
        <v>0</v>
      </c>
      <c r="E70" s="15">
        <v>0</v>
      </c>
      <c r="F70" s="5">
        <v>0</v>
      </c>
      <c r="G70" s="15">
        <v>0</v>
      </c>
      <c r="H70" s="19">
        <v>0</v>
      </c>
      <c r="I70" s="15">
        <v>0</v>
      </c>
      <c r="J70" s="23">
        <v>0</v>
      </c>
      <c r="K70" s="12">
        <v>0</v>
      </c>
      <c r="L70" s="5">
        <v>0</v>
      </c>
      <c r="M70" s="5">
        <v>0</v>
      </c>
      <c r="N70" s="6">
        <f t="shared" si="0"/>
        <v>0</v>
      </c>
    </row>
    <row r="71" spans="1:14">
      <c r="A71" t="s">
        <v>59</v>
      </c>
      <c r="B71" s="12">
        <v>0</v>
      </c>
      <c r="C71" s="15">
        <v>0</v>
      </c>
      <c r="D71" s="15">
        <v>0</v>
      </c>
      <c r="E71" s="15">
        <v>0</v>
      </c>
      <c r="F71" s="5">
        <v>0</v>
      </c>
      <c r="G71" s="15">
        <v>0</v>
      </c>
      <c r="H71" s="19">
        <v>0</v>
      </c>
      <c r="I71" s="15">
        <v>0</v>
      </c>
      <c r="J71" s="23">
        <v>0</v>
      </c>
      <c r="K71" s="12">
        <v>0</v>
      </c>
      <c r="L71" s="5">
        <v>0</v>
      </c>
      <c r="M71" s="5">
        <v>0</v>
      </c>
      <c r="N71" s="6">
        <f t="shared" si="0"/>
        <v>0</v>
      </c>
    </row>
    <row r="72" spans="1:14">
      <c r="A72" t="s">
        <v>123</v>
      </c>
      <c r="B72" s="12">
        <v>105982.17</v>
      </c>
      <c r="C72" s="15">
        <v>99540.479999999996</v>
      </c>
      <c r="D72" s="15">
        <v>95903.99</v>
      </c>
      <c r="E72" s="15">
        <v>84945.04</v>
      </c>
      <c r="F72" s="5">
        <v>87535.29</v>
      </c>
      <c r="G72" s="15">
        <v>88120.19</v>
      </c>
      <c r="H72" s="19">
        <v>95429.340000000011</v>
      </c>
      <c r="I72" s="15">
        <v>79920.17</v>
      </c>
      <c r="J72" s="23">
        <v>76102.36</v>
      </c>
      <c r="K72" s="12">
        <v>96883.010000000009</v>
      </c>
      <c r="L72" s="5">
        <v>85735.81</v>
      </c>
      <c r="M72" s="5">
        <v>88557.799999999988</v>
      </c>
      <c r="N72" s="6">
        <f t="shared" si="0"/>
        <v>1084655.6499999999</v>
      </c>
    </row>
    <row r="73" spans="1:14">
      <c r="A73" t="s">
        <v>61</v>
      </c>
      <c r="B73" s="12">
        <v>0</v>
      </c>
      <c r="C73" s="15">
        <v>0</v>
      </c>
      <c r="D73" s="15">
        <v>0</v>
      </c>
      <c r="E73" s="15">
        <v>0</v>
      </c>
      <c r="F73" s="5">
        <v>0</v>
      </c>
      <c r="G73" s="15">
        <v>0</v>
      </c>
      <c r="H73" s="19">
        <v>0</v>
      </c>
      <c r="I73" s="15">
        <v>0</v>
      </c>
      <c r="J73" s="23">
        <v>0</v>
      </c>
      <c r="K73" s="12">
        <v>0</v>
      </c>
      <c r="L73" s="5">
        <v>0</v>
      </c>
      <c r="M73" s="5">
        <v>0</v>
      </c>
      <c r="N73" s="6">
        <f t="shared" si="0"/>
        <v>0</v>
      </c>
    </row>
    <row r="74" spans="1:14">
      <c r="A74" t="s">
        <v>62</v>
      </c>
      <c r="B74" s="12">
        <v>0</v>
      </c>
      <c r="C74" s="15">
        <v>0</v>
      </c>
      <c r="D74" s="15">
        <v>0</v>
      </c>
      <c r="E74" s="15">
        <v>0</v>
      </c>
      <c r="F74" s="5">
        <v>0</v>
      </c>
      <c r="G74" s="15">
        <v>0</v>
      </c>
      <c r="H74" s="19">
        <v>0</v>
      </c>
      <c r="I74" s="15">
        <v>0</v>
      </c>
      <c r="J74" s="23">
        <v>0</v>
      </c>
      <c r="K74" s="12">
        <v>0</v>
      </c>
      <c r="L74" s="5">
        <v>0</v>
      </c>
      <c r="M74" s="5">
        <v>0</v>
      </c>
      <c r="N74" s="6">
        <f t="shared" si="0"/>
        <v>0</v>
      </c>
    </row>
    <row r="75" spans="1:14">
      <c r="A75" t="s">
        <v>124</v>
      </c>
      <c r="B75" s="12">
        <v>850698.78</v>
      </c>
      <c r="C75" s="15">
        <v>866972.41</v>
      </c>
      <c r="D75" s="15">
        <v>882607.47</v>
      </c>
      <c r="E75" s="15">
        <v>811104.41</v>
      </c>
      <c r="F75" s="5">
        <v>859713.64</v>
      </c>
      <c r="G75" s="15">
        <v>814513.21</v>
      </c>
      <c r="H75" s="19">
        <v>843252.54</v>
      </c>
      <c r="I75" s="15">
        <v>820846.53999999992</v>
      </c>
      <c r="J75" s="23">
        <v>842249.51</v>
      </c>
      <c r="K75" s="12">
        <v>962267.36</v>
      </c>
      <c r="L75" s="5">
        <v>905967.64</v>
      </c>
      <c r="M75" s="5">
        <v>878934.55</v>
      </c>
      <c r="N75" s="6">
        <f t="shared" si="0"/>
        <v>10339128.060000001</v>
      </c>
    </row>
    <row r="76" spans="1:14">
      <c r="A76" t="s">
        <v>125</v>
      </c>
      <c r="B76" s="12">
        <v>0</v>
      </c>
      <c r="C76" s="15">
        <v>0</v>
      </c>
      <c r="D76" s="15">
        <v>0</v>
      </c>
      <c r="E76" s="15">
        <v>0</v>
      </c>
      <c r="F76" s="5">
        <v>0</v>
      </c>
      <c r="G76" s="15">
        <v>0</v>
      </c>
      <c r="H76" s="19">
        <v>0</v>
      </c>
      <c r="I76" s="15">
        <v>0</v>
      </c>
      <c r="J76" s="23">
        <v>0</v>
      </c>
      <c r="K76" s="12">
        <v>0</v>
      </c>
      <c r="L76" s="5">
        <v>0</v>
      </c>
      <c r="M76" s="5">
        <v>0</v>
      </c>
      <c r="N76" s="6">
        <f t="shared" si="0"/>
        <v>0</v>
      </c>
    </row>
    <row r="77" spans="1:14">
      <c r="A77" t="s">
        <v>126</v>
      </c>
      <c r="B77" s="12">
        <v>0</v>
      </c>
      <c r="C77" s="15">
        <v>0</v>
      </c>
      <c r="D77" s="15">
        <v>0</v>
      </c>
      <c r="E77" s="15">
        <v>0</v>
      </c>
      <c r="F77" s="5">
        <v>0</v>
      </c>
      <c r="G77" s="15">
        <v>0</v>
      </c>
      <c r="H77" s="19">
        <v>0</v>
      </c>
      <c r="I77" s="15">
        <v>0</v>
      </c>
      <c r="J77" s="23">
        <v>0</v>
      </c>
      <c r="K77" s="12">
        <v>0</v>
      </c>
      <c r="L77" s="5">
        <v>0</v>
      </c>
      <c r="M77" s="5">
        <v>0</v>
      </c>
      <c r="N77" s="6">
        <f>SUM(B77:M77)</f>
        <v>0</v>
      </c>
    </row>
    <row r="78" spans="1:14">
      <c r="A78" t="s">
        <v>66</v>
      </c>
      <c r="B78" s="12">
        <v>0</v>
      </c>
      <c r="C78" s="15">
        <v>0</v>
      </c>
      <c r="D78" s="15">
        <v>0</v>
      </c>
      <c r="E78" s="15">
        <v>0</v>
      </c>
      <c r="F78" s="5">
        <v>0</v>
      </c>
      <c r="G78" s="15">
        <v>0</v>
      </c>
      <c r="H78" s="19">
        <v>0</v>
      </c>
      <c r="I78" s="15">
        <v>0</v>
      </c>
      <c r="J78" s="23">
        <v>0</v>
      </c>
      <c r="K78" s="12">
        <v>0</v>
      </c>
      <c r="L78" s="5">
        <v>0</v>
      </c>
      <c r="M78" s="5">
        <v>0</v>
      </c>
      <c r="N78" s="6">
        <f>SUM(B78:M78)</f>
        <v>0</v>
      </c>
    </row>
    <row r="79" spans="1:14">
      <c r="A79" t="s">
        <v>1</v>
      </c>
    </row>
    <row r="80" spans="1:14" s="6" customFormat="1">
      <c r="A80" s="6" t="s">
        <v>68</v>
      </c>
      <c r="B80" s="6">
        <f t="shared" ref="B80:M80" si="1">SUM(B12:B78)</f>
        <v>15677803.839999998</v>
      </c>
      <c r="C80" s="6">
        <f t="shared" si="1"/>
        <v>15504563.430000002</v>
      </c>
      <c r="D80" s="6">
        <f t="shared" si="1"/>
        <v>15803573.899999999</v>
      </c>
      <c r="E80" s="6">
        <f t="shared" si="1"/>
        <v>15158415.419999996</v>
      </c>
      <c r="F80" s="6">
        <f t="shared" si="1"/>
        <v>15892374.58</v>
      </c>
      <c r="G80" s="6">
        <f t="shared" si="1"/>
        <v>15710656.900000002</v>
      </c>
      <c r="H80" s="6">
        <f t="shared" si="1"/>
        <v>16047615.919999998</v>
      </c>
      <c r="I80" s="6">
        <f t="shared" si="1"/>
        <v>16083196.840000002</v>
      </c>
      <c r="J80" s="6">
        <f t="shared" si="1"/>
        <v>15850815.619999997</v>
      </c>
      <c r="K80" s="6">
        <f t="shared" si="1"/>
        <v>17452258.189999998</v>
      </c>
      <c r="L80" s="6">
        <f t="shared" si="1"/>
        <v>16206336.650000004</v>
      </c>
      <c r="M80" s="6">
        <f t="shared" si="1"/>
        <v>15554224.740000004</v>
      </c>
      <c r="N80" s="6">
        <f>SUM(B80:M80)</f>
        <v>190941836.03000003</v>
      </c>
    </row>
  </sheetData>
  <mergeCells count="5">
    <mergeCell ref="A7:N7"/>
    <mergeCell ref="A3:N3"/>
    <mergeCell ref="A4:N4"/>
    <mergeCell ref="A5:N5"/>
    <mergeCell ref="A6:N6"/>
  </mergeCells>
  <phoneticPr fontId="3" type="noConversion"/>
  <printOptions headings="1" gridLines="1"/>
  <pageMargins left="0.75" right="0.75" top="1" bottom="1" header="0.5" footer="0.5"/>
  <pageSetup scale="82" fitToHeight="1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5963A67AB7B94BB7DE144345E8AEC2" ma:contentTypeVersion="1" ma:contentTypeDescription="Create a new document." ma:contentTypeScope="" ma:versionID="b51502284bf92ee33b32e8ff11612aba">
  <xsd:schema xmlns:xsd="http://www.w3.org/2001/XMLSchema" xmlns:xs="http://www.w3.org/2001/XMLSchema" xmlns:p="http://schemas.microsoft.com/office/2006/metadata/properties" targetNamespace="http://schemas.microsoft.com/office/2006/metadata/properties" ma:root="true" ma:fieldsID="7dcc10a156eb2aa295318eab019ded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0FB43218-B442-4600-BF2E-6CC182C55555}"/>
</file>

<file path=customXml/itemProps2.xml><?xml version="1.0" encoding="utf-8"?>
<ds:datastoreItem xmlns:ds="http://schemas.openxmlformats.org/officeDocument/2006/customXml" ds:itemID="{4E66DFA3-0AFA-4138-BA8C-B935BD903BA8}"/>
</file>

<file path=customXml/itemProps3.xml><?xml version="1.0" encoding="utf-8"?>
<ds:datastoreItem xmlns:ds="http://schemas.openxmlformats.org/officeDocument/2006/customXml" ds:itemID="{A55D56CF-4912-4B11-86CB-EF0B8F93F7E9}"/>
</file>

<file path=customXml/itemProps4.xml><?xml version="1.0" encoding="utf-8"?>
<ds:datastoreItem xmlns:ds="http://schemas.openxmlformats.org/officeDocument/2006/customXml" ds:itemID="{34FD699E-60D9-4E8B-A7C1-B5E077E0AEA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Line Item Detail</vt:lpstr>
      <vt:lpstr>SFY1011</vt:lpstr>
      <vt:lpstr>Local Option Sales Tax Coll</vt:lpstr>
      <vt:lpstr>Tourist Development Tax</vt:lpstr>
      <vt:lpstr>Conv &amp; Tourist Impact</vt:lpstr>
      <vt:lpstr>Voted 1-Cent Local Option Fuel</vt:lpstr>
      <vt:lpstr>Non-Voted Local Option Fuel </vt:lpstr>
      <vt:lpstr>Addtional Local Option Fuel</vt:lpstr>
      <vt:lpstr>'Tourist Development Tax'!Print_Area</vt:lpstr>
    </vt:vector>
  </TitlesOfParts>
  <Company>DOR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Lisa Bedrosian</dc:creator>
  <cp:lastModifiedBy>Devlin Irwin</cp:lastModifiedBy>
  <cp:lastPrinted>2013-05-30T12:43:38Z</cp:lastPrinted>
  <dcterms:created xsi:type="dcterms:W3CDTF">2005-12-06T18:39:52Z</dcterms:created>
  <dcterms:modified xsi:type="dcterms:W3CDTF">2022-03-16T17:26:08Z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0x010100F35963A67AB7B94BB7DE144345E8AEC2</vt:lpwstr>
  </property>
</Properties>
</file>