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J:\..Web files\F3\History\"/>
    </mc:Choice>
  </mc:AlternateContent>
  <xr:revisionPtr revIDLastSave="0" documentId="13_ncr:1_{897E76E2-98A3-49BA-AF7B-E61EB21CC53B}" xr6:coauthVersionLast="46" xr6:coauthVersionMax="46" xr10:uidLastSave="{00000000-0000-0000-0000-000000000000}"/>
  <bookViews>
    <workbookView xWindow="28680" yWindow="-3900" windowWidth="16440" windowHeight="29040" tabRatio="873" xr2:uid="{00000000-000D-0000-FFFF-FFFF00000000}"/>
  </bookViews>
  <sheets>
    <sheet name="Line Item Detail" sheetId="8" r:id="rId1"/>
    <sheet name="SFY1012" sheetId="4" r:id="rId2"/>
    <sheet name="Local Option Sales Tax Coll" sheetId="1" r:id="rId3"/>
    <sheet name="Tourist Development Tax" sheetId="2" r:id="rId4"/>
    <sheet name="Conv &amp; Tourist Impact" sheetId="3" r:id="rId5"/>
    <sheet name="Voted 1-Cent Local Option Fuel" sheetId="5" r:id="rId6"/>
    <sheet name="Non-Voted Local Option Fuel " sheetId="6" r:id="rId7"/>
    <sheet name="Addtional Local Option Fuel" sheetId="7" r:id="rId8"/>
  </sheets>
  <definedNames>
    <definedName name="_xlnm.Print_Area" localSheetId="3">'Tourist Development Tax'!$A$9:$C$81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6" i="2" l="1"/>
  <c r="M27" i="3"/>
  <c r="L27" i="3"/>
  <c r="M27" i="2"/>
  <c r="L27" i="2"/>
  <c r="K27" i="3"/>
  <c r="K27" i="2"/>
  <c r="J27" i="3"/>
  <c r="J27" i="2"/>
  <c r="N22" i="2"/>
  <c r="I27" i="2"/>
  <c r="H27" i="2"/>
  <c r="H80" i="2" s="1"/>
  <c r="I27" i="3"/>
  <c r="H27" i="3"/>
  <c r="G27" i="3"/>
  <c r="G27" i="2"/>
  <c r="F27" i="3"/>
  <c r="F27" i="2"/>
  <c r="E27" i="3"/>
  <c r="E27" i="2"/>
  <c r="E80" i="2" s="1"/>
  <c r="D27" i="3"/>
  <c r="C27" i="3"/>
  <c r="C80" i="3" s="1"/>
  <c r="D27" i="2"/>
  <c r="N27" i="2" s="1"/>
  <c r="C27" i="2"/>
  <c r="N9" i="3"/>
  <c r="M9" i="3"/>
  <c r="L9" i="3"/>
  <c r="K9" i="3"/>
  <c r="J9" i="3"/>
  <c r="I9" i="3"/>
  <c r="H9" i="3"/>
  <c r="G9" i="3"/>
  <c r="F9" i="3"/>
  <c r="E9" i="3"/>
  <c r="D9" i="3"/>
  <c r="C9" i="3"/>
  <c r="B9" i="3"/>
  <c r="N9" i="5"/>
  <c r="M9" i="5"/>
  <c r="L9" i="5"/>
  <c r="K9" i="5"/>
  <c r="J9" i="5"/>
  <c r="I9" i="5"/>
  <c r="H9" i="5"/>
  <c r="G9" i="5"/>
  <c r="F9" i="5"/>
  <c r="E9" i="5"/>
  <c r="D9" i="5"/>
  <c r="C9" i="5"/>
  <c r="B9" i="5"/>
  <c r="N9" i="6"/>
  <c r="M9" i="6"/>
  <c r="L9" i="6"/>
  <c r="K9" i="6"/>
  <c r="J9" i="6"/>
  <c r="I9" i="6"/>
  <c r="H9" i="6"/>
  <c r="G9" i="6"/>
  <c r="F9" i="6"/>
  <c r="E9" i="6"/>
  <c r="D9" i="6"/>
  <c r="C9" i="6"/>
  <c r="B9" i="6"/>
  <c r="N9" i="7"/>
  <c r="M9" i="7"/>
  <c r="L9" i="7"/>
  <c r="K9" i="7"/>
  <c r="J9" i="7"/>
  <c r="I9" i="7"/>
  <c r="H9" i="7"/>
  <c r="G9" i="7"/>
  <c r="F9" i="7"/>
  <c r="E9" i="7"/>
  <c r="D9" i="7"/>
  <c r="C9" i="7"/>
  <c r="B9" i="7"/>
  <c r="B27" i="3"/>
  <c r="N27" i="3" s="1"/>
  <c r="B27" i="2"/>
  <c r="N70" i="2"/>
  <c r="D74"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5" i="4"/>
  <c r="C24" i="4"/>
  <c r="C23" i="4"/>
  <c r="C22" i="4"/>
  <c r="C21" i="4"/>
  <c r="C20" i="4"/>
  <c r="C19" i="4"/>
  <c r="C18" i="4"/>
  <c r="C17" i="4"/>
  <c r="C11" i="4"/>
  <c r="N78" i="2"/>
  <c r="N77" i="2"/>
  <c r="N75" i="2"/>
  <c r="N74" i="2"/>
  <c r="N73" i="2"/>
  <c r="N72" i="2"/>
  <c r="N71"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6" i="2"/>
  <c r="N25" i="2"/>
  <c r="N24" i="2"/>
  <c r="N23" i="2"/>
  <c r="N21" i="2"/>
  <c r="N20" i="2"/>
  <c r="N19" i="2"/>
  <c r="N18" i="2"/>
  <c r="N17" i="2"/>
  <c r="N16" i="2"/>
  <c r="N15" i="2"/>
  <c r="N14" i="2"/>
  <c r="N13" i="2"/>
  <c r="N12" i="2"/>
  <c r="G80" i="2"/>
  <c r="F80" i="2"/>
  <c r="C80" i="2"/>
  <c r="G78" i="4"/>
  <c r="F78" i="4"/>
  <c r="E78" i="4"/>
  <c r="D78" i="4"/>
  <c r="B78" i="4"/>
  <c r="G77" i="4"/>
  <c r="F77" i="4"/>
  <c r="E77" i="4"/>
  <c r="D77" i="4"/>
  <c r="B77" i="4"/>
  <c r="G76" i="4"/>
  <c r="F76" i="4"/>
  <c r="E76" i="4"/>
  <c r="D76" i="4"/>
  <c r="B76" i="4"/>
  <c r="G75" i="4"/>
  <c r="F75" i="4"/>
  <c r="E75" i="4"/>
  <c r="D75" i="4"/>
  <c r="B75" i="4"/>
  <c r="G74" i="4"/>
  <c r="F74" i="4"/>
  <c r="E74" i="4"/>
  <c r="B74" i="4"/>
  <c r="G73" i="4"/>
  <c r="F73" i="4"/>
  <c r="E73" i="4"/>
  <c r="D73" i="4"/>
  <c r="B73" i="4"/>
  <c r="G72" i="4"/>
  <c r="F72" i="4"/>
  <c r="E72" i="4"/>
  <c r="D72" i="4"/>
  <c r="B72" i="4"/>
  <c r="G71" i="4"/>
  <c r="F71" i="4"/>
  <c r="E71" i="4"/>
  <c r="D71" i="4"/>
  <c r="B71" i="4"/>
  <c r="G70" i="4"/>
  <c r="F70" i="4"/>
  <c r="E70" i="4"/>
  <c r="D70" i="4"/>
  <c r="B70" i="4"/>
  <c r="G69" i="4"/>
  <c r="F69" i="4"/>
  <c r="E69" i="4"/>
  <c r="D69" i="4"/>
  <c r="B69" i="4"/>
  <c r="G68" i="4"/>
  <c r="F68" i="4"/>
  <c r="E68" i="4"/>
  <c r="D68" i="4"/>
  <c r="B68" i="4"/>
  <c r="G67" i="4"/>
  <c r="F67" i="4"/>
  <c r="E67" i="4"/>
  <c r="D67" i="4"/>
  <c r="B67" i="4"/>
  <c r="G66" i="4"/>
  <c r="F66" i="4"/>
  <c r="E66" i="4"/>
  <c r="D66" i="4"/>
  <c r="B66" i="4"/>
  <c r="G65" i="4"/>
  <c r="F65" i="4"/>
  <c r="E65" i="4"/>
  <c r="D65" i="4"/>
  <c r="B65" i="4"/>
  <c r="G64" i="4"/>
  <c r="F64" i="4"/>
  <c r="E64" i="4"/>
  <c r="D64" i="4"/>
  <c r="B64" i="4"/>
  <c r="G63" i="4"/>
  <c r="F63" i="4"/>
  <c r="E63" i="4"/>
  <c r="D63" i="4"/>
  <c r="B63" i="4"/>
  <c r="G62" i="4"/>
  <c r="F62" i="4"/>
  <c r="E62" i="4"/>
  <c r="D62" i="4"/>
  <c r="B62" i="4"/>
  <c r="G61" i="4"/>
  <c r="F61" i="4"/>
  <c r="E61" i="4"/>
  <c r="D61" i="4"/>
  <c r="B61" i="4"/>
  <c r="G60" i="4"/>
  <c r="F60" i="4"/>
  <c r="E60" i="4"/>
  <c r="D60" i="4"/>
  <c r="B60" i="4"/>
  <c r="G59" i="4"/>
  <c r="F59" i="4"/>
  <c r="E59" i="4"/>
  <c r="D59" i="4"/>
  <c r="B59" i="4"/>
  <c r="G58" i="4"/>
  <c r="F58" i="4"/>
  <c r="E58" i="4"/>
  <c r="D58" i="4"/>
  <c r="B58" i="4"/>
  <c r="G57" i="4"/>
  <c r="F57" i="4"/>
  <c r="E57" i="4"/>
  <c r="D57" i="4"/>
  <c r="B57" i="4"/>
  <c r="G56" i="4"/>
  <c r="F56" i="4"/>
  <c r="E56" i="4"/>
  <c r="D56" i="4"/>
  <c r="B56" i="4"/>
  <c r="G55" i="4"/>
  <c r="F55" i="4"/>
  <c r="E55" i="4"/>
  <c r="D55" i="4"/>
  <c r="B55" i="4"/>
  <c r="G54" i="4"/>
  <c r="F54" i="4"/>
  <c r="E54" i="4"/>
  <c r="D54" i="4"/>
  <c r="B54" i="4"/>
  <c r="G53" i="4"/>
  <c r="F53" i="4"/>
  <c r="E53" i="4"/>
  <c r="D53" i="4"/>
  <c r="B53" i="4"/>
  <c r="G52" i="4"/>
  <c r="F52" i="4"/>
  <c r="E52" i="4"/>
  <c r="D52" i="4"/>
  <c r="B52" i="4"/>
  <c r="G51" i="4"/>
  <c r="F51" i="4"/>
  <c r="E51" i="4"/>
  <c r="D51" i="4"/>
  <c r="B51" i="4"/>
  <c r="G50" i="4"/>
  <c r="F50" i="4"/>
  <c r="E50" i="4"/>
  <c r="D50" i="4"/>
  <c r="B50" i="4"/>
  <c r="G49" i="4"/>
  <c r="F49" i="4"/>
  <c r="E49" i="4"/>
  <c r="D49" i="4"/>
  <c r="B49" i="4"/>
  <c r="G48" i="4"/>
  <c r="F48" i="4"/>
  <c r="E48" i="4"/>
  <c r="D48" i="4"/>
  <c r="B48" i="4"/>
  <c r="G47" i="4"/>
  <c r="F47" i="4"/>
  <c r="E47" i="4"/>
  <c r="D47" i="4"/>
  <c r="B47" i="4"/>
  <c r="G46" i="4"/>
  <c r="F46" i="4"/>
  <c r="E46" i="4"/>
  <c r="D46" i="4"/>
  <c r="B46" i="4"/>
  <c r="G45" i="4"/>
  <c r="F45" i="4"/>
  <c r="E45" i="4"/>
  <c r="D45" i="4"/>
  <c r="B45" i="4"/>
  <c r="G44" i="4"/>
  <c r="F44" i="4"/>
  <c r="E44" i="4"/>
  <c r="D44" i="4"/>
  <c r="B44" i="4"/>
  <c r="G43" i="4"/>
  <c r="F43" i="4"/>
  <c r="E43" i="4"/>
  <c r="D43" i="4"/>
  <c r="B43" i="4"/>
  <c r="G42" i="4"/>
  <c r="F42" i="4"/>
  <c r="E42" i="4"/>
  <c r="D42" i="4"/>
  <c r="B42" i="4"/>
  <c r="G41" i="4"/>
  <c r="F41" i="4"/>
  <c r="E41" i="4"/>
  <c r="D41" i="4"/>
  <c r="B41" i="4"/>
  <c r="G40" i="4"/>
  <c r="F40" i="4"/>
  <c r="E40" i="4"/>
  <c r="D40" i="4"/>
  <c r="B40" i="4"/>
  <c r="G39" i="4"/>
  <c r="F39" i="4"/>
  <c r="E39" i="4"/>
  <c r="D39" i="4"/>
  <c r="B39" i="4"/>
  <c r="G38" i="4"/>
  <c r="F38" i="4"/>
  <c r="E38" i="4"/>
  <c r="D38" i="4"/>
  <c r="B38" i="4"/>
  <c r="G37" i="4"/>
  <c r="F37" i="4"/>
  <c r="E37" i="4"/>
  <c r="D37" i="4"/>
  <c r="B37" i="4"/>
  <c r="G36" i="4"/>
  <c r="F36" i="4"/>
  <c r="E36" i="4"/>
  <c r="D36" i="4"/>
  <c r="B36" i="4"/>
  <c r="G35" i="4"/>
  <c r="F35" i="4"/>
  <c r="E35" i="4"/>
  <c r="D35" i="4"/>
  <c r="B35" i="4"/>
  <c r="G34" i="4"/>
  <c r="F34" i="4"/>
  <c r="E34" i="4"/>
  <c r="D34" i="4"/>
  <c r="B34" i="4"/>
  <c r="G33" i="4"/>
  <c r="F33" i="4"/>
  <c r="E33" i="4"/>
  <c r="D33" i="4"/>
  <c r="B33" i="4"/>
  <c r="G32" i="4"/>
  <c r="F32" i="4"/>
  <c r="E32" i="4"/>
  <c r="D32" i="4"/>
  <c r="B32" i="4"/>
  <c r="G31" i="4"/>
  <c r="F31" i="4"/>
  <c r="E31" i="4"/>
  <c r="D31" i="4"/>
  <c r="B31" i="4"/>
  <c r="G30" i="4"/>
  <c r="F30" i="4"/>
  <c r="E30" i="4"/>
  <c r="D30" i="4"/>
  <c r="B30" i="4"/>
  <c r="G29" i="4"/>
  <c r="F29" i="4"/>
  <c r="E29" i="4"/>
  <c r="D29" i="4"/>
  <c r="B29" i="4"/>
  <c r="G28" i="4"/>
  <c r="F28" i="4"/>
  <c r="E28" i="4"/>
  <c r="D28" i="4"/>
  <c r="B28" i="4"/>
  <c r="G27" i="4"/>
  <c r="F27" i="4"/>
  <c r="E27" i="4"/>
  <c r="D27" i="4"/>
  <c r="C27" i="4"/>
  <c r="B27" i="4"/>
  <c r="G26" i="4"/>
  <c r="F26" i="4"/>
  <c r="E26" i="4"/>
  <c r="B26" i="4"/>
  <c r="G25" i="4"/>
  <c r="F25" i="4"/>
  <c r="E25" i="4"/>
  <c r="D25" i="4"/>
  <c r="B25" i="4"/>
  <c r="G24" i="4"/>
  <c r="F24" i="4"/>
  <c r="E24" i="4"/>
  <c r="D24" i="4"/>
  <c r="B24" i="4"/>
  <c r="G23" i="4"/>
  <c r="F23" i="4"/>
  <c r="E23" i="4"/>
  <c r="D23" i="4"/>
  <c r="B23" i="4"/>
  <c r="G22" i="4"/>
  <c r="F22" i="4"/>
  <c r="E22" i="4"/>
  <c r="D22" i="4"/>
  <c r="B22" i="4"/>
  <c r="G21" i="4"/>
  <c r="F21" i="4"/>
  <c r="E21" i="4"/>
  <c r="D21" i="4"/>
  <c r="B21" i="4"/>
  <c r="G20" i="4"/>
  <c r="F20" i="4"/>
  <c r="E20" i="4"/>
  <c r="D20" i="4"/>
  <c r="B20" i="4"/>
  <c r="G19" i="4"/>
  <c r="F19" i="4"/>
  <c r="E19" i="4"/>
  <c r="D19" i="4"/>
  <c r="B19" i="4"/>
  <c r="G18" i="4"/>
  <c r="F18" i="4"/>
  <c r="E18" i="4"/>
  <c r="D18" i="4"/>
  <c r="B18" i="4"/>
  <c r="G17" i="4"/>
  <c r="G80" i="4" s="1"/>
  <c r="F17" i="4"/>
  <c r="E17" i="4"/>
  <c r="D17" i="4"/>
  <c r="B17" i="4"/>
  <c r="G16" i="4"/>
  <c r="F16" i="4"/>
  <c r="E16" i="4"/>
  <c r="D16" i="4"/>
  <c r="C16" i="4"/>
  <c r="B16" i="4"/>
  <c r="G15" i="4"/>
  <c r="F15" i="4"/>
  <c r="E15" i="4"/>
  <c r="D15" i="4"/>
  <c r="C15" i="4"/>
  <c r="B15" i="4"/>
  <c r="G14" i="4"/>
  <c r="F14" i="4"/>
  <c r="E14" i="4"/>
  <c r="D14" i="4"/>
  <c r="C14" i="4"/>
  <c r="B14" i="4"/>
  <c r="G13" i="4"/>
  <c r="F13" i="4"/>
  <c r="E13" i="4"/>
  <c r="E80" i="4" s="1"/>
  <c r="D13" i="4"/>
  <c r="C13" i="4"/>
  <c r="B13" i="4"/>
  <c r="G12" i="4"/>
  <c r="F12" i="4"/>
  <c r="E12" i="4"/>
  <c r="D12" i="4"/>
  <c r="C12" i="4"/>
  <c r="B12" i="4"/>
  <c r="G11" i="4"/>
  <c r="F11" i="4"/>
  <c r="E11" i="4"/>
  <c r="D11" i="4"/>
  <c r="B11" i="4"/>
  <c r="B80" i="4" s="1"/>
  <c r="B80" i="2"/>
  <c r="A1" i="7"/>
  <c r="A1" i="6"/>
  <c r="A1" i="5"/>
  <c r="A1" i="3"/>
  <c r="A1" i="2"/>
  <c r="A1" i="1"/>
  <c r="M81" i="1"/>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6" i="3"/>
  <c r="N25" i="3"/>
  <c r="N24" i="3"/>
  <c r="N23" i="3"/>
  <c r="N22" i="3"/>
  <c r="N21" i="3"/>
  <c r="N20" i="3"/>
  <c r="N19" i="3"/>
  <c r="N18" i="3"/>
  <c r="N17" i="3"/>
  <c r="N16" i="3"/>
  <c r="N80" i="3" s="1"/>
  <c r="N15" i="3"/>
  <c r="N14" i="3"/>
  <c r="N13" i="3"/>
  <c r="N12" i="3"/>
  <c r="M80" i="7"/>
  <c r="L80" i="7"/>
  <c r="K80" i="7"/>
  <c r="N80" i="7" s="1"/>
  <c r="J80" i="7"/>
  <c r="I80" i="7"/>
  <c r="H80" i="7"/>
  <c r="G80" i="7"/>
  <c r="F80" i="7"/>
  <c r="E80" i="7"/>
  <c r="D80" i="7"/>
  <c r="C80" i="7"/>
  <c r="B80"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4" i="7"/>
  <c r="N13" i="7"/>
  <c r="N12" i="7"/>
  <c r="M80" i="6"/>
  <c r="L80" i="6"/>
  <c r="K80" i="6"/>
  <c r="J80" i="6"/>
  <c r="I80" i="6"/>
  <c r="H80" i="6"/>
  <c r="G80" i="6"/>
  <c r="F80" i="6"/>
  <c r="E80" i="6"/>
  <c r="D80" i="6"/>
  <c r="C80" i="6"/>
  <c r="B80" i="6"/>
  <c r="N80" i="6" s="1"/>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M80" i="5"/>
  <c r="L80" i="5"/>
  <c r="K80" i="5"/>
  <c r="J80" i="5"/>
  <c r="I80" i="5"/>
  <c r="H80" i="5"/>
  <c r="G80" i="5"/>
  <c r="F80" i="5"/>
  <c r="E80" i="5"/>
  <c r="D80" i="5"/>
  <c r="C80" i="5"/>
  <c r="N80" i="5" s="1"/>
  <c r="B80"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N19" i="5"/>
  <c r="N18" i="5"/>
  <c r="N17" i="5"/>
  <c r="N16" i="5"/>
  <c r="N15" i="5"/>
  <c r="N14" i="5"/>
  <c r="N13" i="5"/>
  <c r="N12" i="5"/>
  <c r="B80" i="3"/>
  <c r="D80" i="3"/>
  <c r="E80" i="3"/>
  <c r="F80" i="3"/>
  <c r="G80" i="3"/>
  <c r="H80" i="3"/>
  <c r="I80" i="3"/>
  <c r="J80" i="3"/>
  <c r="K80" i="3"/>
  <c r="L80" i="3"/>
  <c r="M80" i="3"/>
  <c r="I80" i="2"/>
  <c r="J80" i="2"/>
  <c r="K80" i="2"/>
  <c r="L80" i="2"/>
  <c r="M80" i="2"/>
  <c r="B81" i="1"/>
  <c r="C81" i="1"/>
  <c r="D81" i="1"/>
  <c r="E81" i="1"/>
  <c r="F81" i="1"/>
  <c r="G81" i="1"/>
  <c r="H81" i="1"/>
  <c r="I81" i="1"/>
  <c r="J81" i="1"/>
  <c r="K81" i="1"/>
  <c r="L81"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F80" i="4"/>
  <c r="N81" i="1"/>
  <c r="D80" i="2" l="1"/>
  <c r="N80" i="2" s="1"/>
  <c r="C26" i="4"/>
  <c r="C80" i="4" s="1"/>
  <c r="D26" i="4"/>
  <c r="D8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ChenY</author>
  </authors>
  <commentList>
    <comment ref="I46" authorId="0" shapeId="0" xr:uid="{00000000-0006-0000-0200-000001000000}">
      <text>
        <r>
          <rPr>
            <b/>
            <sz val="8"/>
            <color indexed="81"/>
            <rFont val="Tahoma"/>
            <family val="2"/>
          </rPr>
          <t>ChenY:</t>
        </r>
        <r>
          <rPr>
            <sz val="8"/>
            <color indexed="81"/>
            <rFont val="Tahoma"/>
            <family val="2"/>
          </rPr>
          <t xml:space="preserve">
due to a large amount of 74,900.57 for the past</t>
        </r>
      </text>
    </comment>
  </commentList>
</comments>
</file>

<file path=xl/sharedStrings.xml><?xml version="1.0" encoding="utf-8"?>
<sst xmlns="http://schemas.openxmlformats.org/spreadsheetml/2006/main" count="669" uniqueCount="233">
  <si>
    <t>COUNTY</t>
  </si>
  <si>
    <t>--------------------</t>
  </si>
  <si>
    <t>11*Alachua</t>
  </si>
  <si>
    <t>12*Baker</t>
  </si>
  <si>
    <t>13*Bay</t>
  </si>
  <si>
    <t>14 Bradford</t>
  </si>
  <si>
    <t>15*Brevard</t>
  </si>
  <si>
    <t>16*Broward</t>
  </si>
  <si>
    <t>17 Calhoun</t>
  </si>
  <si>
    <t>18*Charlotte</t>
  </si>
  <si>
    <t>20*Clay</t>
  </si>
  <si>
    <t>21*Collier</t>
  </si>
  <si>
    <t>22 Columbia</t>
  </si>
  <si>
    <t>24 DeSoto</t>
  </si>
  <si>
    <t>25 Dixie</t>
  </si>
  <si>
    <t>26*Duval</t>
  </si>
  <si>
    <t>27*Escambia</t>
  </si>
  <si>
    <t>28 Flagler</t>
  </si>
  <si>
    <t>29 Franklin</t>
  </si>
  <si>
    <t>30 Gadsden</t>
  </si>
  <si>
    <t>31 Gilchrist</t>
  </si>
  <si>
    <t>32 Glades</t>
  </si>
  <si>
    <t>33*Gulf</t>
  </si>
  <si>
    <t>34 Hamilton</t>
  </si>
  <si>
    <t>35 Hardee</t>
  </si>
  <si>
    <t>36 Hendry</t>
  </si>
  <si>
    <t>37*Hernando</t>
  </si>
  <si>
    <t>38 Highlands</t>
  </si>
  <si>
    <t>39*Hillsborough</t>
  </si>
  <si>
    <t>40 Holmes</t>
  </si>
  <si>
    <t>41*Indian River</t>
  </si>
  <si>
    <t>42 Jackson</t>
  </si>
  <si>
    <t>43 Jefferson</t>
  </si>
  <si>
    <t>44 Lafayette</t>
  </si>
  <si>
    <t>45*Lake</t>
  </si>
  <si>
    <t>46*Lee</t>
  </si>
  <si>
    <t>47*Leon</t>
  </si>
  <si>
    <t>48 Levy</t>
  </si>
  <si>
    <t>49 Liberty</t>
  </si>
  <si>
    <t>50 Madison</t>
  </si>
  <si>
    <t>51*Manatee</t>
  </si>
  <si>
    <t>52 Marion</t>
  </si>
  <si>
    <t>53 Martin</t>
  </si>
  <si>
    <t>54*Monroe</t>
  </si>
  <si>
    <t>55*Nassau</t>
  </si>
  <si>
    <t>56*Okaloosa</t>
  </si>
  <si>
    <t>57 Okeechobee</t>
  </si>
  <si>
    <t>58*Orange</t>
  </si>
  <si>
    <t>59*Osceola</t>
  </si>
  <si>
    <t>60*Palm Beach</t>
  </si>
  <si>
    <t>61 Pasco</t>
  </si>
  <si>
    <t>62*Pinellas</t>
  </si>
  <si>
    <t>63*Polk</t>
  </si>
  <si>
    <t>64*Putnam</t>
  </si>
  <si>
    <t>65*St. Johns</t>
  </si>
  <si>
    <t>66*St. Lucie</t>
  </si>
  <si>
    <t>67*Santa Rosa</t>
  </si>
  <si>
    <t>68*Sarasota</t>
  </si>
  <si>
    <t>69*Seminole</t>
  </si>
  <si>
    <t>70 Sumter</t>
  </si>
  <si>
    <t>71*Suwannee</t>
  </si>
  <si>
    <t>72 Taylor</t>
  </si>
  <si>
    <t>73 Union</t>
  </si>
  <si>
    <t>74*Volusia</t>
  </si>
  <si>
    <t>75*Wakulla</t>
  </si>
  <si>
    <t>76*Walton</t>
  </si>
  <si>
    <t>77 Washington</t>
  </si>
  <si>
    <t>** Disc. Pool</t>
  </si>
  <si>
    <t>STATE TOTAL</t>
  </si>
  <si>
    <t>LOCAL GOVERNMENT TAX RECEIPTS BY COUNTY</t>
  </si>
  <si>
    <t>OFFICE OF TAX RESEACH</t>
  </si>
  <si>
    <t>LOCAL OPT.</t>
  </si>
  <si>
    <t>TOURIST</t>
  </si>
  <si>
    <t>CONV &amp; TOUR</t>
  </si>
  <si>
    <t>VOTED 1 CENT</t>
  </si>
  <si>
    <t>NON-VOTED LOC.</t>
  </si>
  <si>
    <t>ADDITIONAL</t>
  </si>
  <si>
    <t>SALES TAX</t>
  </si>
  <si>
    <t>DEV. TAX</t>
  </si>
  <si>
    <t>IMP. TAX</t>
  </si>
  <si>
    <t>LOC. GAS TAX</t>
  </si>
  <si>
    <t>OPT. GAS TAX</t>
  </si>
  <si>
    <t>L. O. GAS</t>
  </si>
  <si>
    <t>-------------</t>
  </si>
  <si>
    <t>---------------</t>
  </si>
  <si>
    <t>--------------</t>
  </si>
  <si>
    <t>* Indicates self-administration of the Tourist Development Tax;</t>
  </si>
  <si>
    <t>totals provided by the counties' Tax Collectors.</t>
  </si>
  <si>
    <t>** Discretionary surtax collected in non-surtax counties.</t>
  </si>
  <si>
    <t>FORM3</t>
  </si>
  <si>
    <t>11 Alachua</t>
  </si>
  <si>
    <t>12 Baker</t>
  </si>
  <si>
    <t>13 Bay</t>
  </si>
  <si>
    <t>15 Brevard</t>
  </si>
  <si>
    <t>16 Broward</t>
  </si>
  <si>
    <t>18 Charlotte</t>
  </si>
  <si>
    <t>19 Citrus</t>
  </si>
  <si>
    <t>20 Clay</t>
  </si>
  <si>
    <t>21 Collier</t>
  </si>
  <si>
    <t>26 Duval</t>
  </si>
  <si>
    <t>27 Escambia</t>
  </si>
  <si>
    <t>33 Gulf</t>
  </si>
  <si>
    <t>37 Hernando</t>
  </si>
  <si>
    <t>39 Hillsborough</t>
  </si>
  <si>
    <t>41 Indian River</t>
  </si>
  <si>
    <t>45 Lake</t>
  </si>
  <si>
    <t>46 Lee</t>
  </si>
  <si>
    <t>47 Leon</t>
  </si>
  <si>
    <t>51 Manatee</t>
  </si>
  <si>
    <t>54 Monroe</t>
  </si>
  <si>
    <t>55 Nassau</t>
  </si>
  <si>
    <t>56 Okaloosa</t>
  </si>
  <si>
    <t>58 Orange</t>
  </si>
  <si>
    <t>59 Osceola</t>
  </si>
  <si>
    <t>60 Palm Beach</t>
  </si>
  <si>
    <t>62 Pinellas</t>
  </si>
  <si>
    <t>63 Polk</t>
  </si>
  <si>
    <t>64 Putnam</t>
  </si>
  <si>
    <t>65 St. Johns</t>
  </si>
  <si>
    <t>66 St. Lucie</t>
  </si>
  <si>
    <t>67 Santa Rosa</t>
  </si>
  <si>
    <t>68 Sarasota</t>
  </si>
  <si>
    <t>69 Seminole</t>
  </si>
  <si>
    <t>71 Suwannee</t>
  </si>
  <si>
    <t>74 Volusia</t>
  </si>
  <si>
    <t>75 Wakulla</t>
  </si>
  <si>
    <t>76 Walton</t>
  </si>
  <si>
    <t xml:space="preserve">      Disc. Pool</t>
  </si>
  <si>
    <t>23*Miami-Dade</t>
  </si>
  <si>
    <t>23 Miami-Dade</t>
  </si>
  <si>
    <t>72*Taylor</t>
  </si>
  <si>
    <t>DOR ADMINISTERED TAXES/DOR ACCOUNTS</t>
  </si>
  <si>
    <t>TOURIST DEVELOPMENT TAX RECEIPTS DATA</t>
  </si>
  <si>
    <t>LOCAL SALES TAX RECEIPTS DATA</t>
  </si>
  <si>
    <t>LOCAL FUEL TAX RECEIPTS DATA</t>
  </si>
  <si>
    <t>(YTD RECEIPTS FOR MONTH INDICATED)</t>
  </si>
  <si>
    <t>Note: check individual tabs for monthlies</t>
  </si>
  <si>
    <t>53*Martin</t>
  </si>
  <si>
    <t>VALIDATED TAX RECEIPTS DATA FOR:  JULY, 2010 thru June, 2012</t>
  </si>
  <si>
    <t>SFY11-12</t>
  </si>
  <si>
    <t>DOR Forms and Publications:</t>
  </si>
  <si>
    <t>https://floridarevenue.com/Pages/forms_index.aspx</t>
  </si>
  <si>
    <t>Florida Tax Handbooks By Year:</t>
  </si>
  <si>
    <t>http://edr.state.fl.us/Content/revenues/reports/tax-handbook/index.cfm</t>
  </si>
  <si>
    <t>Sheet</t>
  </si>
  <si>
    <t>Description</t>
  </si>
  <si>
    <t>Primary Statutory Reference</t>
  </si>
  <si>
    <t>2021 Handbook Pages</t>
  </si>
  <si>
    <t>Typical Tax Return</t>
  </si>
  <si>
    <t>For More Info…</t>
  </si>
  <si>
    <t>Local Option Sales Tax Coll</t>
  </si>
  <si>
    <t>Optional Sales Surtaxes, levied within each county at the discretion of that county's BOCC</t>
  </si>
  <si>
    <t>DR-15</t>
  </si>
  <si>
    <t>https://floridarevenue.com/taxes/taxesfees/Pages/discretionary.aspx</t>
  </si>
  <si>
    <t>Infrastructure Surtax</t>
  </si>
  <si>
    <t xml:space="preserve">The Local Government Infrastructure Surtax may be levied at the rate of 0.5 or 1 percent. Generally, the proceeds must be expended to finance, plan, and construct infrastructure; to acquire land for public recreation, conservation, or protection of natural resources; or to finance the closure of local government-owned solid waste landfills.
This line also contains collections of the Small County Surtax and the discretionary pool.
</t>
  </si>
  <si>
    <t>212.055(2)
212.055(3)</t>
  </si>
  <si>
    <t>pg 235 (Hardcopy)
pg 237 (PDF)</t>
  </si>
  <si>
    <t>Charter County Transit Surtax</t>
  </si>
  <si>
    <t xml:space="preserve">Each charter county that has adopted a charter, each county the government of which is consolidated with that of one or more municipalities, and each county that is within or under an interlocal agreement with a regional transportation or transit authority created under ch. 343 or 349, F.S., may levy the Charter County and Regional Transportation System Surtax at a rate of up to 1 percent.
</t>
  </si>
  <si>
    <t>212.055(1)</t>
  </si>
  <si>
    <t>pg 229 (Hardcopy)
pg 231 (PDF)</t>
  </si>
  <si>
    <t>Education Surtax</t>
  </si>
  <si>
    <t xml:space="preserve">Florida’s school districts may authorize the levy of the School Capital Outlay Surtax at a rate of up to 0.5 percent pursuant to a resolution conditioned to take effect only upon voter approval in a countywide referendum. The proceeds must be expended for school-related capital projects, technology implementation, and bond financing of such projects.
</t>
  </si>
  <si>
    <t>212.55(6)</t>
  </si>
  <si>
    <t>pg 250 (Hardcopy)
pg 252 (PDF)</t>
  </si>
  <si>
    <t>Indigent Care Surtax</t>
  </si>
  <si>
    <t xml:space="preserve">This surtax consists of two separate levies for different groups of eligible counties. Non-consolidated counties with a population of 800,000 or more may impose a 0.5% levy, while non-consolodated counties with populations less than 800,000 can only impose a levy of 0.25%.
This line also contains collections of the County Public Hospital Surtax and the Voter Approved Indigent Care Surtax
</t>
  </si>
  <si>
    <t>212.055(4)
212.055(5)
212.055(7)</t>
  </si>
  <si>
    <t>pg 241 (Hardcopy)
pg 243 (PDF)</t>
  </si>
  <si>
    <t>Emergeny Fire Rescue Surtax</t>
  </si>
  <si>
    <t xml:space="preserve">The Emergency Fire Rescue Services and Facilities Surtax may be levied at the rate of up to 1 percent pursuant to an ordinance enacted by a majority vote of the county’s governing body and approved by voters in a countywide referendum.
</t>
  </si>
  <si>
    <t>212.055(8)</t>
  </si>
  <si>
    <t>pg 232 (Hardcopy)
pg 234 (PDF)</t>
  </si>
  <si>
    <t>Pension Liability Surtax</t>
  </si>
  <si>
    <t xml:space="preserve">The county’s governing body may levy the Pension Liability Surtax, at a rate not to exceed 0.5 percent, pursuant to an ordinance conditioned to take effect upon approval by a majority vote of county electors voting in a referendum. The surtax proceeds must be used to fund an underfunded defined benefit retirement plan or system. As of FY 2021, no county levies or has levied this surtax.
</t>
  </si>
  <si>
    <t>212.055(9)</t>
  </si>
  <si>
    <t>pg 248 (Hardcopy)
pg 250 (PDF)</t>
  </si>
  <si>
    <t>Tourist Development Tax</t>
  </si>
  <si>
    <t xml:space="preserve">Also known as Transient Rental Taxes. Florida law allows counties to impose local option transient rental taxes on rentals or leases of accommodations in hotels, motels, apartments, rooming houses, mobile home parks, RV parks, condominiums, or timeshare resorts for a term of six months or less. The state allows counties to choose between self-administering these taxes, or allowing the Department of Revenue to Administer the taxes on their behalf. This line only includes collections from those taxes the Department administers. 
</t>
  </si>
  <si>
    <t>pg 277 (Hardcopy)
pg 279 (PDF)</t>
  </si>
  <si>
    <t>https://floridarevenue.com/taxes/taxesfees/Pages/local_option.aspx#tourist_development</t>
  </si>
  <si>
    <t>1 Or 2 Perxent Toursit Devemlopment Tax</t>
  </si>
  <si>
    <t>The 1 or 2 Percent Tourist Development Tax was the original of the five tourist development taxes authorized. If adopted, the rate must be either 1 or 2 percent. Authorized uses include the capital construction of tourist-related facilities, tourist promotion, and beach and shoreline maintenance, including the funding and refunding of revenue bonds.</t>
  </si>
  <si>
    <t xml:space="preserve">125.0104(3)(c) </t>
  </si>
  <si>
    <t>pg 281 (Hardcopy)
pg 283 (PDF)</t>
  </si>
  <si>
    <t>Additional 1 Percent Tourist Devemopment Tax</t>
  </si>
  <si>
    <t xml:space="preserve">The Additional 1 Percent Tourist Development Tax may be levied by extraordinary vote of the county governing board or by referendum; however, it may only be levied after the 1 or 2 percent tourist development tax has been levied for a minimum of 3 years. If levied, the tax must be levied at the rate of 1 percent. Uses of the revenue are the same as for the 1 or 2 percent tax, except that revenues cannot be used for certain debt service or refinancing unless approved by an extraordinary vote of the governing board.
</t>
  </si>
  <si>
    <t>125.0105(3)(d)</t>
  </si>
  <si>
    <t>pg 284 (Hardcopy)
pg 286 (PDF)</t>
  </si>
  <si>
    <t>Professional Sports Franchise Facility Tourst Development Tax</t>
  </si>
  <si>
    <t>The Professional Sports Franchise Facility Tax may be levied at a rate up to 1 percent by a majority vote of the governing board of the county. Generally, proceeds can be used to pay debt service on bonds for the construction or renovation of professional sports franchise facilities, spring training facilities of professional sports franchises and convention centers, and to promote and advertise tourism.</t>
  </si>
  <si>
    <t>125.0104(3)(l)</t>
  </si>
  <si>
    <t>pg 287 (Hardcopy)
pg 289 (PDF)</t>
  </si>
  <si>
    <t>High Tourism Impact Tourist Development Tax</t>
  </si>
  <si>
    <t xml:space="preserve">The High Tourism Impact Tax may be levied by any county in which sales subject to the tourist development tax exceeded $600 million in the previous calendar year or were at least 18 percent of the county’s total taxable sales. No county levying a convention development tax, however, can be considered a high tourism impact county. Once levied, the tax may be continued until repealed. If levied, the tax rate must be 1 percent. Revenues may be used for the same purposes as the 1 or 2 percent tourist development tax.
</t>
  </si>
  <si>
    <t>125.0104(3)(m)</t>
  </si>
  <si>
    <t>pg 290 (Hardcopy)
pg 292 (PDF)</t>
  </si>
  <si>
    <t>Additional Professional Sports Franchise Facility Tourist Development Tax</t>
  </si>
  <si>
    <t>The Additional Professional Sports Franchise Facility Tax may be levied at a rate up to 1 percent by a majority plus one vote of the governing board of the county. Generally, the proceeds can be used to pay debt service on bonds for the construction or renovation of professional sports franchise facilities, spring training facilities of professional sports franchises, and to promote and advertise tourism.</t>
  </si>
  <si>
    <t>125.0104(3)(n)</t>
  </si>
  <si>
    <t>pg 293 (Hardcopy)
pg 295 (PDF)</t>
  </si>
  <si>
    <t>Conv &amp; Tourist Impact</t>
  </si>
  <si>
    <t xml:space="preserve">Additional Tourist Development Taxes enacted with specialized intent.
</t>
  </si>
  <si>
    <t>Tourist Impact Tax</t>
  </si>
  <si>
    <t xml:space="preserve">Any county is authoized to levy this tax so long as they create a land authority pursuant to s380.0661(1) FS. This levy is a 1 percent tax on transient rental facilities within the county area designated as an area of critical state concern pursuant to ch. 380, F.S. If the area(s) of critical state concern are greater than 50 percent of the county’s total land area, the tax may be levied countywide. The tax proceeds are used to purchase property in the area of critical state concern and to offset the loss of ad valorem taxes due to those land acquisitions. Only Monroe County is currently eligible to levy the tax, and the county levies the tax.
</t>
  </si>
  <si>
    <t>125.0108</t>
  </si>
  <si>
    <t>pg 296 (Hardcopy)
pg 298 (PDF)</t>
  </si>
  <si>
    <t>Consolidated County Convention Development Tax</t>
  </si>
  <si>
    <t>Each county operating under a government consolidated with one or more municipalities in the county may impose a 2 percent tax on the total consideration charged for transient rental transactions. The tax shall be levied pursuant to an ordinance enacted by the county’s governing body. Only the City of Jacksonville/Duval County consolidated government is currently eligible to levy the tax, and the consolidated government levies the tax.</t>
  </si>
  <si>
    <t>212.0305(4)(a)</t>
  </si>
  <si>
    <t>pg 300 (Hardcopy)
pg 302 (PDF)</t>
  </si>
  <si>
    <t>Charter County Convention Development Tax</t>
  </si>
  <si>
    <t xml:space="preserve">Each county may impose a 3 percent tax on the total consideration charged for transient rental transactions. The tax shall be levied pursuant to an ordinance enacted by the county’s governing body. The governing body of a municipality levying the Municipal Resort Tax may adopt a resolution prohibiting the imposition of the tax within its jurisdiction. If the levy is prohibited, no tax revenue shall be expended within that municipality. Only Miami-Dade County is currently eligible to levy the tax, and the county levies the tax.
</t>
  </si>
  <si>
    <t>212.0305(4)(b)</t>
  </si>
  <si>
    <t>pg 302 (Hardcopy)
pg 304 (PDF)</t>
  </si>
  <si>
    <t>Special District, Special, and Subcounty Convention Development Tax</t>
  </si>
  <si>
    <t xml:space="preserve">The three taxes authorized by s. 212.0305(4)(c)-(e), F.S., are the:
• Special District Convention Development Tax, which is levied within the boundaries of the special district formerly levying a tourist advertising ad valorem tax within a special taxing district.
• Special Convention Development Tax, which is levied outside the boundaries of the special district and to the southeast of State Road 415.
• Subcounty Convention Development Tax, which is levied outside the boundaries of the special district and to the northwest of State Road 415.
Only Volusia County is currently eligible to levy the tax, and the county levies the tax.
</t>
  </si>
  <si>
    <t>212.0305(4)(c) - (e) &amp; 212.03055</t>
  </si>
  <si>
    <t>pg 304 (Hardcopy)
pg 306 (PDF)</t>
  </si>
  <si>
    <t>Voted 1-Cent Local Option Fuel</t>
  </si>
  <si>
    <t xml:space="preserve">Also known as the Ninth Cent Fuel Tax or the County Voted @ 1-Cent Fuel Tax. The Ninth-Cent Fuel Tax is a local option tax of 1 cent on every net gallon of motor and diesel fuel sold within a county. 
</t>
  </si>
  <si>
    <t>pg 260 (Hardcopy)
pg 262 (PDF)</t>
  </si>
  <si>
    <t>DR-309632</t>
  </si>
  <si>
    <t>Non-Voted Local Option Fuel</t>
  </si>
  <si>
    <t xml:space="preserve">Local governments are authorized to levy a tax of 1 to 6 cents on every net gallon of motor fuel sold in a county. The tax is imposed on diesel fuel in each county at the maximum rate of 6 cents per gallon.
</t>
  </si>
  <si>
    <t>336.025(1)(a)</t>
  </si>
  <si>
    <t>pg 264 (Hardcopy)
pg 266 (PDF)</t>
  </si>
  <si>
    <t>Additional Local Option Fuel</t>
  </si>
  <si>
    <t xml:space="preserve">County governments are authorized to levy a tax of 1 to 5 cents upon every net gallon of motor fuel sold within a county. Diesel fuel is not subject to this tax. 
</t>
  </si>
  <si>
    <t>336.025(1)(b)</t>
  </si>
  <si>
    <t>pg 267 (Hardcopy)
pg 269 (PDF)</t>
  </si>
  <si>
    <t>LAST UPDATED: 16 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</si>
</sst>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4" formatCode="_(&quot;$&quot;* #,##0.00_);_(&quot;$&quot;* \(#,##0.00\);_(&quot;$&quot;* &quot;-&quot;??_);_(@_)"/>
    <numFmt numFmtId="43" formatCode="_(* #,##0.00_);_(* \(#,##0.00\);_(* &quot;-&quot;??_);_(@_)"/>
    <numFmt numFmtId="164" formatCode="0.0%"/>
  </numFmts>
  <fonts count="52">
    <font>
      <sz val="10"/>
      <name val="Times New Roman"/>
    </font>
    <font>
      <sz val="11"/>
      <color theme="1"/>
      <name val="Calibri"/>
      <family val="2"/>
      <scheme val="minor"/>
    </font>
    <font>
      <sz val="10"/>
      <name val="Times New Roman"/>
      <family val="1"/>
    </font>
    <font>
      <sz val="8"/>
      <name val="Times New Roman"/>
      <family val="1"/>
    </font>
    <font>
      <sz val="10"/>
      <name val="Times New Roman"/>
      <family val="1"/>
    </font>
    <font>
      <b/>
      <sz val="10"/>
      <name val="Times New Roman"/>
      <family val="1"/>
    </font>
    <font>
      <sz val="12"/>
      <name val="Arial MT"/>
    </font>
    <font>
      <sz val="9"/>
      <color indexed="20"/>
      <name val="Arial"/>
      <family val="2"/>
    </font>
    <font>
      <sz val="9"/>
      <color indexed="48"/>
      <name val="Arial"/>
      <family val="2"/>
    </font>
    <font>
      <b/>
      <sz val="12"/>
      <color indexed="20"/>
      <name val="Arial"/>
      <family val="2"/>
    </font>
    <font>
      <b/>
      <sz val="9"/>
      <color indexed="20"/>
      <name val="Arial"/>
      <family val="2"/>
    </font>
    <font>
      <sz val="10"/>
      <name val="Arial"/>
      <family val="2"/>
    </font>
    <font>
      <b/>
      <sz val="10"/>
      <color indexed="8"/>
      <name val="Arial"/>
      <family val="2"/>
    </font>
    <font>
      <b/>
      <sz val="10"/>
      <color indexed="39"/>
      <name val="Arial"/>
      <family val="2"/>
    </font>
    <font>
      <b/>
      <sz val="8"/>
      <color indexed="8"/>
      <name val="Arial"/>
      <family val="2"/>
    </font>
    <font>
      <sz val="10"/>
      <color indexed="8"/>
      <name val="Arial"/>
      <family val="2"/>
    </font>
    <font>
      <b/>
      <sz val="12"/>
      <color indexed="8"/>
      <name val="Arial"/>
      <family val="2"/>
    </font>
    <font>
      <sz val="10"/>
      <color indexed="8"/>
      <name val="Arial"/>
      <family val="2"/>
    </font>
    <font>
      <sz val="10"/>
      <color indexed="39"/>
      <name val="Arial"/>
      <family val="2"/>
    </font>
    <font>
      <sz val="8"/>
      <color indexed="8"/>
      <name val="Arial"/>
      <family val="2"/>
    </font>
    <font>
      <sz val="14"/>
      <name val="Arial"/>
      <family val="2"/>
    </font>
    <font>
      <sz val="10"/>
      <color indexed="10"/>
      <name val="Arial"/>
      <family val="2"/>
    </font>
    <font>
      <sz val="8"/>
      <color indexed="81"/>
      <name val="Tahoma"/>
      <family val="2"/>
    </font>
    <font>
      <b/>
      <sz val="8"/>
      <color indexed="81"/>
      <name val="Tahoma"/>
      <family val="2"/>
    </font>
    <font>
      <sz val="10"/>
      <name val="Times New Roman"/>
      <family val="1"/>
    </font>
    <font>
      <sz val="10"/>
      <name val="Arial"/>
      <family val="2"/>
    </font>
    <font>
      <b/>
      <sz val="12"/>
      <color indexed="8"/>
      <name val="Arial"/>
      <family val="2"/>
    </font>
    <font>
      <sz val="10"/>
      <color indexed="8"/>
      <name val="Arial"/>
      <family val="2"/>
    </font>
    <font>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8"/>
      <color indexed="62"/>
      <name val="Cambria"/>
      <family val="2"/>
    </font>
    <font>
      <sz val="10"/>
      <color theme="1"/>
      <name val="Times New Roman"/>
      <family val="1"/>
    </font>
    <font>
      <u/>
      <sz val="11"/>
      <color theme="10"/>
      <name val="Calibri"/>
      <family val="2"/>
      <scheme val="minor"/>
    </font>
    <font>
      <u/>
      <sz val="10"/>
      <color theme="10"/>
      <name val="Times New Roman"/>
      <family val="1"/>
    </font>
    <font>
      <b/>
      <sz val="10"/>
      <color theme="1"/>
      <name val="Times New Roman"/>
      <family val="1"/>
    </font>
    <font>
      <sz val="48"/>
      <color theme="1"/>
      <name val="Calibri"/>
      <family val="2"/>
      <scheme val="minor"/>
    </font>
  </fonts>
  <fills count="58">
    <fill>
      <patternFill patternType="none"/>
    </fill>
    <fill>
      <patternFill patternType="gray125"/>
    </fill>
    <fill>
      <patternFill patternType="solid">
        <fgColor indexed="31"/>
      </patternFill>
    </fill>
    <fill>
      <patternFill patternType="solid">
        <fgColor indexed="42"/>
      </patternFill>
    </fill>
    <fill>
      <patternFill patternType="solid">
        <fgColor indexed="45"/>
      </patternFill>
    </fill>
    <fill>
      <patternFill patternType="solid">
        <fgColor indexed="46"/>
      </patternFill>
    </fill>
    <fill>
      <patternFill patternType="solid">
        <fgColor indexed="27"/>
      </patternFill>
    </fill>
    <fill>
      <patternFill patternType="solid">
        <fgColor indexed="57"/>
      </patternFill>
    </fill>
    <fill>
      <patternFill patternType="solid">
        <fgColor indexed="47"/>
      </patternFill>
    </fill>
    <fill>
      <patternFill patternType="solid">
        <fgColor indexed="11"/>
      </patternFill>
    </fill>
    <fill>
      <patternFill patternType="solid">
        <fgColor indexed="44"/>
      </patternFill>
    </fill>
    <fill>
      <patternFill patternType="solid">
        <fgColor indexed="43"/>
      </patternFill>
    </fill>
    <fill>
      <patternFill patternType="solid">
        <fgColor indexed="29"/>
      </patternFill>
    </fill>
    <fill>
      <patternFill patternType="solid">
        <fgColor indexed="22"/>
      </patternFill>
    </fill>
    <fill>
      <patternFill patternType="solid">
        <fgColor indexed="50"/>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10"/>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solid">
        <fgColor indexed="53"/>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51"/>
        <bgColor indexed="64"/>
      </patternFill>
    </fill>
    <fill>
      <patternFill patternType="solid">
        <fgColor indexed="52"/>
        <bgColor indexed="64"/>
      </patternFill>
    </fill>
    <fill>
      <patternFill patternType="solid">
        <fgColor indexed="57"/>
        <bgColor indexed="64"/>
      </patternFill>
    </fill>
    <fill>
      <patternFill patternType="solid">
        <fgColor indexed="50"/>
        <bgColor indexed="64"/>
      </patternFill>
    </fill>
    <fill>
      <patternFill patternType="solid">
        <fgColor rgb="FFFFFF00"/>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51"/>
      </left>
      <right style="thin">
        <color indexed="51"/>
      </right>
      <top/>
      <bottom/>
      <diagonal/>
    </border>
    <border>
      <left/>
      <right/>
      <top style="thin">
        <color indexed="62"/>
      </top>
      <bottom style="double">
        <color indexed="62"/>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40">
    <xf numFmtId="0" fontId="0" fillId="0" borderId="0"/>
    <xf numFmtId="0" fontId="29" fillId="2" borderId="0" applyNumberFormat="0" applyBorder="0" applyAlignment="0" applyProtection="0"/>
    <xf numFmtId="0" fontId="29" fillId="4" borderId="0" applyNumberFormat="0" applyBorder="0" applyAlignment="0" applyProtection="0"/>
    <xf numFmtId="0" fontId="29" fillId="3"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8" borderId="0" applyNumberFormat="0" applyBorder="0" applyAlignment="0" applyProtection="0"/>
    <xf numFmtId="0" fontId="29" fillId="10" borderId="0" applyNumberFormat="0" applyBorder="0" applyAlignment="0" applyProtection="0"/>
    <xf numFmtId="0" fontId="29" fillId="12" borderId="0" applyNumberFormat="0" applyBorder="0" applyAlignment="0" applyProtection="0"/>
    <xf numFmtId="0" fontId="29" fillId="9" borderId="0" applyNumberFormat="0" applyBorder="0" applyAlignment="0" applyProtection="0"/>
    <xf numFmtId="0" fontId="29" fillId="5" borderId="0" applyNumberFormat="0" applyBorder="0" applyAlignment="0" applyProtection="0"/>
    <xf numFmtId="0" fontId="29" fillId="10" borderId="0" applyNumberFormat="0" applyBorder="0" applyAlignment="0" applyProtection="0"/>
    <xf numFmtId="0" fontId="29" fillId="15" borderId="0" applyNumberFormat="0" applyBorder="0" applyAlignment="0" applyProtection="0"/>
    <xf numFmtId="0" fontId="30" fillId="16" borderId="0" applyNumberFormat="0" applyBorder="0" applyAlignment="0" applyProtection="0"/>
    <xf numFmtId="0" fontId="30" fillId="12" borderId="0" applyNumberFormat="0" applyBorder="0" applyAlignment="0" applyProtection="0"/>
    <xf numFmtId="0" fontId="30" fillId="9"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30" fillId="23"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30" fillId="27" borderId="0" applyNumberFormat="0" applyBorder="0" applyAlignment="0" applyProtection="0"/>
    <xf numFmtId="0" fontId="29" fillId="28" borderId="0" applyNumberFormat="0" applyBorder="0" applyAlignment="0" applyProtection="0"/>
    <xf numFmtId="0" fontId="29" fillId="29" borderId="0" applyNumberFormat="0" applyBorder="0" applyAlignment="0" applyProtection="0"/>
    <xf numFmtId="0" fontId="30" fillId="30"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30" fillId="30"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30" fillId="22"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29" fillId="31" borderId="0" applyNumberFormat="0" applyBorder="0" applyAlignment="0" applyProtection="0"/>
    <xf numFmtId="0" fontId="29" fillId="25"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3" borderId="0" applyNumberFormat="0" applyBorder="0" applyAlignment="0" applyProtection="0"/>
    <xf numFmtId="0" fontId="31" fillId="4" borderId="0" applyNumberFormat="0" applyBorder="0" applyAlignment="0" applyProtection="0"/>
    <xf numFmtId="0" fontId="32" fillId="13" borderId="1" applyNumberFormat="0" applyAlignment="0" applyProtection="0"/>
    <xf numFmtId="0" fontId="33" fillId="34" borderId="2" applyNumberFormat="0" applyAlignment="0" applyProtection="0"/>
    <xf numFmtId="43" fontId="25" fillId="0" borderId="0" applyFont="0" applyFill="0" applyBorder="0" applyAlignment="0" applyProtection="0"/>
    <xf numFmtId="44" fontId="25" fillId="0" borderId="0" applyFont="0" applyFill="0" applyBorder="0" applyAlignment="0" applyProtection="0"/>
    <xf numFmtId="0" fontId="44" fillId="35" borderId="0" applyNumberFormat="0" applyBorder="0" applyAlignment="0" applyProtection="0"/>
    <xf numFmtId="0" fontId="44" fillId="36" borderId="0" applyNumberFormat="0" applyBorder="0" applyAlignment="0" applyProtection="0"/>
    <xf numFmtId="0" fontId="44" fillId="37" borderId="0" applyNumberFormat="0" applyBorder="0" applyAlignment="0" applyProtection="0"/>
    <xf numFmtId="0" fontId="34" fillId="0" borderId="0" applyNumberFormat="0" applyFill="0" applyBorder="0" applyAlignment="0" applyProtection="0"/>
    <xf numFmtId="0" fontId="35" fillId="3" borderId="0" applyNumberFormat="0" applyBorder="0" applyAlignment="0" applyProtection="0"/>
    <xf numFmtId="0" fontId="36" fillId="0" borderId="3" applyNumberFormat="0" applyFill="0" applyAlignment="0" applyProtection="0"/>
    <xf numFmtId="0" fontId="37" fillId="0" borderId="4" applyNumberFormat="0" applyFill="0" applyAlignment="0" applyProtection="0"/>
    <xf numFmtId="0" fontId="38" fillId="0" borderId="5" applyNumberFormat="0" applyFill="0" applyAlignment="0" applyProtection="0"/>
    <xf numFmtId="0" fontId="38" fillId="0" borderId="0" applyNumberFormat="0" applyFill="0" applyBorder="0" applyAlignment="0" applyProtection="0"/>
    <xf numFmtId="0" fontId="39" fillId="8" borderId="1" applyNumberFormat="0" applyAlignment="0" applyProtection="0"/>
    <xf numFmtId="0" fontId="40" fillId="0" borderId="6" applyNumberFormat="0" applyFill="0" applyAlignment="0" applyProtection="0"/>
    <xf numFmtId="0" fontId="41" fillId="11" borderId="0" applyNumberFormat="0" applyBorder="0" applyAlignment="0" applyProtection="0"/>
    <xf numFmtId="0" fontId="6" fillId="0" borderId="0"/>
    <xf numFmtId="0" fontId="6" fillId="0" borderId="0"/>
    <xf numFmtId="0" fontId="6" fillId="0" borderId="0"/>
    <xf numFmtId="0" fontId="6" fillId="0" borderId="0"/>
    <xf numFmtId="0" fontId="24" fillId="38" borderId="7" applyNumberFormat="0" applyFont="0" applyAlignment="0" applyProtection="0"/>
    <xf numFmtId="0" fontId="42" fillId="13" borderId="8" applyNumberFormat="0" applyAlignment="0" applyProtection="0"/>
    <xf numFmtId="9" fontId="25" fillId="0" borderId="0" applyFont="0" applyFill="0" applyBorder="0" applyAlignment="0" applyProtection="0"/>
    <xf numFmtId="4" fontId="12" fillId="11" borderId="9" applyNumberFormat="0" applyProtection="0">
      <alignment vertical="center"/>
    </xf>
    <xf numFmtId="4" fontId="13" fillId="39" borderId="9" applyNumberFormat="0" applyProtection="0">
      <alignment vertical="center"/>
    </xf>
    <xf numFmtId="4" fontId="14" fillId="39" borderId="9" applyNumberFormat="0" applyProtection="0">
      <alignment horizontal="left" vertical="center" indent="1"/>
    </xf>
    <xf numFmtId="0" fontId="12" fillId="39" borderId="9" applyNumberFormat="0" applyProtection="0">
      <alignment horizontal="left" vertical="top" indent="1"/>
    </xf>
    <xf numFmtId="4" fontId="14" fillId="40" borderId="0" applyNumberFormat="0" applyProtection="0">
      <alignment horizontal="left" vertical="center" indent="1"/>
    </xf>
    <xf numFmtId="4" fontId="15" fillId="4" borderId="9" applyNumberFormat="0" applyProtection="0">
      <alignment horizontal="right" vertical="center"/>
    </xf>
    <xf numFmtId="4" fontId="15" fillId="12" borderId="9" applyNumberFormat="0" applyProtection="0">
      <alignment horizontal="right" vertical="center"/>
    </xf>
    <xf numFmtId="4" fontId="15" fillId="27" borderId="9" applyNumberFormat="0" applyProtection="0">
      <alignment horizontal="right" vertical="center"/>
    </xf>
    <xf numFmtId="4" fontId="15" fillId="15" borderId="9" applyNumberFormat="0" applyProtection="0">
      <alignment horizontal="right" vertical="center"/>
    </xf>
    <xf numFmtId="4" fontId="15" fillId="19" borderId="9" applyNumberFormat="0" applyProtection="0">
      <alignment horizontal="right" vertical="center"/>
    </xf>
    <xf numFmtId="4" fontId="15" fillId="33" borderId="9" applyNumberFormat="0" applyProtection="0">
      <alignment horizontal="right" vertical="center"/>
    </xf>
    <xf numFmtId="4" fontId="15" fillId="7" borderId="9" applyNumberFormat="0" applyProtection="0">
      <alignment horizontal="right" vertical="center"/>
    </xf>
    <xf numFmtId="4" fontId="15" fillId="14" borderId="9" applyNumberFormat="0" applyProtection="0">
      <alignment horizontal="right" vertical="center"/>
    </xf>
    <xf numFmtId="4" fontId="15" fillId="9" borderId="9" applyNumberFormat="0" applyProtection="0">
      <alignment horizontal="right" vertical="center"/>
    </xf>
    <xf numFmtId="4" fontId="12" fillId="41" borderId="10" applyNumberFormat="0" applyProtection="0">
      <alignment horizontal="left" vertical="center" indent="1"/>
    </xf>
    <xf numFmtId="4" fontId="15" fillId="42" borderId="0" applyNumberFormat="0" applyProtection="0">
      <alignment horizontal="left" vertical="center" indent="1"/>
    </xf>
    <xf numFmtId="4" fontId="16" fillId="43" borderId="0" applyNumberFormat="0" applyProtection="0">
      <alignment horizontal="left" vertical="center" indent="1"/>
    </xf>
    <xf numFmtId="4" fontId="26" fillId="43" borderId="0" applyNumberFormat="0" applyProtection="0">
      <alignment horizontal="left" vertical="center" indent="1"/>
    </xf>
    <xf numFmtId="4" fontId="15" fillId="44" borderId="9" applyNumberFormat="0" applyProtection="0">
      <alignment horizontal="right" vertical="center"/>
    </xf>
    <xf numFmtId="4" fontId="17" fillId="42" borderId="0" applyNumberFormat="0" applyProtection="0">
      <alignment horizontal="left" vertical="center" indent="1"/>
    </xf>
    <xf numFmtId="4" fontId="27" fillId="42" borderId="0" applyNumberFormat="0" applyProtection="0">
      <alignment horizontal="left" vertical="center" indent="1"/>
    </xf>
    <xf numFmtId="4" fontId="17" fillId="40" borderId="0" applyNumberFormat="0" applyProtection="0">
      <alignment horizontal="left" vertical="center" indent="1"/>
    </xf>
    <xf numFmtId="4" fontId="27" fillId="40" borderId="0" applyNumberFormat="0" applyProtection="0">
      <alignment horizontal="left" vertical="center" indent="1"/>
    </xf>
    <xf numFmtId="0" fontId="11" fillId="43" borderId="9" applyNumberFormat="0" applyProtection="0">
      <alignment horizontal="left" vertical="center" indent="1"/>
    </xf>
    <xf numFmtId="0" fontId="25" fillId="43" borderId="9" applyNumberFormat="0" applyProtection="0">
      <alignment horizontal="left" vertical="center" indent="1"/>
    </xf>
    <xf numFmtId="0" fontId="11" fillId="43" borderId="9" applyNumberFormat="0" applyProtection="0">
      <alignment horizontal="left" vertical="top" indent="1"/>
    </xf>
    <xf numFmtId="0" fontId="25" fillId="43" borderId="9" applyNumberFormat="0" applyProtection="0">
      <alignment horizontal="left" vertical="top" indent="1"/>
    </xf>
    <xf numFmtId="0" fontId="11" fillId="40" borderId="9" applyNumberFormat="0" applyProtection="0">
      <alignment horizontal="left" vertical="center" indent="1"/>
    </xf>
    <xf numFmtId="0" fontId="25" fillId="40" borderId="9" applyNumberFormat="0" applyProtection="0">
      <alignment horizontal="left" vertical="center" indent="1"/>
    </xf>
    <xf numFmtId="0" fontId="11" fillId="40" borderId="9" applyNumberFormat="0" applyProtection="0">
      <alignment horizontal="left" vertical="top" indent="1"/>
    </xf>
    <xf numFmtId="0" fontId="25" fillId="40" borderId="9" applyNumberFormat="0" applyProtection="0">
      <alignment horizontal="left" vertical="top" indent="1"/>
    </xf>
    <xf numFmtId="0" fontId="11" fillId="45" borderId="9" applyNumberFormat="0" applyProtection="0">
      <alignment horizontal="left" vertical="center" indent="1"/>
    </xf>
    <xf numFmtId="0" fontId="25" fillId="45" borderId="9" applyNumberFormat="0" applyProtection="0">
      <alignment horizontal="left" vertical="center" indent="1"/>
    </xf>
    <xf numFmtId="0" fontId="11" fillId="45" borderId="9" applyNumberFormat="0" applyProtection="0">
      <alignment horizontal="left" vertical="top" indent="1"/>
    </xf>
    <xf numFmtId="0" fontId="25" fillId="45" borderId="9" applyNumberFormat="0" applyProtection="0">
      <alignment horizontal="left" vertical="top" indent="1"/>
    </xf>
    <xf numFmtId="0" fontId="11" fillId="46" borderId="9" applyNumberFormat="0" applyProtection="0">
      <alignment horizontal="left" vertical="center" indent="1"/>
    </xf>
    <xf numFmtId="0" fontId="25" fillId="46" borderId="9" applyNumberFormat="0" applyProtection="0">
      <alignment horizontal="left" vertical="center" indent="1"/>
    </xf>
    <xf numFmtId="0" fontId="11" fillId="46" borderId="9" applyNumberFormat="0" applyProtection="0">
      <alignment horizontal="left" vertical="top" indent="1"/>
    </xf>
    <xf numFmtId="0" fontId="25" fillId="46" borderId="9" applyNumberFormat="0" applyProtection="0">
      <alignment horizontal="left" vertical="top" indent="1"/>
    </xf>
    <xf numFmtId="0" fontId="24" fillId="0" borderId="0"/>
    <xf numFmtId="4" fontId="15" fillId="47" borderId="9" applyNumberFormat="0" applyProtection="0">
      <alignment vertical="center"/>
    </xf>
    <xf numFmtId="4" fontId="18" fillId="47" borderId="9" applyNumberFormat="0" applyProtection="0">
      <alignment vertical="center"/>
    </xf>
    <xf numFmtId="4" fontId="15" fillId="47" borderId="9" applyNumberFormat="0" applyProtection="0">
      <alignment horizontal="left" vertical="center" indent="1"/>
    </xf>
    <xf numFmtId="0" fontId="15" fillId="47" borderId="9" applyNumberFormat="0" applyProtection="0">
      <alignment horizontal="left" vertical="top" indent="1"/>
    </xf>
    <xf numFmtId="4" fontId="15" fillId="42" borderId="9" applyNumberFormat="0" applyProtection="0">
      <alignment horizontal="right" vertical="center"/>
    </xf>
    <xf numFmtId="4" fontId="18" fillId="42" borderId="9" applyNumberFormat="0" applyProtection="0">
      <alignment horizontal="right" vertical="center"/>
    </xf>
    <xf numFmtId="4" fontId="19" fillId="44" borderId="9" applyNumberFormat="0" applyProtection="0">
      <alignment horizontal="left" vertical="center" indent="1"/>
    </xf>
    <xf numFmtId="0" fontId="19" fillId="40" borderId="9" applyNumberFormat="0" applyProtection="0">
      <alignment horizontal="left" vertical="top" indent="1"/>
    </xf>
    <xf numFmtId="4" fontId="20" fillId="0" borderId="0" applyNumberFormat="0" applyProtection="0">
      <alignment horizontal="left" vertical="center" indent="1"/>
    </xf>
    <xf numFmtId="4" fontId="28" fillId="0" borderId="0" applyNumberFormat="0" applyProtection="0">
      <alignment horizontal="left" vertical="center" indent="1"/>
    </xf>
    <xf numFmtId="4" fontId="21" fillId="42" borderId="9" applyNumberFormat="0" applyProtection="0">
      <alignment horizontal="right" vertical="center"/>
    </xf>
    <xf numFmtId="0" fontId="7" fillId="48" borderId="0"/>
    <xf numFmtId="49" fontId="8" fillId="48" borderId="0"/>
    <xf numFmtId="49" fontId="9" fillId="48" borderId="11">
      <alignment wrapText="1"/>
    </xf>
    <xf numFmtId="49" fontId="9" fillId="48" borderId="0">
      <alignment wrapText="1"/>
    </xf>
    <xf numFmtId="0" fontId="7" fillId="49" borderId="11">
      <protection locked="0"/>
    </xf>
    <xf numFmtId="0" fontId="7" fillId="48" borderId="0"/>
    <xf numFmtId="0" fontId="10" fillId="50" borderId="0"/>
    <xf numFmtId="0" fontId="10" fillId="51" borderId="0"/>
    <xf numFmtId="0" fontId="10" fillId="52" borderId="0"/>
    <xf numFmtId="0" fontId="46" fillId="0" borderId="0" applyNumberFormat="0" applyFill="0" applyBorder="0" applyAlignment="0" applyProtection="0"/>
    <xf numFmtId="0" fontId="10" fillId="53" borderId="0"/>
    <xf numFmtId="0" fontId="43" fillId="0" borderId="0" applyNumberFormat="0" applyFill="0" applyBorder="0" applyAlignment="0" applyProtection="0"/>
    <xf numFmtId="0" fontId="44" fillId="0" borderId="12" applyNumberFormat="0" applyFill="0" applyAlignment="0" applyProtection="0"/>
    <xf numFmtId="0" fontId="45" fillId="0" borderId="0" applyNumberFormat="0" applyFill="0" applyBorder="0" applyAlignment="0" applyProtection="0"/>
    <xf numFmtId="0" fontId="1" fillId="0" borderId="0"/>
    <xf numFmtId="0" fontId="48" fillId="0" borderId="0" applyNumberFormat="0" applyFill="0" applyBorder="0" applyAlignment="0" applyProtection="0"/>
  </cellStyleXfs>
  <cellXfs count="84">
    <xf numFmtId="0" fontId="0" fillId="0" borderId="0" xfId="0"/>
    <xf numFmtId="3" fontId="0" fillId="0" borderId="0" xfId="0" applyNumberFormat="1" applyFill="1" applyBorder="1"/>
    <xf numFmtId="17" fontId="0" fillId="0" borderId="0" xfId="0" applyNumberFormat="1"/>
    <xf numFmtId="0" fontId="0" fillId="0" borderId="0" xfId="0" applyAlignment="1">
      <alignment horizontal="right"/>
    </xf>
    <xf numFmtId="0" fontId="0" fillId="0" borderId="0" xfId="0" applyAlignment="1"/>
    <xf numFmtId="3" fontId="0" fillId="0" borderId="0" xfId="0" applyNumberFormat="1" applyAlignment="1">
      <alignment horizontal="right"/>
    </xf>
    <xf numFmtId="3" fontId="0" fillId="0" borderId="0" xfId="0" applyNumberFormat="1"/>
    <xf numFmtId="3" fontId="0" fillId="0" borderId="0" xfId="0" applyNumberFormat="1" applyFill="1" applyAlignment="1">
      <alignment horizontal="right"/>
    </xf>
    <xf numFmtId="164" fontId="0" fillId="0" borderId="0" xfId="0" applyNumberFormat="1"/>
    <xf numFmtId="0" fontId="5" fillId="0" borderId="0" xfId="0" applyFont="1"/>
    <xf numFmtId="0" fontId="0" fillId="0" borderId="0" xfId="0" applyAlignment="1">
      <alignment horizontal="center"/>
    </xf>
    <xf numFmtId="37" fontId="4" fillId="0" borderId="0" xfId="68" applyNumberFormat="1" applyFont="1" applyFill="1" applyProtection="1"/>
    <xf numFmtId="37" fontId="4" fillId="0" borderId="0" xfId="67" applyNumberFormat="1" applyFont="1" applyFill="1" applyProtection="1"/>
    <xf numFmtId="37" fontId="4" fillId="0" borderId="0" xfId="69" applyNumberFormat="1" applyFont="1" applyFill="1" applyProtection="1"/>
    <xf numFmtId="3" fontId="4" fillId="0" borderId="0" xfId="69" applyNumberFormat="1" applyFont="1" applyFill="1" applyProtection="1"/>
    <xf numFmtId="3" fontId="4" fillId="0" borderId="0" xfId="67" applyNumberFormat="1" applyFont="1" applyFill="1" applyProtection="1"/>
    <xf numFmtId="3" fontId="4" fillId="0" borderId="0" xfId="68" applyNumberFormat="1" applyFont="1" applyFill="1" applyProtection="1"/>
    <xf numFmtId="3" fontId="4" fillId="0" borderId="0" xfId="0" applyNumberFormat="1" applyFont="1" applyFill="1" applyProtection="1"/>
    <xf numFmtId="3" fontId="4" fillId="0" borderId="0" xfId="68" applyNumberFormat="1" applyFont="1" applyFill="1" applyBorder="1" applyProtection="1"/>
    <xf numFmtId="3" fontId="4" fillId="0" borderId="0" xfId="67" applyNumberFormat="1" applyFont="1" applyFill="1" applyBorder="1" applyProtection="1"/>
    <xf numFmtId="3" fontId="4" fillId="0" borderId="0" xfId="69" applyNumberFormat="1" applyFont="1" applyFill="1" applyBorder="1" applyProtection="1"/>
    <xf numFmtId="41" fontId="4" fillId="0" borderId="0" xfId="68" applyNumberFormat="1" applyFont="1" applyFill="1" applyProtection="1"/>
    <xf numFmtId="41" fontId="4" fillId="0" borderId="0" xfId="69" applyNumberFormat="1" applyFont="1" applyFill="1" applyProtection="1"/>
    <xf numFmtId="37" fontId="4" fillId="0" borderId="0" xfId="67" applyNumberFormat="1" applyFont="1" applyFill="1" applyBorder="1" applyProtection="1"/>
    <xf numFmtId="3" fontId="4" fillId="0" borderId="0" xfId="0" applyNumberFormat="1" applyFont="1" applyFill="1" applyBorder="1" applyProtection="1"/>
    <xf numFmtId="0" fontId="0" fillId="54" borderId="0" xfId="0" applyFill="1" applyAlignment="1"/>
    <xf numFmtId="0" fontId="0" fillId="54" borderId="0" xfId="0" applyFill="1"/>
    <xf numFmtId="0" fontId="0" fillId="55" borderId="0" xfId="0" applyFill="1"/>
    <xf numFmtId="3" fontId="2" fillId="0" borderId="0" xfId="0" applyNumberFormat="1" applyFont="1" applyFill="1" applyAlignment="1">
      <alignment horizontal="right"/>
    </xf>
    <xf numFmtId="3" fontId="0" fillId="0" borderId="0" xfId="0" applyNumberFormat="1" applyFill="1"/>
    <xf numFmtId="0" fontId="2" fillId="0" borderId="0" xfId="0" applyFont="1"/>
    <xf numFmtId="0" fontId="2" fillId="0" borderId="0" xfId="0" applyFont="1" applyAlignment="1">
      <alignment horizontal="right"/>
    </xf>
    <xf numFmtId="3" fontId="0" fillId="56" borderId="0" xfId="0" applyNumberFormat="1" applyFill="1" applyBorder="1"/>
    <xf numFmtId="0" fontId="0" fillId="0" borderId="0" xfId="0" applyFill="1"/>
    <xf numFmtId="17" fontId="0" fillId="0" borderId="0" xfId="0" applyNumberFormat="1" applyFill="1"/>
    <xf numFmtId="0" fontId="0" fillId="0" borderId="0" xfId="0" applyFill="1" applyAlignment="1">
      <alignment horizontal="right"/>
    </xf>
    <xf numFmtId="0" fontId="0" fillId="0" borderId="0" xfId="0" applyAlignment="1">
      <alignment horizontal="center"/>
    </xf>
    <xf numFmtId="0" fontId="47" fillId="57" borderId="0" xfId="138" applyFont="1" applyFill="1" applyAlignment="1">
      <alignment horizontal="right" vertical="top"/>
    </xf>
    <xf numFmtId="0" fontId="49" fillId="57" borderId="13" xfId="139" applyFont="1" applyFill="1" applyBorder="1" applyAlignment="1">
      <alignment horizontal="left" vertical="top" wrapText="1"/>
    </xf>
    <xf numFmtId="0" fontId="47" fillId="57" borderId="13" xfId="138" applyFont="1" applyFill="1" applyBorder="1" applyAlignment="1">
      <alignment horizontal="right" vertical="top"/>
    </xf>
    <xf numFmtId="0" fontId="49" fillId="57" borderId="13" xfId="139" applyFont="1" applyFill="1" applyBorder="1" applyAlignment="1">
      <alignment horizontal="left" vertical="top"/>
    </xf>
    <xf numFmtId="0" fontId="49" fillId="57" borderId="14" xfId="139" applyFont="1" applyFill="1" applyBorder="1" applyAlignment="1">
      <alignment horizontal="left" vertical="top"/>
    </xf>
    <xf numFmtId="0" fontId="1" fillId="0" borderId="0" xfId="138"/>
    <xf numFmtId="0" fontId="50" fillId="0" borderId="15" xfId="138" applyFont="1" applyBorder="1" applyAlignment="1">
      <alignment horizontal="center" vertical="center"/>
    </xf>
    <xf numFmtId="0" fontId="50" fillId="0" borderId="13" xfId="138" applyFont="1" applyBorder="1" applyAlignment="1">
      <alignment horizontal="center" vertical="center"/>
    </xf>
    <xf numFmtId="0" fontId="50" fillId="0" borderId="16" xfId="138" applyFont="1" applyBorder="1" applyAlignment="1">
      <alignment horizontal="center" vertical="center"/>
    </xf>
    <xf numFmtId="0" fontId="50" fillId="57" borderId="13" xfId="138" applyFont="1" applyFill="1" applyBorder="1" applyAlignment="1">
      <alignment horizontal="center" vertical="center" wrapText="1"/>
    </xf>
    <xf numFmtId="0" fontId="50" fillId="57" borderId="17" xfId="138" applyFont="1" applyFill="1" applyBorder="1" applyAlignment="1">
      <alignment horizontal="center" vertical="center" wrapText="1"/>
    </xf>
    <xf numFmtId="0" fontId="50" fillId="57" borderId="18" xfId="138" applyFont="1" applyFill="1" applyBorder="1" applyAlignment="1">
      <alignment horizontal="center" vertical="center" wrapText="1"/>
    </xf>
    <xf numFmtId="0" fontId="50" fillId="57" borderId="19" xfId="138" applyFont="1" applyFill="1" applyBorder="1" applyAlignment="1">
      <alignment horizontal="center" vertical="center"/>
    </xf>
    <xf numFmtId="0" fontId="47" fillId="0" borderId="20" xfId="138" applyFont="1" applyBorder="1" applyAlignment="1">
      <alignment horizontal="left" vertical="top"/>
    </xf>
    <xf numFmtId="0" fontId="47" fillId="0" borderId="20" xfId="138" applyFont="1" applyBorder="1" applyAlignment="1">
      <alignment vertical="top" wrapText="1"/>
    </xf>
    <xf numFmtId="0" fontId="47" fillId="0" borderId="20" xfId="138" applyFont="1" applyBorder="1" applyAlignment="1">
      <alignment horizontal="center" vertical="top" wrapText="1"/>
    </xf>
    <xf numFmtId="0" fontId="49" fillId="0" borderId="20" xfId="139" applyFont="1" applyFill="1" applyBorder="1" applyAlignment="1">
      <alignment horizontal="center" vertical="center"/>
    </xf>
    <xf numFmtId="0" fontId="47" fillId="0" borderId="0" xfId="138" applyFont="1"/>
    <xf numFmtId="0" fontId="47" fillId="0" borderId="0" xfId="138" applyFont="1" applyAlignment="1">
      <alignment horizontal="left" vertical="top"/>
    </xf>
    <xf numFmtId="0" fontId="47" fillId="0" borderId="0" xfId="138" applyFont="1" applyAlignment="1">
      <alignment horizontal="left" vertical="top" wrapText="1"/>
    </xf>
    <xf numFmtId="0" fontId="47" fillId="0" borderId="0" xfId="138" applyFont="1" applyAlignment="1">
      <alignment horizontal="center" vertical="center" wrapText="1"/>
    </xf>
    <xf numFmtId="0" fontId="47" fillId="0" borderId="0" xfId="138" applyFont="1" applyAlignment="1">
      <alignment horizontal="center" vertical="center"/>
    </xf>
    <xf numFmtId="0" fontId="51" fillId="0" borderId="0" xfId="138" applyFont="1" applyAlignment="1">
      <alignment horizontal="center" vertical="center"/>
    </xf>
    <xf numFmtId="0" fontId="49" fillId="0" borderId="0" xfId="139" applyFont="1" applyFill="1" applyBorder="1" applyAlignment="1">
      <alignment horizontal="center" vertical="center"/>
    </xf>
    <xf numFmtId="0" fontId="47" fillId="0" borderId="21" xfId="138" applyFont="1" applyBorder="1"/>
    <xf numFmtId="0" fontId="47" fillId="0" borderId="21" xfId="138" applyFont="1" applyBorder="1" applyAlignment="1">
      <alignment horizontal="left" vertical="top"/>
    </xf>
    <xf numFmtId="0" fontId="47" fillId="0" borderId="21" xfId="138" applyFont="1" applyBorder="1" applyAlignment="1">
      <alignment horizontal="left" vertical="top" wrapText="1"/>
    </xf>
    <xf numFmtId="0" fontId="47" fillId="0" borderId="21" xfId="138" applyFont="1" applyBorder="1" applyAlignment="1">
      <alignment horizontal="center" vertical="center"/>
    </xf>
    <xf numFmtId="0" fontId="47" fillId="0" borderId="21" xfId="138" applyFont="1" applyBorder="1" applyAlignment="1">
      <alignment horizontal="center" vertical="center" wrapText="1"/>
    </xf>
    <xf numFmtId="0" fontId="49" fillId="0" borderId="21" xfId="139" applyFont="1" applyFill="1" applyBorder="1" applyAlignment="1">
      <alignment horizontal="center" vertical="center"/>
    </xf>
    <xf numFmtId="0" fontId="47" fillId="0" borderId="20" xfId="138" applyFont="1" applyBorder="1" applyAlignment="1">
      <alignment horizontal="left" vertical="top" wrapText="1"/>
    </xf>
    <xf numFmtId="0" fontId="47" fillId="0" borderId="20" xfId="138" applyFont="1" applyBorder="1" applyAlignment="1">
      <alignment horizontal="center" vertical="center"/>
    </xf>
    <xf numFmtId="0" fontId="47" fillId="0" borderId="20" xfId="138" applyFont="1" applyBorder="1" applyAlignment="1">
      <alignment horizontal="center" vertical="center" wrapText="1"/>
    </xf>
    <xf numFmtId="0" fontId="47" fillId="0" borderId="0" xfId="138" quotePrefix="1" applyFont="1" applyAlignment="1">
      <alignment horizontal="center" vertical="center" wrapText="1"/>
    </xf>
    <xf numFmtId="0" fontId="47" fillId="0" borderId="0" xfId="138" applyFont="1" applyAlignment="1">
      <alignment horizontal="left" vertical="top" wrapText="1"/>
    </xf>
    <xf numFmtId="0" fontId="47" fillId="0" borderId="0" xfId="138" quotePrefix="1" applyFont="1" applyAlignment="1">
      <alignment horizontal="center" vertical="center"/>
    </xf>
    <xf numFmtId="0" fontId="47" fillId="0" borderId="21" xfId="138" applyFont="1" applyBorder="1" applyAlignment="1">
      <alignment horizontal="left" vertical="top" wrapText="1"/>
    </xf>
    <xf numFmtId="0" fontId="47" fillId="0" borderId="21" xfId="138" quotePrefix="1" applyFont="1" applyBorder="1" applyAlignment="1">
      <alignment horizontal="center" vertical="center"/>
    </xf>
    <xf numFmtId="0" fontId="47" fillId="0" borderId="13" xfId="138" applyFont="1" applyBorder="1" applyAlignment="1">
      <alignment horizontal="left" vertical="top"/>
    </xf>
    <xf numFmtId="0" fontId="47" fillId="0" borderId="13" xfId="138" applyFont="1" applyBorder="1" applyAlignment="1">
      <alignment horizontal="left" vertical="top" wrapText="1"/>
    </xf>
    <xf numFmtId="0" fontId="47" fillId="0" borderId="13" xfId="138" applyFont="1" applyBorder="1" applyAlignment="1">
      <alignment horizontal="center" vertical="center"/>
    </xf>
    <xf numFmtId="0" fontId="47" fillId="0" borderId="13" xfId="138" applyFont="1" applyBorder="1" applyAlignment="1">
      <alignment horizontal="center" vertical="center" wrapText="1"/>
    </xf>
    <xf numFmtId="0" fontId="49" fillId="0" borderId="13" xfId="139" applyFont="1" applyFill="1" applyBorder="1" applyAlignment="1">
      <alignment horizontal="center" vertical="center"/>
    </xf>
    <xf numFmtId="0" fontId="1" fillId="0" borderId="0" xfId="138" applyAlignment="1">
      <alignment vertical="top"/>
    </xf>
    <xf numFmtId="0" fontId="1" fillId="0" borderId="0" xfId="138" applyAlignment="1">
      <alignment horizontal="left" vertical="top" wrapText="1"/>
    </xf>
    <xf numFmtId="0" fontId="1" fillId="0" borderId="0" xfId="138" applyAlignment="1">
      <alignment horizontal="center" vertical="center"/>
    </xf>
    <xf numFmtId="0" fontId="48" fillId="0" borderId="0" xfId="139" quotePrefix="1" applyBorder="1" applyAlignment="1">
      <alignment horizontal="left" vertical="top" wrapText="1"/>
    </xf>
  </cellXfs>
  <cellStyles count="140">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 20%" xfId="19" xr:uid="{00000000-0005-0000-0000-000012000000}"/>
    <cellStyle name="Accent1 - 40%" xfId="20" xr:uid="{00000000-0005-0000-0000-000013000000}"/>
    <cellStyle name="Accent1 - 60%" xfId="21" xr:uid="{00000000-0005-0000-0000-000014000000}"/>
    <cellStyle name="Accent1 2" xfId="22" xr:uid="{00000000-0005-0000-0000-000015000000}"/>
    <cellStyle name="Accent1 3" xfId="23" xr:uid="{00000000-0005-0000-0000-000016000000}"/>
    <cellStyle name="Accent2 - 20%" xfId="24" xr:uid="{00000000-0005-0000-0000-000017000000}"/>
    <cellStyle name="Accent2 - 40%" xfId="25" xr:uid="{00000000-0005-0000-0000-000018000000}"/>
    <cellStyle name="Accent2 - 60%" xfId="26" xr:uid="{00000000-0005-0000-0000-000019000000}"/>
    <cellStyle name="Accent2 2" xfId="27" xr:uid="{00000000-0005-0000-0000-00001A000000}"/>
    <cellStyle name="Accent2 3" xfId="28" xr:uid="{00000000-0005-0000-0000-00001B000000}"/>
    <cellStyle name="Accent3 - 20%" xfId="29" xr:uid="{00000000-0005-0000-0000-00001C000000}"/>
    <cellStyle name="Accent3 - 40%" xfId="30" xr:uid="{00000000-0005-0000-0000-00001D000000}"/>
    <cellStyle name="Accent3 - 60%" xfId="31" xr:uid="{00000000-0005-0000-0000-00001E000000}"/>
    <cellStyle name="Accent3 2" xfId="32" xr:uid="{00000000-0005-0000-0000-00001F000000}"/>
    <cellStyle name="Accent3 3" xfId="33" xr:uid="{00000000-0005-0000-0000-000020000000}"/>
    <cellStyle name="Accent4 - 20%" xfId="34" xr:uid="{00000000-0005-0000-0000-000021000000}"/>
    <cellStyle name="Accent4 - 40%" xfId="35" xr:uid="{00000000-0005-0000-0000-000022000000}"/>
    <cellStyle name="Accent4 - 60%" xfId="36" xr:uid="{00000000-0005-0000-0000-000023000000}"/>
    <cellStyle name="Accent4 2" xfId="37" xr:uid="{00000000-0005-0000-0000-000024000000}"/>
    <cellStyle name="Accent4 3" xfId="38" xr:uid="{00000000-0005-0000-0000-000025000000}"/>
    <cellStyle name="Accent5 - 20%" xfId="39" xr:uid="{00000000-0005-0000-0000-000026000000}"/>
    <cellStyle name="Accent5 - 40%" xfId="40" xr:uid="{00000000-0005-0000-0000-000027000000}"/>
    <cellStyle name="Accent5 - 60%" xfId="41" xr:uid="{00000000-0005-0000-0000-000028000000}"/>
    <cellStyle name="Accent5 2" xfId="42" xr:uid="{00000000-0005-0000-0000-000029000000}"/>
    <cellStyle name="Accent5 3" xfId="43" xr:uid="{00000000-0005-0000-0000-00002A000000}"/>
    <cellStyle name="Accent6 - 20%" xfId="44" xr:uid="{00000000-0005-0000-0000-00002B000000}"/>
    <cellStyle name="Accent6 - 40%" xfId="45" xr:uid="{00000000-0005-0000-0000-00002C000000}"/>
    <cellStyle name="Accent6 - 60%" xfId="46" xr:uid="{00000000-0005-0000-0000-00002D000000}"/>
    <cellStyle name="Accent6 2" xfId="47" xr:uid="{00000000-0005-0000-0000-00002E000000}"/>
    <cellStyle name="Accent6 3" xfId="48" xr:uid="{00000000-0005-0000-0000-00002F000000}"/>
    <cellStyle name="Bad 2" xfId="49" xr:uid="{00000000-0005-0000-0000-000030000000}"/>
    <cellStyle name="Calculation 2" xfId="50" xr:uid="{00000000-0005-0000-0000-000031000000}"/>
    <cellStyle name="Check Cell 2" xfId="51" xr:uid="{00000000-0005-0000-0000-000032000000}"/>
    <cellStyle name="Comma 2" xfId="52" xr:uid="{00000000-0005-0000-0000-000033000000}"/>
    <cellStyle name="Currency 2" xfId="53" xr:uid="{00000000-0005-0000-0000-000034000000}"/>
    <cellStyle name="Emphasis 1" xfId="54" xr:uid="{00000000-0005-0000-0000-000035000000}"/>
    <cellStyle name="Emphasis 2" xfId="55" xr:uid="{00000000-0005-0000-0000-000036000000}"/>
    <cellStyle name="Emphasis 3" xfId="56" xr:uid="{00000000-0005-0000-0000-000037000000}"/>
    <cellStyle name="Explanatory Text 2" xfId="57" xr:uid="{00000000-0005-0000-0000-000038000000}"/>
    <cellStyle name="Good 2" xfId="58" xr:uid="{00000000-0005-0000-0000-000039000000}"/>
    <cellStyle name="Heading 1 2" xfId="59" xr:uid="{00000000-0005-0000-0000-00003A000000}"/>
    <cellStyle name="Heading 2 2" xfId="60" xr:uid="{00000000-0005-0000-0000-00003B000000}"/>
    <cellStyle name="Heading 3 2" xfId="61" xr:uid="{00000000-0005-0000-0000-00003C000000}"/>
    <cellStyle name="Heading 4 2" xfId="62" xr:uid="{00000000-0005-0000-0000-00003D000000}"/>
    <cellStyle name="Hyperlink 4" xfId="139" xr:uid="{5B3915F8-F1E6-4DD7-A2FC-C7D86C415852}"/>
    <cellStyle name="Input 2" xfId="63" xr:uid="{00000000-0005-0000-0000-00003E000000}"/>
    <cellStyle name="Linked Cell 2" xfId="64" xr:uid="{00000000-0005-0000-0000-00003F000000}"/>
    <cellStyle name="Neutral 2" xfId="65" xr:uid="{00000000-0005-0000-0000-000040000000}"/>
    <cellStyle name="Normal" xfId="0" builtinId="0"/>
    <cellStyle name="Normal 2" xfId="66" xr:uid="{00000000-0005-0000-0000-000042000000}"/>
    <cellStyle name="Normal 31" xfId="138" xr:uid="{AD4ED273-20F8-4CEC-8B2E-029E98424696}"/>
    <cellStyle name="Normal_Addtional Local Option Fuel" xfId="67" xr:uid="{00000000-0005-0000-0000-000043000000}"/>
    <cellStyle name="Normal_Non-Voted Local Option Fuel " xfId="68" xr:uid="{00000000-0005-0000-0000-000044000000}"/>
    <cellStyle name="Normal_Voted 1-Cent Local Option Fuel" xfId="69" xr:uid="{00000000-0005-0000-0000-000045000000}"/>
    <cellStyle name="Note 2" xfId="70" xr:uid="{00000000-0005-0000-0000-000046000000}"/>
    <cellStyle name="Output 2" xfId="71" xr:uid="{00000000-0005-0000-0000-000047000000}"/>
    <cellStyle name="Percent 2" xfId="72" xr:uid="{00000000-0005-0000-0000-000048000000}"/>
    <cellStyle name="SAPBEXaggData" xfId="73" xr:uid="{00000000-0005-0000-0000-000049000000}"/>
    <cellStyle name="SAPBEXaggDataEmph" xfId="74" xr:uid="{00000000-0005-0000-0000-00004A000000}"/>
    <cellStyle name="SAPBEXaggItem" xfId="75" xr:uid="{00000000-0005-0000-0000-00004B000000}"/>
    <cellStyle name="SAPBEXaggItemX" xfId="76" xr:uid="{00000000-0005-0000-0000-00004C000000}"/>
    <cellStyle name="SAPBEXchaText" xfId="77" xr:uid="{00000000-0005-0000-0000-00004D000000}"/>
    <cellStyle name="SAPBEXexcBad7" xfId="78" xr:uid="{00000000-0005-0000-0000-00004E000000}"/>
    <cellStyle name="SAPBEXexcBad8" xfId="79" xr:uid="{00000000-0005-0000-0000-00004F000000}"/>
    <cellStyle name="SAPBEXexcBad9" xfId="80" xr:uid="{00000000-0005-0000-0000-000050000000}"/>
    <cellStyle name="SAPBEXexcCritical4" xfId="81" xr:uid="{00000000-0005-0000-0000-000051000000}"/>
    <cellStyle name="SAPBEXexcCritical5" xfId="82" xr:uid="{00000000-0005-0000-0000-000052000000}"/>
    <cellStyle name="SAPBEXexcCritical6" xfId="83" xr:uid="{00000000-0005-0000-0000-000053000000}"/>
    <cellStyle name="SAPBEXexcGood1" xfId="84" xr:uid="{00000000-0005-0000-0000-000054000000}"/>
    <cellStyle name="SAPBEXexcGood2" xfId="85" xr:uid="{00000000-0005-0000-0000-000055000000}"/>
    <cellStyle name="SAPBEXexcGood3" xfId="86" xr:uid="{00000000-0005-0000-0000-000056000000}"/>
    <cellStyle name="SAPBEXfilterDrill" xfId="87" xr:uid="{00000000-0005-0000-0000-000057000000}"/>
    <cellStyle name="SAPBEXfilterItem" xfId="88" xr:uid="{00000000-0005-0000-0000-000058000000}"/>
    <cellStyle name="SAPBEXfilterText" xfId="89" xr:uid="{00000000-0005-0000-0000-000059000000}"/>
    <cellStyle name="SAPBEXfilterText 2" xfId="90" xr:uid="{00000000-0005-0000-0000-00005A000000}"/>
    <cellStyle name="SAPBEXformats" xfId="91" xr:uid="{00000000-0005-0000-0000-00005B000000}"/>
    <cellStyle name="SAPBEXheaderItem" xfId="92" xr:uid="{00000000-0005-0000-0000-00005C000000}"/>
    <cellStyle name="SAPBEXheaderItem 2" xfId="93" xr:uid="{00000000-0005-0000-0000-00005D000000}"/>
    <cellStyle name="SAPBEXheaderText" xfId="94" xr:uid="{00000000-0005-0000-0000-00005E000000}"/>
    <cellStyle name="SAPBEXheaderText 2" xfId="95" xr:uid="{00000000-0005-0000-0000-00005F000000}"/>
    <cellStyle name="SAPBEXHLevel0" xfId="96" xr:uid="{00000000-0005-0000-0000-000060000000}"/>
    <cellStyle name="SAPBEXHLevel0 2" xfId="97" xr:uid="{00000000-0005-0000-0000-000061000000}"/>
    <cellStyle name="SAPBEXHLevel0X" xfId="98" xr:uid="{00000000-0005-0000-0000-000062000000}"/>
    <cellStyle name="SAPBEXHLevel0X 2" xfId="99" xr:uid="{00000000-0005-0000-0000-000063000000}"/>
    <cellStyle name="SAPBEXHLevel1" xfId="100" xr:uid="{00000000-0005-0000-0000-000064000000}"/>
    <cellStyle name="SAPBEXHLevel1 2" xfId="101" xr:uid="{00000000-0005-0000-0000-000065000000}"/>
    <cellStyle name="SAPBEXHLevel1X" xfId="102" xr:uid="{00000000-0005-0000-0000-000066000000}"/>
    <cellStyle name="SAPBEXHLevel1X 2" xfId="103" xr:uid="{00000000-0005-0000-0000-000067000000}"/>
    <cellStyle name="SAPBEXHLevel2" xfId="104" xr:uid="{00000000-0005-0000-0000-000068000000}"/>
    <cellStyle name="SAPBEXHLevel2 2" xfId="105" xr:uid="{00000000-0005-0000-0000-000069000000}"/>
    <cellStyle name="SAPBEXHLevel2X" xfId="106" xr:uid="{00000000-0005-0000-0000-00006A000000}"/>
    <cellStyle name="SAPBEXHLevel2X 2" xfId="107" xr:uid="{00000000-0005-0000-0000-00006B000000}"/>
    <cellStyle name="SAPBEXHLevel3" xfId="108" xr:uid="{00000000-0005-0000-0000-00006C000000}"/>
    <cellStyle name="SAPBEXHLevel3 2" xfId="109" xr:uid="{00000000-0005-0000-0000-00006D000000}"/>
    <cellStyle name="SAPBEXHLevel3X" xfId="110" xr:uid="{00000000-0005-0000-0000-00006E000000}"/>
    <cellStyle name="SAPBEXHLevel3X 2" xfId="111" xr:uid="{00000000-0005-0000-0000-00006F000000}"/>
    <cellStyle name="SAPBEXinputData" xfId="112" xr:uid="{00000000-0005-0000-0000-000070000000}"/>
    <cellStyle name="SAPBEXresData" xfId="113" xr:uid="{00000000-0005-0000-0000-000071000000}"/>
    <cellStyle name="SAPBEXresDataEmph" xfId="114" xr:uid="{00000000-0005-0000-0000-000072000000}"/>
    <cellStyle name="SAPBEXresItem" xfId="115" xr:uid="{00000000-0005-0000-0000-000073000000}"/>
    <cellStyle name="SAPBEXresItemX" xfId="116" xr:uid="{00000000-0005-0000-0000-000074000000}"/>
    <cellStyle name="SAPBEXstdData" xfId="117" xr:uid="{00000000-0005-0000-0000-000075000000}"/>
    <cellStyle name="SAPBEXstdDataEmph" xfId="118" xr:uid="{00000000-0005-0000-0000-000076000000}"/>
    <cellStyle name="SAPBEXstdItem" xfId="119" xr:uid="{00000000-0005-0000-0000-000077000000}"/>
    <cellStyle name="SAPBEXstdItemX" xfId="120" xr:uid="{00000000-0005-0000-0000-000078000000}"/>
    <cellStyle name="SAPBEXtitle" xfId="121" xr:uid="{00000000-0005-0000-0000-000079000000}"/>
    <cellStyle name="SAPBEXtitle 2" xfId="122" xr:uid="{00000000-0005-0000-0000-00007A000000}"/>
    <cellStyle name="SAPBEXundefined" xfId="123" xr:uid="{00000000-0005-0000-0000-00007B000000}"/>
    <cellStyle name="SEM-BPS-data" xfId="124" xr:uid="{00000000-0005-0000-0000-00007C000000}"/>
    <cellStyle name="SEM-BPS-head" xfId="125" xr:uid="{00000000-0005-0000-0000-00007D000000}"/>
    <cellStyle name="SEM-BPS-headdata" xfId="126" xr:uid="{00000000-0005-0000-0000-00007E000000}"/>
    <cellStyle name="SEM-BPS-headkey" xfId="127" xr:uid="{00000000-0005-0000-0000-00007F000000}"/>
    <cellStyle name="SEM-BPS-input-on" xfId="128" xr:uid="{00000000-0005-0000-0000-000080000000}"/>
    <cellStyle name="SEM-BPS-key" xfId="129" xr:uid="{00000000-0005-0000-0000-000081000000}"/>
    <cellStyle name="SEM-BPS-sub1" xfId="130" xr:uid="{00000000-0005-0000-0000-000082000000}"/>
    <cellStyle name="SEM-BPS-sub2" xfId="131" xr:uid="{00000000-0005-0000-0000-000083000000}"/>
    <cellStyle name="SEM-BPS-total" xfId="132" xr:uid="{00000000-0005-0000-0000-000084000000}"/>
    <cellStyle name="Sheet Title" xfId="133" xr:uid="{00000000-0005-0000-0000-000085000000}"/>
    <cellStyle name="Temp" xfId="134" xr:uid="{00000000-0005-0000-0000-000086000000}"/>
    <cellStyle name="Title 2" xfId="135" xr:uid="{00000000-0005-0000-0000-000087000000}"/>
    <cellStyle name="Total 2" xfId="136" xr:uid="{00000000-0005-0000-0000-000088000000}"/>
    <cellStyle name="Warning Text 2" xfId="137" xr:uid="{00000000-0005-0000-0000-000089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CFAED"/>
      <rgbColor rgb="00BBDCE8"/>
      <rgbColor rgb="000000FF"/>
      <rgbColor rgb="00ABCCD9"/>
      <rgbColor rgb="00D7ECF4"/>
      <rgbColor rgb="00C8F0F5"/>
      <rgbColor rgb="00800000"/>
      <rgbColor rgb="00008000"/>
      <rgbColor rgb="00000080"/>
      <rgbColor rgb="00808000"/>
      <rgbColor rgb="00414141"/>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D6D6D"/>
      <rgbColor rgb="00C8F0F5"/>
      <rgbColor rgb="00F2EEE3"/>
      <rgbColor rgb="00E2DCCF"/>
      <rgbColor rgb="006D6D6D"/>
      <rgbColor rgb="00FBF9F0"/>
      <rgbColor rgb="00414141"/>
      <rgbColor rgb="00CDC2B6"/>
      <rgbColor rgb="006D6D6D"/>
      <rgbColor rgb="00A1E7EF"/>
      <rgbColor rgb="00FFE29D"/>
      <rgbColor rgb="009DBCC9"/>
      <rgbColor rgb="00FFB138"/>
      <rgbColor rgb="00FF6600"/>
      <rgbColor rgb="00666699"/>
      <rgbColor rgb="00969696"/>
      <rgbColor rgb="00003366"/>
      <rgbColor rgb="00FFF7D4"/>
      <rgbColor rgb="00003300"/>
      <rgbColor rgb="00333300"/>
      <rgbColor rgb="00993300"/>
      <rgbColor rgb="00414141"/>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oridarevenue.com/Forms_library/current/dr15n.pdf" TargetMode="External"/><Relationship Id="rId3" Type="http://schemas.openxmlformats.org/officeDocument/2006/relationships/hyperlink" Target="http://edr.state.fl.us/Content/revenues/reports/tax-handbook/index.cfm" TargetMode="External"/><Relationship Id="rId7" Type="http://schemas.openxmlformats.org/officeDocument/2006/relationships/hyperlink" Target="https://floridarevenue.com/Forms_library/current/dr15n.pdf" TargetMode="External"/><Relationship Id="rId2" Type="http://schemas.openxmlformats.org/officeDocument/2006/relationships/hyperlink" Target="https://floridarevenue.com/Pages/forms_index.aspx" TargetMode="External"/><Relationship Id="rId1" Type="http://schemas.openxmlformats.org/officeDocument/2006/relationships/hyperlink" Target="https://floridarevenue.com/taxes/taxesfees/Pages/discretionary.aspx" TargetMode="External"/><Relationship Id="rId6" Type="http://schemas.openxmlformats.org/officeDocument/2006/relationships/hyperlink" Target="https://floridarevenue.com/Forms_library/current/dr15n.pdf" TargetMode="External"/><Relationship Id="rId11" Type="http://schemas.openxmlformats.org/officeDocument/2006/relationships/printerSettings" Target="../printerSettings/printerSettings1.bin"/><Relationship Id="rId5" Type="http://schemas.openxmlformats.org/officeDocument/2006/relationships/hyperlink" Target="https://floridarevenue.com/taxes/taxesfees/Pages/local_option.aspx" TargetMode="External"/><Relationship Id="rId10" Type="http://schemas.openxmlformats.org/officeDocument/2006/relationships/hyperlink" Target="https://floridarevenue.com/taxes/taxesfees/Pages/local_option.aspx" TargetMode="External"/><Relationship Id="rId4" Type="http://schemas.openxmlformats.org/officeDocument/2006/relationships/hyperlink" Target="https://floridarevenue.com/Forms_library/current/dr15.pdf" TargetMode="External"/><Relationship Id="rId9" Type="http://schemas.openxmlformats.org/officeDocument/2006/relationships/hyperlink" Target="https://floridarevenue.com/Forms_library/current/dr15.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68C6B-40AC-4046-84A5-B9A18F320171}">
  <sheetPr>
    <tabColor rgb="FF7030A0"/>
  </sheetPr>
  <dimension ref="A1:I29"/>
  <sheetViews>
    <sheetView tabSelected="1" workbookViewId="0">
      <pane ySplit="2" topLeftCell="A9" activePane="bottomLeft" state="frozen"/>
      <selection pane="bottomLeft" activeCell="D5" sqref="D5"/>
    </sheetView>
  </sheetViews>
  <sheetFormatPr defaultRowHeight="15"/>
  <cols>
    <col min="1" max="2" width="3.33203125" style="42" customWidth="1"/>
    <col min="3" max="3" width="44.5" style="80" customWidth="1"/>
    <col min="4" max="4" width="101.83203125" style="81" customWidth="1"/>
    <col min="5" max="5" width="21.6640625" style="82" bestFit="1" customWidth="1"/>
    <col min="6" max="6" width="20.5" style="82" customWidth="1"/>
    <col min="7" max="7" width="15.6640625" style="82" customWidth="1"/>
    <col min="8" max="8" width="83.5" style="82" bestFit="1" customWidth="1"/>
    <col min="9" max="16384" width="9.33203125" style="42"/>
  </cols>
  <sheetData>
    <row r="1" spans="1:9" ht="26.25" customHeight="1" thickBot="1">
      <c r="A1" s="37" t="s">
        <v>140</v>
      </c>
      <c r="B1" s="37"/>
      <c r="C1" s="37"/>
      <c r="D1" s="38" t="s">
        <v>141</v>
      </c>
      <c r="E1" s="39" t="s">
        <v>142</v>
      </c>
      <c r="F1" s="39"/>
      <c r="G1" s="40" t="s">
        <v>143</v>
      </c>
      <c r="H1" s="41"/>
    </row>
    <row r="2" spans="1:9" ht="26.25" thickBot="1">
      <c r="A2" s="43" t="s">
        <v>144</v>
      </c>
      <c r="B2" s="44"/>
      <c r="C2" s="45"/>
      <c r="D2" s="46" t="s">
        <v>145</v>
      </c>
      <c r="E2" s="47" t="s">
        <v>146</v>
      </c>
      <c r="F2" s="48" t="s">
        <v>147</v>
      </c>
      <c r="G2" s="48" t="s">
        <v>148</v>
      </c>
      <c r="H2" s="49" t="s">
        <v>149</v>
      </c>
    </row>
    <row r="3" spans="1:9" ht="30" customHeight="1">
      <c r="A3" s="50" t="s">
        <v>150</v>
      </c>
      <c r="B3" s="50"/>
      <c r="C3" s="50"/>
      <c r="D3" s="51" t="s">
        <v>151</v>
      </c>
      <c r="E3" s="51"/>
      <c r="F3" s="52"/>
      <c r="G3" s="53" t="s">
        <v>152</v>
      </c>
      <c r="H3" s="53" t="s">
        <v>153</v>
      </c>
    </row>
    <row r="4" spans="1:9" ht="76.5">
      <c r="A4" s="54"/>
      <c r="B4" s="55" t="s">
        <v>154</v>
      </c>
      <c r="C4" s="55"/>
      <c r="D4" s="56" t="s">
        <v>155</v>
      </c>
      <c r="E4" s="57" t="s">
        <v>156</v>
      </c>
      <c r="F4" s="57" t="s">
        <v>157</v>
      </c>
      <c r="G4" s="58"/>
      <c r="H4" s="58"/>
      <c r="I4" s="59"/>
    </row>
    <row r="5" spans="1:9" ht="63.75">
      <c r="A5" s="54"/>
      <c r="B5" s="55" t="s">
        <v>158</v>
      </c>
      <c r="C5" s="55"/>
      <c r="D5" s="56" t="s">
        <v>159</v>
      </c>
      <c r="E5" s="58" t="s">
        <v>160</v>
      </c>
      <c r="F5" s="57" t="s">
        <v>161</v>
      </c>
      <c r="G5" s="60"/>
      <c r="H5" s="58"/>
      <c r="I5" s="59"/>
    </row>
    <row r="6" spans="1:9" ht="63.75">
      <c r="A6" s="54"/>
      <c r="B6" s="55" t="s">
        <v>162</v>
      </c>
      <c r="C6" s="55"/>
      <c r="D6" s="56" t="s">
        <v>163</v>
      </c>
      <c r="E6" s="58" t="s">
        <v>164</v>
      </c>
      <c r="F6" s="57" t="s">
        <v>165</v>
      </c>
      <c r="G6" s="60"/>
      <c r="H6" s="58"/>
      <c r="I6" s="59"/>
    </row>
    <row r="7" spans="1:9" ht="76.5">
      <c r="A7" s="54"/>
      <c r="B7" s="55" t="s">
        <v>166</v>
      </c>
      <c r="C7" s="55"/>
      <c r="D7" s="56" t="s">
        <v>167</v>
      </c>
      <c r="E7" s="57" t="s">
        <v>168</v>
      </c>
      <c r="F7" s="57" t="s">
        <v>169</v>
      </c>
      <c r="G7" s="60"/>
      <c r="H7" s="58"/>
      <c r="I7" s="59"/>
    </row>
    <row r="8" spans="1:9" ht="51">
      <c r="A8" s="54"/>
      <c r="B8" s="55" t="s">
        <v>170</v>
      </c>
      <c r="C8" s="55"/>
      <c r="D8" s="56" t="s">
        <v>171</v>
      </c>
      <c r="E8" s="58" t="s">
        <v>172</v>
      </c>
      <c r="F8" s="57" t="s">
        <v>173</v>
      </c>
      <c r="G8" s="60"/>
      <c r="H8" s="58"/>
    </row>
    <row r="9" spans="1:9" ht="64.5" thickBot="1">
      <c r="A9" s="61"/>
      <c r="B9" s="62" t="s">
        <v>174</v>
      </c>
      <c r="C9" s="62"/>
      <c r="D9" s="63" t="s">
        <v>175</v>
      </c>
      <c r="E9" s="64" t="s">
        <v>176</v>
      </c>
      <c r="F9" s="65" t="s">
        <v>177</v>
      </c>
      <c r="G9" s="66"/>
      <c r="H9" s="64"/>
    </row>
    <row r="10" spans="1:9" ht="75" customHeight="1">
      <c r="A10" s="50" t="s">
        <v>178</v>
      </c>
      <c r="B10" s="50"/>
      <c r="C10" s="50"/>
      <c r="D10" s="67" t="s">
        <v>179</v>
      </c>
      <c r="E10" s="68">
        <v>125.0104</v>
      </c>
      <c r="F10" s="69" t="s">
        <v>180</v>
      </c>
      <c r="G10" s="53" t="s">
        <v>152</v>
      </c>
      <c r="H10" s="53" t="s">
        <v>181</v>
      </c>
    </row>
    <row r="11" spans="1:9" ht="61.5">
      <c r="A11" s="54"/>
      <c r="B11" s="55" t="s">
        <v>182</v>
      </c>
      <c r="C11" s="55"/>
      <c r="D11" s="56" t="s">
        <v>183</v>
      </c>
      <c r="E11" s="70" t="s">
        <v>184</v>
      </c>
      <c r="F11" s="57" t="s">
        <v>185</v>
      </c>
      <c r="G11" s="58"/>
      <c r="H11" s="58"/>
      <c r="I11" s="59"/>
    </row>
    <row r="12" spans="1:9" ht="76.5">
      <c r="A12" s="54"/>
      <c r="B12" s="71" t="s">
        <v>186</v>
      </c>
      <c r="C12" s="71"/>
      <c r="D12" s="56" t="s">
        <v>187</v>
      </c>
      <c r="E12" s="72" t="s">
        <v>188</v>
      </c>
      <c r="F12" s="57" t="s">
        <v>189</v>
      </c>
      <c r="G12" s="60"/>
      <c r="H12" s="58"/>
      <c r="I12" s="59"/>
    </row>
    <row r="13" spans="1:9" ht="61.5">
      <c r="A13" s="54"/>
      <c r="B13" s="71" t="s">
        <v>190</v>
      </c>
      <c r="C13" s="71"/>
      <c r="D13" s="56" t="s">
        <v>191</v>
      </c>
      <c r="E13" s="72" t="s">
        <v>192</v>
      </c>
      <c r="F13" s="57" t="s">
        <v>193</v>
      </c>
      <c r="G13" s="60"/>
      <c r="H13" s="58"/>
      <c r="I13" s="59"/>
    </row>
    <row r="14" spans="1:9" ht="76.5">
      <c r="A14" s="54"/>
      <c r="B14" s="55" t="s">
        <v>194</v>
      </c>
      <c r="C14" s="55"/>
      <c r="D14" s="56" t="s">
        <v>195</v>
      </c>
      <c r="E14" s="70" t="s">
        <v>196</v>
      </c>
      <c r="F14" s="57" t="s">
        <v>197</v>
      </c>
      <c r="G14" s="60"/>
      <c r="H14" s="58"/>
      <c r="I14" s="59"/>
    </row>
    <row r="15" spans="1:9" ht="57" customHeight="1" thickBot="1">
      <c r="A15" s="61"/>
      <c r="B15" s="73" t="s">
        <v>198</v>
      </c>
      <c r="C15" s="73"/>
      <c r="D15" s="63" t="s">
        <v>199</v>
      </c>
      <c r="E15" s="74" t="s">
        <v>200</v>
      </c>
      <c r="F15" s="65" t="s">
        <v>201</v>
      </c>
      <c r="G15" s="66"/>
      <c r="H15" s="64"/>
    </row>
    <row r="16" spans="1:9" ht="25.5">
      <c r="A16" s="50" t="s">
        <v>202</v>
      </c>
      <c r="B16" s="50"/>
      <c r="C16" s="50"/>
      <c r="D16" s="67" t="s">
        <v>203</v>
      </c>
      <c r="E16" s="68"/>
      <c r="F16" s="69"/>
      <c r="G16" s="53" t="s">
        <v>152</v>
      </c>
      <c r="H16" s="53" t="s">
        <v>181</v>
      </c>
    </row>
    <row r="17" spans="1:9" ht="89.25">
      <c r="A17" s="54"/>
      <c r="B17" s="55" t="s">
        <v>204</v>
      </c>
      <c r="C17" s="55"/>
      <c r="D17" s="56" t="s">
        <v>205</v>
      </c>
      <c r="E17" s="70" t="s">
        <v>206</v>
      </c>
      <c r="F17" s="57" t="s">
        <v>207</v>
      </c>
      <c r="G17" s="58"/>
      <c r="H17" s="58"/>
      <c r="I17" s="59"/>
    </row>
    <row r="18" spans="1:9" ht="63.75">
      <c r="A18" s="54"/>
      <c r="B18" s="55" t="s">
        <v>208</v>
      </c>
      <c r="C18" s="55"/>
      <c r="D18" s="56" t="s">
        <v>209</v>
      </c>
      <c r="E18" s="72" t="s">
        <v>210</v>
      </c>
      <c r="F18" s="57" t="s">
        <v>211</v>
      </c>
      <c r="G18" s="60"/>
      <c r="H18" s="58"/>
      <c r="I18" s="59"/>
    </row>
    <row r="19" spans="1:9" ht="76.5">
      <c r="A19" s="54"/>
      <c r="B19" s="55" t="s">
        <v>212</v>
      </c>
      <c r="C19" s="55"/>
      <c r="D19" s="56" t="s">
        <v>213</v>
      </c>
      <c r="E19" s="58" t="s">
        <v>214</v>
      </c>
      <c r="F19" s="57" t="s">
        <v>215</v>
      </c>
      <c r="G19" s="60"/>
      <c r="H19" s="58"/>
      <c r="I19" s="59"/>
    </row>
    <row r="20" spans="1:9" ht="115.5" thickBot="1">
      <c r="A20" s="54"/>
      <c r="B20" s="71" t="s">
        <v>216</v>
      </c>
      <c r="C20" s="71"/>
      <c r="D20" s="56" t="s">
        <v>217</v>
      </c>
      <c r="E20" s="70" t="s">
        <v>218</v>
      </c>
      <c r="F20" s="57" t="s">
        <v>219</v>
      </c>
      <c r="G20" s="60"/>
      <c r="H20" s="58"/>
      <c r="I20" s="59"/>
    </row>
    <row r="21" spans="1:9" ht="39" thickBot="1">
      <c r="A21" s="75" t="s">
        <v>220</v>
      </c>
      <c r="B21" s="75"/>
      <c r="C21" s="75"/>
      <c r="D21" s="76" t="s">
        <v>221</v>
      </c>
      <c r="E21" s="77">
        <v>336.02100000000002</v>
      </c>
      <c r="F21" s="78" t="s">
        <v>222</v>
      </c>
      <c r="G21" s="79" t="s">
        <v>223</v>
      </c>
      <c r="H21" s="77"/>
    </row>
    <row r="22" spans="1:9" ht="39" thickBot="1">
      <c r="A22" s="75" t="s">
        <v>224</v>
      </c>
      <c r="B22" s="75"/>
      <c r="C22" s="75"/>
      <c r="D22" s="76" t="s">
        <v>225</v>
      </c>
      <c r="E22" s="77" t="s">
        <v>226</v>
      </c>
      <c r="F22" s="78" t="s">
        <v>227</v>
      </c>
      <c r="G22" s="79" t="s">
        <v>223</v>
      </c>
      <c r="H22" s="77"/>
    </row>
    <row r="23" spans="1:9" ht="39" thickBot="1">
      <c r="A23" s="62" t="s">
        <v>228</v>
      </c>
      <c r="B23" s="62"/>
      <c r="C23" s="62"/>
      <c r="D23" s="63" t="s">
        <v>229</v>
      </c>
      <c r="E23" s="64" t="s">
        <v>230</v>
      </c>
      <c r="F23" s="65" t="s">
        <v>231</v>
      </c>
      <c r="G23" s="66" t="s">
        <v>223</v>
      </c>
      <c r="H23" s="64"/>
    </row>
    <row r="25" spans="1:9">
      <c r="D25" s="81" t="s">
        <v>232</v>
      </c>
    </row>
    <row r="29" spans="1:9">
      <c r="D29" s="83"/>
    </row>
  </sheetData>
  <mergeCells count="25">
    <mergeCell ref="A23:C23"/>
    <mergeCell ref="B17:C17"/>
    <mergeCell ref="B18:C18"/>
    <mergeCell ref="B19:C19"/>
    <mergeCell ref="B20:C20"/>
    <mergeCell ref="A21:C21"/>
    <mergeCell ref="A22:C22"/>
    <mergeCell ref="B11:C11"/>
    <mergeCell ref="B12:C12"/>
    <mergeCell ref="B13:C13"/>
    <mergeCell ref="B14:C14"/>
    <mergeCell ref="B15:C15"/>
    <mergeCell ref="A16:C16"/>
    <mergeCell ref="B5:C5"/>
    <mergeCell ref="B6:C6"/>
    <mergeCell ref="B7:C7"/>
    <mergeCell ref="B8:C8"/>
    <mergeCell ref="B9:C9"/>
    <mergeCell ref="A10:C10"/>
    <mergeCell ref="A1:C1"/>
    <mergeCell ref="E1:F1"/>
    <mergeCell ref="G1:H1"/>
    <mergeCell ref="A2:C2"/>
    <mergeCell ref="A3:C3"/>
    <mergeCell ref="B4:C4"/>
  </mergeCells>
  <hyperlinks>
    <hyperlink ref="H3" r:id="rId1" xr:uid="{C76978BF-C1BF-41CF-A7ED-7A980F5236FC}"/>
    <hyperlink ref="D1" r:id="rId2" xr:uid="{7EFFFB23-7254-42F4-B941-F4D62DAF29C1}"/>
    <hyperlink ref="G1" r:id="rId3" xr:uid="{41FE11FF-B391-41BE-861F-C3EEF45F4945}"/>
    <hyperlink ref="G10" r:id="rId4" xr:uid="{57942D2C-D341-4C92-AC72-78CD311FBE30}"/>
    <hyperlink ref="H10" r:id="rId5" location="tourist_development" xr:uid="{A04C8DEE-FA1A-43E3-8BC8-7DA7F9040E3E}"/>
    <hyperlink ref="G11:G15" r:id="rId6" display="DR-15" xr:uid="{FD5D799D-DFCF-4B87-8885-6A141BB22DC8}"/>
    <hyperlink ref="G17:G20" r:id="rId7" display="DR-15" xr:uid="{EFFB65CE-0849-43CC-971E-783DFEF42BC3}"/>
    <hyperlink ref="G3:G9" r:id="rId8" display="DR-15" xr:uid="{9A3DF731-7035-49C3-A198-B09DD443B2B3}"/>
    <hyperlink ref="G16" r:id="rId9" xr:uid="{EA9FFED0-9BC6-4398-8CF6-EF29140B2C56}"/>
    <hyperlink ref="H16" r:id="rId10" location="tourist_development" xr:uid="{E99BFB60-E28A-4509-A590-AAF00E2AFD4D}"/>
  </hyperlinks>
  <pageMargins left="0.25" right="0.25" top="0.75" bottom="0.75" header="0.3" footer="0.3"/>
  <pageSetup paperSize="5" orientation="landscape" verticalDpi="0"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7"/>
    <pageSetUpPr fitToPage="1"/>
  </sheetPr>
  <dimension ref="A1:G85"/>
  <sheetViews>
    <sheetView workbookViewId="0">
      <pane xSplit="1" ySplit="10" topLeftCell="B65" activePane="bottomRight" state="frozen"/>
      <selection pane="topRight" activeCell="B1" sqref="B1"/>
      <selection pane="bottomLeft" activeCell="A11" sqref="A11"/>
      <selection pane="bottomRight" activeCell="A2" sqref="A2"/>
    </sheetView>
  </sheetViews>
  <sheetFormatPr defaultRowHeight="12.75"/>
  <cols>
    <col min="1" max="1" width="26.1640625" customWidth="1"/>
    <col min="2" max="2" width="15.5" customWidth="1"/>
    <col min="3" max="3" width="21.83203125" customWidth="1"/>
    <col min="4" max="4" width="20.83203125" customWidth="1"/>
    <col min="5" max="5" width="15.5" customWidth="1"/>
    <col min="6" max="6" width="18.5" customWidth="1"/>
    <col min="7" max="7" width="14.5" customWidth="1"/>
  </cols>
  <sheetData>
    <row r="1" spans="1:7">
      <c r="A1" s="30" t="s">
        <v>138</v>
      </c>
      <c r="G1" t="s">
        <v>89</v>
      </c>
    </row>
    <row r="2" spans="1:7">
      <c r="A2" t="s">
        <v>136</v>
      </c>
    </row>
    <row r="3" spans="1:7">
      <c r="A3" s="36" t="s">
        <v>69</v>
      </c>
      <c r="B3" s="36"/>
      <c r="C3" s="36"/>
      <c r="D3" s="36"/>
      <c r="E3" s="36"/>
      <c r="F3" s="36"/>
      <c r="G3" s="36"/>
    </row>
    <row r="4" spans="1:7">
      <c r="A4" s="36" t="s">
        <v>131</v>
      </c>
      <c r="B4" s="36"/>
      <c r="C4" s="36"/>
      <c r="D4" s="36"/>
      <c r="E4" s="36"/>
      <c r="F4" s="36"/>
      <c r="G4" s="36"/>
    </row>
    <row r="5" spans="1:7">
      <c r="A5" s="36" t="s">
        <v>70</v>
      </c>
      <c r="B5" s="36"/>
      <c r="C5" s="36"/>
      <c r="D5" s="36"/>
      <c r="E5" s="36"/>
      <c r="F5" s="36"/>
      <c r="G5" s="36"/>
    </row>
    <row r="6" spans="1:7">
      <c r="A6" s="36" t="s">
        <v>135</v>
      </c>
      <c r="B6" s="36"/>
      <c r="C6" s="36"/>
      <c r="D6" s="36"/>
      <c r="E6" s="36"/>
      <c r="F6" s="36"/>
      <c r="G6" s="36"/>
    </row>
    <row r="8" spans="1:7">
      <c r="B8" s="3" t="s">
        <v>71</v>
      </c>
      <c r="C8" s="3" t="s">
        <v>72</v>
      </c>
      <c r="D8" s="3" t="s">
        <v>73</v>
      </c>
      <c r="E8" s="3" t="s">
        <v>74</v>
      </c>
      <c r="F8" s="3" t="s">
        <v>75</v>
      </c>
      <c r="G8" s="3" t="s">
        <v>76</v>
      </c>
    </row>
    <row r="9" spans="1:7">
      <c r="A9" t="s">
        <v>0</v>
      </c>
      <c r="B9" s="3" t="s">
        <v>77</v>
      </c>
      <c r="C9" s="3" t="s">
        <v>78</v>
      </c>
      <c r="D9" s="3" t="s">
        <v>79</v>
      </c>
      <c r="E9" s="3" t="s">
        <v>80</v>
      </c>
      <c r="F9" s="3" t="s">
        <v>81</v>
      </c>
      <c r="G9" s="3" t="s">
        <v>82</v>
      </c>
    </row>
    <row r="10" spans="1:7">
      <c r="A10" t="s">
        <v>1</v>
      </c>
      <c r="B10" s="3" t="s">
        <v>83</v>
      </c>
      <c r="C10" s="3" t="s">
        <v>84</v>
      </c>
      <c r="D10" s="3" t="s">
        <v>84</v>
      </c>
      <c r="E10" s="3" t="s">
        <v>84</v>
      </c>
      <c r="F10" s="3" t="s">
        <v>84</v>
      </c>
      <c r="G10" s="3" t="s">
        <v>85</v>
      </c>
    </row>
    <row r="11" spans="1:7">
      <c r="A11" s="4" t="s">
        <v>2</v>
      </c>
      <c r="B11" s="5">
        <f>SUM('Local Option Sales Tax Coll'!B12:M12)</f>
        <v>5608278.9699999997</v>
      </c>
      <c r="C11" s="5">
        <f>SUM('Tourist Development Tax'!B12:M12)</f>
        <v>3487776.14</v>
      </c>
      <c r="D11" s="5">
        <f>SUM('Conv &amp; Tourist Impact'!B12:M12)</f>
        <v>0</v>
      </c>
      <c r="E11" s="5">
        <f>SUM('Voted 1-Cent Local Option Fuel'!B12:M12)</f>
        <v>1183290.94</v>
      </c>
      <c r="F11" s="5">
        <f>SUM('Non-Voted Local Option Fuel '!B12:M12)</f>
        <v>7076750.4399999995</v>
      </c>
      <c r="G11" s="5">
        <f>SUM('Addtional Local Option Fuel'!B12:M12)</f>
        <v>5279668.91</v>
      </c>
    </row>
    <row r="12" spans="1:7">
      <c r="A12" s="4" t="s">
        <v>3</v>
      </c>
      <c r="B12" s="5">
        <f>SUM('Local Option Sales Tax Coll'!B13:M13)</f>
        <v>1373653.29</v>
      </c>
      <c r="C12" s="5">
        <f>SUM('Tourist Development Tax'!B13:M13)</f>
        <v>24187.719999999998</v>
      </c>
      <c r="D12" s="5">
        <f>SUM('Conv &amp; Tourist Impact'!B13:M13)</f>
        <v>0</v>
      </c>
      <c r="E12" s="5">
        <f>SUM('Voted 1-Cent Local Option Fuel'!B13:M13)</f>
        <v>183729.50000000003</v>
      </c>
      <c r="F12" s="5">
        <f>SUM('Non-Voted Local Option Fuel '!B13:M13)</f>
        <v>1096820.4200000002</v>
      </c>
      <c r="G12" s="5">
        <f>SUM('Addtional Local Option Fuel'!B13:M13)</f>
        <v>0</v>
      </c>
    </row>
    <row r="13" spans="1:7">
      <c r="A13" s="4" t="s">
        <v>4</v>
      </c>
      <c r="B13" s="5">
        <f>SUM('Local Option Sales Tax Coll'!B14:M14)</f>
        <v>14359738.98</v>
      </c>
      <c r="C13" s="5">
        <f>SUM('Tourist Development Tax'!B14:M14)</f>
        <v>14652902.120000001</v>
      </c>
      <c r="D13" s="5">
        <f>SUM('Conv &amp; Tourist Impact'!B14:M14)</f>
        <v>0</v>
      </c>
      <c r="E13" s="5">
        <f>SUM('Voted 1-Cent Local Option Fuel'!B14:M14)</f>
        <v>1003409.6699999999</v>
      </c>
      <c r="F13" s="5">
        <f>SUM('Non-Voted Local Option Fuel '!B14:M14)</f>
        <v>6003102.7600000007</v>
      </c>
      <c r="G13" s="5">
        <f>SUM('Addtional Local Option Fuel'!B14:M14)</f>
        <v>0</v>
      </c>
    </row>
    <row r="14" spans="1:7">
      <c r="A14" s="4" t="s">
        <v>5</v>
      </c>
      <c r="B14" s="5">
        <f>SUM('Local Option Sales Tax Coll'!B15:M15)</f>
        <v>1797216.69</v>
      </c>
      <c r="C14" s="5">
        <f>SUM('Tourist Development Tax'!B15:M15)</f>
        <v>84814.399999999994</v>
      </c>
      <c r="D14" s="5">
        <f>SUM('Conv &amp; Tourist Impact'!B15:M15)</f>
        <v>0</v>
      </c>
      <c r="E14" s="5">
        <f>SUM('Voted 1-Cent Local Option Fuel'!B15:M15)</f>
        <v>25955.690000000002</v>
      </c>
      <c r="F14" s="5">
        <f>SUM('Non-Voted Local Option Fuel '!B15:M15)</f>
        <v>914001.78</v>
      </c>
      <c r="G14" s="5">
        <f>SUM('Addtional Local Option Fuel'!B15:M15)</f>
        <v>0</v>
      </c>
    </row>
    <row r="15" spans="1:7">
      <c r="A15" s="4" t="s">
        <v>6</v>
      </c>
      <c r="B15" s="5">
        <f>SUM('Local Option Sales Tax Coll'!B16:M16)</f>
        <v>1313091.9700000002</v>
      </c>
      <c r="C15" s="5">
        <f>SUM('Tourist Development Tax'!B16:M16)</f>
        <v>8169085.2799999993</v>
      </c>
      <c r="D15" s="5">
        <f>SUM('Conv &amp; Tourist Impact'!B16:M16)</f>
        <v>0</v>
      </c>
      <c r="E15" s="5">
        <f>SUM('Voted 1-Cent Local Option Fuel'!B16:M16)</f>
        <v>1097028.94</v>
      </c>
      <c r="F15" s="5">
        <f>SUM('Non-Voted Local Option Fuel '!B16:M16)</f>
        <v>20505824.41</v>
      </c>
      <c r="G15" s="5">
        <f>SUM('Addtional Local Option Fuel'!B16:M16)</f>
        <v>0</v>
      </c>
    </row>
    <row r="16" spans="1:7">
      <c r="A16" s="4" t="s">
        <v>7</v>
      </c>
      <c r="B16" s="5">
        <f>SUM('Local Option Sales Tax Coll'!B17:M17)</f>
        <v>11749602.539999999</v>
      </c>
      <c r="C16" s="5">
        <f>SUM('Tourist Development Tax'!B17:M17)</f>
        <v>42301531.659999996</v>
      </c>
      <c r="D16" s="5">
        <f>SUM('Conv &amp; Tourist Impact'!B17:M17)</f>
        <v>0</v>
      </c>
      <c r="E16" s="5">
        <f>SUM('Voted 1-Cent Local Option Fuel'!B17:M17)</f>
        <v>8342842.1499999994</v>
      </c>
      <c r="F16" s="5">
        <f>SUM('Non-Voted Local Option Fuel '!B17:M17)</f>
        <v>49868091.030000001</v>
      </c>
      <c r="G16" s="5">
        <f>SUM('Addtional Local Option Fuel'!B17:M17)</f>
        <v>38038458.31000001</v>
      </c>
    </row>
    <row r="17" spans="1:7">
      <c r="A17" s="4" t="s">
        <v>8</v>
      </c>
      <c r="B17" s="5">
        <f>SUM('Local Option Sales Tax Coll'!B18:M18)</f>
        <v>863597.95</v>
      </c>
      <c r="C17" s="5">
        <f>SUM('Tourist Development Tax'!B18:M18)</f>
        <v>0</v>
      </c>
      <c r="D17" s="5">
        <f>SUM('Conv &amp; Tourist Impact'!B18:M18)</f>
        <v>0</v>
      </c>
      <c r="E17" s="5">
        <f>SUM('Voted 1-Cent Local Option Fuel'!B18:M18)</f>
        <v>21891.01</v>
      </c>
      <c r="F17" s="5">
        <f>SUM('Non-Voted Local Option Fuel '!B18:M18)</f>
        <v>358510.57</v>
      </c>
      <c r="G17" s="5">
        <f>SUM('Addtional Local Option Fuel'!B18:M18)</f>
        <v>0</v>
      </c>
    </row>
    <row r="18" spans="1:7">
      <c r="A18" s="4" t="s">
        <v>9</v>
      </c>
      <c r="B18" s="5">
        <f>SUM('Local Option Sales Tax Coll'!B19:M19)</f>
        <v>17129100.399999995</v>
      </c>
      <c r="C18" s="5">
        <f>SUM('Tourist Development Tax'!B19:M19)</f>
        <v>2355532.2999999998</v>
      </c>
      <c r="D18" s="5">
        <f>SUM('Conv &amp; Tourist Impact'!B19:M19)</f>
        <v>0</v>
      </c>
      <c r="E18" s="5">
        <f>SUM('Voted 1-Cent Local Option Fuel'!B19:M19)</f>
        <v>915450.60999999987</v>
      </c>
      <c r="F18" s="5">
        <f>SUM('Non-Voted Local Option Fuel '!B19:M19)</f>
        <v>5471498.6100000003</v>
      </c>
      <c r="G18" s="5">
        <f>SUM('Addtional Local Option Fuel'!B19:M19)</f>
        <v>3961052.7399999993</v>
      </c>
    </row>
    <row r="19" spans="1:7">
      <c r="A19" s="4" t="s">
        <v>96</v>
      </c>
      <c r="B19" s="5">
        <f>SUM('Local Option Sales Tax Coll'!B20:M20)</f>
        <v>233213.13</v>
      </c>
      <c r="C19" s="5">
        <f>SUM('Tourist Development Tax'!B20:M20)</f>
        <v>596165.47999999986</v>
      </c>
      <c r="D19" s="5">
        <f>SUM('Conv &amp; Tourist Impact'!B20:M20)</f>
        <v>0</v>
      </c>
      <c r="E19" s="5">
        <f>SUM('Voted 1-Cent Local Option Fuel'!B20:M20)</f>
        <v>554756.43999999994</v>
      </c>
      <c r="F19" s="5">
        <f>SUM('Non-Voted Local Option Fuel '!B20:M20)</f>
        <v>3319990.45</v>
      </c>
      <c r="G19" s="5">
        <f>SUM('Addtional Local Option Fuel'!B20:M20)</f>
        <v>2492875.64</v>
      </c>
    </row>
    <row r="20" spans="1:7">
      <c r="A20" s="4" t="s">
        <v>10</v>
      </c>
      <c r="B20" s="5">
        <f>SUM('Local Option Sales Tax Coll'!B21:M21)</f>
        <v>14612987.41</v>
      </c>
      <c r="C20" s="5">
        <f>SUM('Tourist Development Tax'!B21:M21)</f>
        <v>460953.07000000007</v>
      </c>
      <c r="D20" s="5">
        <f>SUM('Conv &amp; Tourist Impact'!B21:M21)</f>
        <v>0</v>
      </c>
      <c r="E20" s="5">
        <f>SUM('Voted 1-Cent Local Option Fuel'!B21:M21)</f>
        <v>824730.57</v>
      </c>
      <c r="F20" s="5">
        <f>SUM('Non-Voted Local Option Fuel '!B21:M21)</f>
        <v>4934554.790000001</v>
      </c>
      <c r="G20" s="5">
        <f>SUM('Addtional Local Option Fuel'!B21:M21)</f>
        <v>0</v>
      </c>
    </row>
    <row r="21" spans="1:7">
      <c r="A21" s="4" t="s">
        <v>11</v>
      </c>
      <c r="B21" s="5">
        <f>SUM('Local Option Sales Tax Coll'!B22:M22)</f>
        <v>761578.46</v>
      </c>
      <c r="C21" s="5">
        <f>SUM('Tourist Development Tax'!C22:M22)</f>
        <v>12386305.310000001</v>
      </c>
      <c r="D21" s="5">
        <f>SUM('Conv &amp; Tourist Impact'!B22:M22)</f>
        <v>0</v>
      </c>
      <c r="E21" s="5">
        <f>SUM('Voted 1-Cent Local Option Fuel'!B22:M22)</f>
        <v>1408607.6500000001</v>
      </c>
      <c r="F21" s="5">
        <f>SUM('Non-Voted Local Option Fuel '!B22:M22)</f>
        <v>8431098.3000000007</v>
      </c>
      <c r="G21" s="5">
        <f>SUM('Addtional Local Option Fuel'!B22:M22)</f>
        <v>6515972.3100000005</v>
      </c>
    </row>
    <row r="22" spans="1:7">
      <c r="A22" s="4" t="s">
        <v>12</v>
      </c>
      <c r="B22" s="5">
        <f>SUM('Local Option Sales Tax Coll'!B23:M23)</f>
        <v>5900164.7799999984</v>
      </c>
      <c r="C22" s="5">
        <f>SUM('Tourist Development Tax'!B23:M23)</f>
        <v>627034.65999999992</v>
      </c>
      <c r="D22" s="5">
        <f>SUM('Conv &amp; Tourist Impact'!B23:M23)</f>
        <v>0</v>
      </c>
      <c r="E22" s="5">
        <f>SUM('Voted 1-Cent Local Option Fuel'!B23:M23)</f>
        <v>578565.1</v>
      </c>
      <c r="F22" s="5">
        <f>SUM('Non-Voted Local Option Fuel '!B23:M23)</f>
        <v>3448299.7299999995</v>
      </c>
      <c r="G22" s="5">
        <f>SUM('Addtional Local Option Fuel'!B23:M23)</f>
        <v>0</v>
      </c>
    </row>
    <row r="23" spans="1:7">
      <c r="A23" s="4" t="s">
        <v>128</v>
      </c>
      <c r="B23" s="5">
        <f>SUM('Local Option Sales Tax Coll'!B24:M24)</f>
        <v>357317410.11000001</v>
      </c>
      <c r="C23" s="5">
        <f>SUM('Tourist Development Tax'!B24:M24)</f>
        <v>30290219.649999999</v>
      </c>
      <c r="D23" s="5">
        <f>SUM('Conv &amp; Tourist Impact'!B24:M24)</f>
        <v>57738043.75</v>
      </c>
      <c r="E23" s="5">
        <f>SUM('Voted 1-Cent Local Option Fuel'!B24:M24)</f>
        <v>10815931.16</v>
      </c>
      <c r="F23" s="5">
        <f>SUM('Non-Voted Local Option Fuel '!B24:M24)</f>
        <v>64614733.490000002</v>
      </c>
      <c r="G23" s="5">
        <f>SUM('Addtional Local Option Fuel'!B24:M24)</f>
        <v>28886206.070000008</v>
      </c>
    </row>
    <row r="24" spans="1:7">
      <c r="A24" s="4" t="s">
        <v>13</v>
      </c>
      <c r="B24" s="5">
        <f>SUM('Local Option Sales Tax Coll'!B25:M25)</f>
        <v>1618010.0799999998</v>
      </c>
      <c r="C24" s="5">
        <f>SUM('Tourist Development Tax'!B25:M25)</f>
        <v>35860.75</v>
      </c>
      <c r="D24" s="5">
        <f>SUM('Conv &amp; Tourist Impact'!B25:M25)</f>
        <v>0</v>
      </c>
      <c r="E24" s="5">
        <f>SUM('Voted 1-Cent Local Option Fuel'!B25:M25)</f>
        <v>134826.62</v>
      </c>
      <c r="F24" s="5">
        <f>SUM('Non-Voted Local Option Fuel '!B25:M25)</f>
        <v>800617.5</v>
      </c>
      <c r="G24" s="5">
        <f>SUM('Addtional Local Option Fuel'!B25:M25)</f>
        <v>513603.79000000004</v>
      </c>
    </row>
    <row r="25" spans="1:7">
      <c r="A25" s="4" t="s">
        <v>14</v>
      </c>
      <c r="B25" s="5">
        <f>SUM('Local Option Sales Tax Coll'!B26:M26)</f>
        <v>576575.69000000006</v>
      </c>
      <c r="C25" s="5">
        <f>SUM('Tourist Development Tax'!B26:M26)</f>
        <v>25612.87</v>
      </c>
      <c r="D25" s="5">
        <f>SUM('Conv &amp; Tourist Impact'!B26:M26)</f>
        <v>0</v>
      </c>
      <c r="E25" s="5">
        <f>SUM('Voted 1-Cent Local Option Fuel'!B26:M26)</f>
        <v>29756.329999999994</v>
      </c>
      <c r="F25" s="5">
        <f>SUM('Non-Voted Local Option Fuel '!B26:M26)</f>
        <v>532889.77999999991</v>
      </c>
      <c r="G25" s="5">
        <f>SUM('Addtional Local Option Fuel'!B26:M26)</f>
        <v>0</v>
      </c>
    </row>
    <row r="26" spans="1:7">
      <c r="A26" s="4" t="s">
        <v>15</v>
      </c>
      <c r="B26" s="5">
        <f>SUM('Local Option Sales Tax Coll'!B27:M27)</f>
        <v>116609006.19</v>
      </c>
      <c r="C26" s="5">
        <f>SUM('Tourist Development Tax'!B27:M27)</f>
        <v>10066167.82</v>
      </c>
      <c r="D26" s="5">
        <f>SUM('Conv &amp; Tourist Impact'!B27:M27)</f>
        <v>5256078.7149999999</v>
      </c>
      <c r="E26" s="5">
        <f>SUM('Voted 1-Cent Local Option Fuel'!B27:M27)</f>
        <v>1001235.8200000002</v>
      </c>
      <c r="F26" s="5">
        <f>SUM('Non-Voted Local Option Fuel '!B27:M27)</f>
        <v>31070824.029999997</v>
      </c>
      <c r="G26" s="5">
        <f>SUM('Addtional Local Option Fuel'!B27:M27)</f>
        <v>0</v>
      </c>
    </row>
    <row r="27" spans="1:7">
      <c r="A27" s="4" t="s">
        <v>16</v>
      </c>
      <c r="B27" s="5">
        <f>SUM('Local Option Sales Tax Coll'!B28:M28)</f>
        <v>53449700.329999991</v>
      </c>
      <c r="C27" s="5">
        <f>SUM('Tourist Development Tax'!B28:M28)</f>
        <v>6814355.8599999994</v>
      </c>
      <c r="D27" s="5">
        <f>SUM('Conv &amp; Tourist Impact'!B28:M28)</f>
        <v>0</v>
      </c>
      <c r="E27" s="5">
        <f>SUM('Voted 1-Cent Local Option Fuel'!B28:M28)</f>
        <v>1532030.46</v>
      </c>
      <c r="F27" s="5">
        <f>SUM('Non-Voted Local Option Fuel '!B28:M28)</f>
        <v>9153209.0299999993</v>
      </c>
      <c r="G27" s="5">
        <f>SUM('Addtional Local Option Fuel'!B28:M28)</f>
        <v>0</v>
      </c>
    </row>
    <row r="28" spans="1:7">
      <c r="A28" s="4" t="s">
        <v>17</v>
      </c>
      <c r="B28" s="5">
        <f>SUM('Local Option Sales Tax Coll'!B29:M29)</f>
        <v>6770991.6699999999</v>
      </c>
      <c r="C28" s="5">
        <f>SUM('Tourist Development Tax'!B29:M29)</f>
        <v>1491047.1900000002</v>
      </c>
      <c r="D28" s="5">
        <f>SUM('Conv &amp; Tourist Impact'!B29:M29)</f>
        <v>0</v>
      </c>
      <c r="E28" s="5">
        <f>SUM('Voted 1-Cent Local Option Fuel'!B29:M29)</f>
        <v>400427.66999999993</v>
      </c>
      <c r="F28" s="5">
        <f>SUM('Non-Voted Local Option Fuel '!B29:M29)</f>
        <v>2396454.4300000002</v>
      </c>
      <c r="G28" s="5">
        <f>SUM('Addtional Local Option Fuel'!B29:M29)</f>
        <v>0</v>
      </c>
    </row>
    <row r="29" spans="1:7">
      <c r="A29" s="4" t="s">
        <v>18</v>
      </c>
      <c r="B29" s="5">
        <f>SUM('Local Option Sales Tax Coll'!B30:M30)</f>
        <v>1402754.6099999999</v>
      </c>
      <c r="C29" s="5">
        <f>SUM('Tourist Development Tax'!B30:M30)</f>
        <v>911561.15999999992</v>
      </c>
      <c r="D29" s="5">
        <f>SUM('Conv &amp; Tourist Impact'!B30:M30)</f>
        <v>0</v>
      </c>
      <c r="E29" s="5">
        <f>SUM('Voted 1-Cent Local Option Fuel'!B30:M30)</f>
        <v>12396.94</v>
      </c>
      <c r="F29" s="5">
        <f>SUM('Non-Voted Local Option Fuel '!B30:M30)</f>
        <v>353705.54000000004</v>
      </c>
      <c r="G29" s="5">
        <f>SUM('Addtional Local Option Fuel'!B30:M30)</f>
        <v>0</v>
      </c>
    </row>
    <row r="30" spans="1:7">
      <c r="A30" s="4" t="s">
        <v>19</v>
      </c>
      <c r="B30" s="5">
        <f>SUM('Local Option Sales Tax Coll'!B31:M31)</f>
        <v>3075791.24</v>
      </c>
      <c r="C30" s="5">
        <f>SUM('Tourist Development Tax'!B31:M31)</f>
        <v>94150.23</v>
      </c>
      <c r="D30" s="5">
        <f>SUM('Conv &amp; Tourist Impact'!B31:M31)</f>
        <v>0</v>
      </c>
      <c r="E30" s="5">
        <f>SUM('Voted 1-Cent Local Option Fuel'!B31:M31)</f>
        <v>206664.95999999999</v>
      </c>
      <c r="F30" s="5">
        <f>SUM('Non-Voted Local Option Fuel '!B31:M31)</f>
        <v>2724231.1399999997</v>
      </c>
      <c r="G30" s="5">
        <f>SUM('Addtional Local Option Fuel'!B31:M31)</f>
        <v>0</v>
      </c>
    </row>
    <row r="31" spans="1:7">
      <c r="A31" s="4" t="s">
        <v>20</v>
      </c>
      <c r="B31" s="5">
        <f>SUM('Local Option Sales Tax Coll'!B32:M32)</f>
        <v>449385.98999999993</v>
      </c>
      <c r="C31" s="5">
        <f>SUM('Tourist Development Tax'!B32:M32)</f>
        <v>27820.359999999997</v>
      </c>
      <c r="D31" s="5">
        <f>SUM('Conv &amp; Tourist Impact'!B32:M32)</f>
        <v>0</v>
      </c>
      <c r="E31" s="5">
        <f>SUM('Voted 1-Cent Local Option Fuel'!B32:M32)</f>
        <v>69757.790000000008</v>
      </c>
      <c r="F31" s="5">
        <f>SUM('Non-Voted Local Option Fuel '!B32:M32)</f>
        <v>416517.29999999993</v>
      </c>
      <c r="G31" s="5">
        <f>SUM('Addtional Local Option Fuel'!B32:M32)</f>
        <v>0</v>
      </c>
    </row>
    <row r="32" spans="1:7">
      <c r="A32" s="4" t="s">
        <v>21</v>
      </c>
      <c r="B32" s="5">
        <f>SUM('Local Option Sales Tax Coll'!B33:M33)</f>
        <v>232647.32</v>
      </c>
      <c r="C32" s="5">
        <f>SUM('Tourist Development Tax'!B33:M33)</f>
        <v>16768.46</v>
      </c>
      <c r="D32" s="5">
        <f>SUM('Conv &amp; Tourist Impact'!B33:M33)</f>
        <v>0</v>
      </c>
      <c r="E32" s="5">
        <f>SUM('Voted 1-Cent Local Option Fuel'!B33:M33)</f>
        <v>51640.37000000001</v>
      </c>
      <c r="F32" s="5">
        <f>SUM('Non-Voted Local Option Fuel '!B33:M33)</f>
        <v>304557.21000000002</v>
      </c>
      <c r="G32" s="5">
        <f>SUM('Addtional Local Option Fuel'!B33:M33)</f>
        <v>0</v>
      </c>
    </row>
    <row r="33" spans="1:7">
      <c r="A33" s="4" t="s">
        <v>22</v>
      </c>
      <c r="B33" s="5">
        <f>SUM('Local Option Sales Tax Coll'!B34:M34)</f>
        <v>1003846.7699999999</v>
      </c>
      <c r="C33" s="5">
        <f>SUM('Tourist Development Tax'!B34:M34)</f>
        <v>942551</v>
      </c>
      <c r="D33" s="5">
        <f>SUM('Conv &amp; Tourist Impact'!B34:M34)</f>
        <v>0</v>
      </c>
      <c r="E33" s="5">
        <f>SUM('Voted 1-Cent Local Option Fuel'!B34:M34)</f>
        <v>61044.020000000004</v>
      </c>
      <c r="F33" s="5">
        <f>SUM('Non-Voted Local Option Fuel '!B34:M34)</f>
        <v>363531.01</v>
      </c>
      <c r="G33" s="5">
        <f>SUM('Addtional Local Option Fuel'!B34:M34)</f>
        <v>0</v>
      </c>
    </row>
    <row r="34" spans="1:7">
      <c r="A34" s="4" t="s">
        <v>23</v>
      </c>
      <c r="B34" s="5">
        <f>SUM('Local Option Sales Tax Coll'!B35:M35)</f>
        <v>589508.15000000014</v>
      </c>
      <c r="C34" s="5">
        <f>SUM('Tourist Development Tax'!B35:M35)</f>
        <v>29519.310000000005</v>
      </c>
      <c r="D34" s="5">
        <f>SUM('Conv &amp; Tourist Impact'!B35:M35)</f>
        <v>0</v>
      </c>
      <c r="E34" s="5">
        <f>SUM('Voted 1-Cent Local Option Fuel'!B35:M35)</f>
        <v>67395.740000000005</v>
      </c>
      <c r="F34" s="5">
        <f>SUM('Non-Voted Local Option Fuel '!B35:M35)</f>
        <v>859520.51000000013</v>
      </c>
      <c r="G34" s="5">
        <f>SUM('Addtional Local Option Fuel'!B35:M35)</f>
        <v>0</v>
      </c>
    </row>
    <row r="35" spans="1:7">
      <c r="A35" s="4" t="s">
        <v>24</v>
      </c>
      <c r="B35" s="5">
        <f>SUM('Local Option Sales Tax Coll'!B36:M36)</f>
        <v>1302443.48</v>
      </c>
      <c r="C35" s="5">
        <f>SUM('Tourist Development Tax'!B36:M36)</f>
        <v>0</v>
      </c>
      <c r="D35" s="5">
        <f>SUM('Conv &amp; Tourist Impact'!B36:M36)</f>
        <v>0</v>
      </c>
      <c r="E35" s="5">
        <f>SUM('Voted 1-Cent Local Option Fuel'!B36:M36)</f>
        <v>141153.88</v>
      </c>
      <c r="F35" s="5">
        <f>SUM('Non-Voted Local Option Fuel '!B36:M36)</f>
        <v>839028.96</v>
      </c>
      <c r="G35" s="5">
        <f>SUM('Addtional Local Option Fuel'!B36:M36)</f>
        <v>518994.27</v>
      </c>
    </row>
    <row r="36" spans="1:7">
      <c r="A36" s="4" t="s">
        <v>25</v>
      </c>
      <c r="B36" s="5">
        <f>SUM('Local Option Sales Tax Coll'!B37:M37)</f>
        <v>2161317</v>
      </c>
      <c r="C36" s="5">
        <f>SUM('Tourist Development Tax'!B37:M37)</f>
        <v>133310.00999999998</v>
      </c>
      <c r="D36" s="5">
        <f>SUM('Conv &amp; Tourist Impact'!B37:M37)</f>
        <v>0</v>
      </c>
      <c r="E36" s="5">
        <f>SUM('Voted 1-Cent Local Option Fuel'!B37:M37)</f>
        <v>243303.31</v>
      </c>
      <c r="F36" s="5">
        <f>SUM('Non-Voted Local Option Fuel '!B37:M37)</f>
        <v>1439327.9499999997</v>
      </c>
      <c r="G36" s="5">
        <f>SUM('Addtional Local Option Fuel'!B37:M37)</f>
        <v>313071.19000000006</v>
      </c>
    </row>
    <row r="37" spans="1:7">
      <c r="A37" s="4" t="s">
        <v>26</v>
      </c>
      <c r="B37" s="5">
        <f>SUM('Local Option Sales Tax Coll'!B38:M38)</f>
        <v>6485697.8399999999</v>
      </c>
      <c r="C37" s="5">
        <f>SUM('Tourist Development Tax'!B38:M38)</f>
        <v>323280.14999999997</v>
      </c>
      <c r="D37" s="5">
        <f>SUM('Conv &amp; Tourist Impact'!B38:M38)</f>
        <v>0</v>
      </c>
      <c r="E37" s="5">
        <f>SUM('Voted 1-Cent Local Option Fuel'!B38:M38)</f>
        <v>812965.78999999992</v>
      </c>
      <c r="F37" s="5">
        <f>SUM('Non-Voted Local Option Fuel '!B38:M38)</f>
        <v>4859103.76</v>
      </c>
      <c r="G37" s="5">
        <f>SUM('Addtional Local Option Fuel'!B38:M38)</f>
        <v>1391030.07</v>
      </c>
    </row>
    <row r="38" spans="1:7">
      <c r="A38" s="4" t="s">
        <v>27</v>
      </c>
      <c r="B38" s="5">
        <f>SUM('Local Option Sales Tax Coll'!B39:M39)</f>
        <v>7558798.5899999999</v>
      </c>
      <c r="C38" s="5">
        <f>SUM('Tourist Development Tax'!B39:M39)</f>
        <v>313685.27</v>
      </c>
      <c r="D38" s="5">
        <f>SUM('Conv &amp; Tourist Impact'!B39:M39)</f>
        <v>0</v>
      </c>
      <c r="E38" s="5">
        <f>SUM('Voted 1-Cent Local Option Fuel'!B39:M39)</f>
        <v>519568.05999999994</v>
      </c>
      <c r="F38" s="5">
        <f>SUM('Non-Voted Local Option Fuel '!B39:M39)</f>
        <v>3090707.38</v>
      </c>
      <c r="G38" s="5">
        <f>SUM('Addtional Local Option Fuel'!B39:M39)</f>
        <v>2059605.0000000002</v>
      </c>
    </row>
    <row r="39" spans="1:7">
      <c r="A39" s="4" t="s">
        <v>28</v>
      </c>
      <c r="B39" s="5">
        <f>SUM('Local Option Sales Tax Coll'!B40:M40)</f>
        <v>167524791.30000001</v>
      </c>
      <c r="C39" s="5">
        <f>SUM('Tourist Development Tax'!B40:M40)</f>
        <v>20303285.289999999</v>
      </c>
      <c r="D39" s="5">
        <f>SUM('Conv &amp; Tourist Impact'!B40:M40)</f>
        <v>0</v>
      </c>
      <c r="E39" s="5">
        <f>SUM('Voted 1-Cent Local Option Fuel'!B40:M40)</f>
        <v>6556627.7100000009</v>
      </c>
      <c r="F39" s="5">
        <f>SUM('Non-Voted Local Option Fuel '!B40:M40)</f>
        <v>39177366.129999995</v>
      </c>
      <c r="G39" s="5">
        <f>SUM('Addtional Local Option Fuel'!B40:M40)</f>
        <v>0</v>
      </c>
    </row>
    <row r="40" spans="1:7">
      <c r="A40" s="4" t="s">
        <v>29</v>
      </c>
      <c r="B40" s="5">
        <f>SUM('Local Option Sales Tax Coll'!B41:M41)</f>
        <v>614938.73</v>
      </c>
      <c r="C40" s="5">
        <f>SUM('Tourist Development Tax'!B41:M41)</f>
        <v>14855.12</v>
      </c>
      <c r="D40" s="5">
        <f>SUM('Conv &amp; Tourist Impact'!B41:M41)</f>
        <v>0</v>
      </c>
      <c r="E40" s="5">
        <f>SUM('Voted 1-Cent Local Option Fuel'!B41:M41)</f>
        <v>113291.04000000001</v>
      </c>
      <c r="F40" s="5">
        <f>SUM('Non-Voted Local Option Fuel '!B41:M41)</f>
        <v>674021.92999999993</v>
      </c>
      <c r="G40" s="5">
        <f>SUM('Addtional Local Option Fuel'!B41:M41)</f>
        <v>0</v>
      </c>
    </row>
    <row r="41" spans="1:7">
      <c r="A41" s="4" t="s">
        <v>30</v>
      </c>
      <c r="B41" s="5">
        <f>SUM('Local Option Sales Tax Coll'!B42:M42)</f>
        <v>16405502.760000004</v>
      </c>
      <c r="C41" s="5">
        <f>SUM('Tourist Development Tax'!B42:M42)</f>
        <v>1643133.3599999999</v>
      </c>
      <c r="D41" s="5">
        <f>SUM('Conv &amp; Tourist Impact'!B42:M42)</f>
        <v>0</v>
      </c>
      <c r="E41" s="5">
        <f>SUM('Voted 1-Cent Local Option Fuel'!B42:M42)</f>
        <v>158519.21</v>
      </c>
      <c r="F41" s="5">
        <f>SUM('Non-Voted Local Option Fuel '!B42:M42)</f>
        <v>4713865.7000000011</v>
      </c>
      <c r="G41" s="5">
        <f>SUM('Addtional Local Option Fuel'!B42:M42)</f>
        <v>0</v>
      </c>
    </row>
    <row r="42" spans="1:7">
      <c r="A42" s="4" t="s">
        <v>31</v>
      </c>
      <c r="B42" s="5">
        <f>SUM('Local Option Sales Tax Coll'!B43:M43)</f>
        <v>5140607.1599999992</v>
      </c>
      <c r="C42" s="5">
        <f>SUM('Tourist Development Tax'!B43:M43)</f>
        <v>275785.40000000002</v>
      </c>
      <c r="D42" s="5">
        <f>SUM('Conv &amp; Tourist Impact'!B43:M43)</f>
        <v>0</v>
      </c>
      <c r="E42" s="5">
        <f>SUM('Voted 1-Cent Local Option Fuel'!B43:M43)</f>
        <v>502504.77999999985</v>
      </c>
      <c r="F42" s="5">
        <f>SUM('Non-Voted Local Option Fuel '!B43:M43)</f>
        <v>2976033.69</v>
      </c>
      <c r="G42" s="5">
        <f>SUM('Addtional Local Option Fuel'!B43:M43)</f>
        <v>0</v>
      </c>
    </row>
    <row r="43" spans="1:7">
      <c r="A43" s="4" t="s">
        <v>32</v>
      </c>
      <c r="B43" s="5">
        <f>SUM('Local Option Sales Tax Coll'!B44:M44)</f>
        <v>584578.21</v>
      </c>
      <c r="C43" s="5">
        <f>SUM('Tourist Development Tax'!B44:M44)</f>
        <v>23109.97</v>
      </c>
      <c r="D43" s="5">
        <f>SUM('Conv &amp; Tourist Impact'!B44:M44)</f>
        <v>0</v>
      </c>
      <c r="E43" s="5">
        <f>SUM('Voted 1-Cent Local Option Fuel'!B44:M44)</f>
        <v>116501.29999999999</v>
      </c>
      <c r="F43" s="5">
        <f>SUM('Non-Voted Local Option Fuel '!B44:M44)</f>
        <v>688208.52999999991</v>
      </c>
      <c r="G43" s="5">
        <f>SUM('Addtional Local Option Fuel'!B44:M44)</f>
        <v>0</v>
      </c>
    </row>
    <row r="44" spans="1:7">
      <c r="A44" s="4" t="s">
        <v>33</v>
      </c>
      <c r="B44" s="5">
        <f>SUM('Local Option Sales Tax Coll'!B45:M45)</f>
        <v>207059.11</v>
      </c>
      <c r="C44" s="5">
        <f>SUM('Tourist Development Tax'!B45:M45)</f>
        <v>0</v>
      </c>
      <c r="D44" s="5">
        <f>SUM('Conv &amp; Tourist Impact'!B45:M45)</f>
        <v>0</v>
      </c>
      <c r="E44" s="5">
        <f>SUM('Voted 1-Cent Local Option Fuel'!B45:M45)</f>
        <v>11098.449999999999</v>
      </c>
      <c r="F44" s="5">
        <f>SUM('Non-Voted Local Option Fuel '!B45:M45)</f>
        <v>187403.78999999998</v>
      </c>
      <c r="G44" s="5">
        <f>SUM('Addtional Local Option Fuel'!B45:M45)</f>
        <v>0</v>
      </c>
    </row>
    <row r="45" spans="1:7">
      <c r="A45" s="4" t="s">
        <v>34</v>
      </c>
      <c r="B45" s="5">
        <f>SUM('Local Option Sales Tax Coll'!B46:M46)</f>
        <v>27120327.420000006</v>
      </c>
      <c r="C45" s="5">
        <f>SUM('Tourist Development Tax'!B46:M46)</f>
        <v>2019065.16</v>
      </c>
      <c r="D45" s="5">
        <f>SUM('Conv &amp; Tourist Impact'!B46:M46)</f>
        <v>0</v>
      </c>
      <c r="E45" s="5">
        <f>SUM('Voted 1-Cent Local Option Fuel'!B46:M46)</f>
        <v>1426358.7400000002</v>
      </c>
      <c r="F45" s="5">
        <f>SUM('Non-Voted Local Option Fuel '!B46:M46)</f>
        <v>8535465.379999999</v>
      </c>
      <c r="G45" s="5">
        <f>SUM('Addtional Local Option Fuel'!B46:M46)</f>
        <v>0</v>
      </c>
    </row>
    <row r="46" spans="1:7">
      <c r="A46" s="4" t="s">
        <v>35</v>
      </c>
      <c r="B46" s="5">
        <f>SUM('Local Option Sales Tax Coll'!B47:M47)</f>
        <v>2010702.8999999997</v>
      </c>
      <c r="C46" s="5">
        <f>SUM('Tourist Development Tax'!B47:M47)</f>
        <v>26162817.449999999</v>
      </c>
      <c r="D46" s="5">
        <f>SUM('Conv &amp; Tourist Impact'!B47:M47)</f>
        <v>0</v>
      </c>
      <c r="E46" s="5">
        <f>SUM('Voted 1-Cent Local Option Fuel'!B47:M47)</f>
        <v>2961314.2400000007</v>
      </c>
      <c r="F46" s="5">
        <f>SUM('Non-Voted Local Option Fuel '!B47:M47)</f>
        <v>17712151.919999998</v>
      </c>
      <c r="G46" s="5">
        <f>SUM('Addtional Local Option Fuel'!B47:M47)</f>
        <v>13272478.230000002</v>
      </c>
    </row>
    <row r="47" spans="1:7">
      <c r="A47" s="4" t="s">
        <v>36</v>
      </c>
      <c r="B47" s="5">
        <f>SUM('Local Option Sales Tax Coll'!B48:M48)</f>
        <v>45918347.43</v>
      </c>
      <c r="C47" s="5">
        <f>SUM('Tourist Development Tax'!B48:M48)</f>
        <v>4065866.8900000006</v>
      </c>
      <c r="D47" s="5">
        <f>SUM('Conv &amp; Tourist Impact'!B48:M48)</f>
        <v>0</v>
      </c>
      <c r="E47" s="5">
        <f>SUM('Voted 1-Cent Local Option Fuel'!B48:M48)</f>
        <v>1382584.7300000002</v>
      </c>
      <c r="F47" s="5">
        <f>SUM('Non-Voted Local Option Fuel '!B48:M48)</f>
        <v>8264842.6099999994</v>
      </c>
      <c r="G47" s="5">
        <f>SUM('Addtional Local Option Fuel'!B48:M48)</f>
        <v>0</v>
      </c>
    </row>
    <row r="48" spans="1:7">
      <c r="A48" s="4" t="s">
        <v>37</v>
      </c>
      <c r="B48" s="5">
        <f>SUM('Local Option Sales Tax Coll'!B49:M49)</f>
        <v>2444107.92</v>
      </c>
      <c r="C48" s="5">
        <f>SUM('Tourist Development Tax'!B49:M49)</f>
        <v>157361.59</v>
      </c>
      <c r="D48" s="5">
        <f>SUM('Conv &amp; Tourist Impact'!B49:M49)</f>
        <v>0</v>
      </c>
      <c r="E48" s="5">
        <f>SUM('Voted 1-Cent Local Option Fuel'!B49:M49)</f>
        <v>45422.53</v>
      </c>
      <c r="F48" s="5">
        <f>SUM('Non-Voted Local Option Fuel '!B49:M49)</f>
        <v>1419783.2100000002</v>
      </c>
      <c r="G48" s="5">
        <f>SUM('Addtional Local Option Fuel'!B49:M49)</f>
        <v>0</v>
      </c>
    </row>
    <row r="49" spans="1:7">
      <c r="A49" s="4" t="s">
        <v>38</v>
      </c>
      <c r="B49" s="5">
        <f>SUM('Local Option Sales Tax Coll'!B50:M50)</f>
        <v>246813.19</v>
      </c>
      <c r="C49" s="5">
        <f>SUM('Tourist Development Tax'!B50:M50)</f>
        <v>0</v>
      </c>
      <c r="D49" s="5">
        <f>SUM('Conv &amp; Tourist Impact'!B50:M50)</f>
        <v>0</v>
      </c>
      <c r="E49" s="5">
        <f>SUM('Voted 1-Cent Local Option Fuel'!B50:M50)</f>
        <v>43898.87</v>
      </c>
      <c r="F49" s="5">
        <f>SUM('Non-Voted Local Option Fuel '!B50:M50)</f>
        <v>256603.82</v>
      </c>
      <c r="G49" s="5">
        <f>SUM('Addtional Local Option Fuel'!B50:M50)</f>
        <v>0</v>
      </c>
    </row>
    <row r="50" spans="1:7">
      <c r="A50" s="4" t="s">
        <v>39</v>
      </c>
      <c r="B50" s="5">
        <f>SUM('Local Option Sales Tax Coll'!B51:M51)</f>
        <v>1250422.3299999998</v>
      </c>
      <c r="C50" s="5">
        <f>SUM('Tourist Development Tax'!B51:M51)</f>
        <v>85018.14</v>
      </c>
      <c r="D50" s="5">
        <f>SUM('Conv &amp; Tourist Impact'!B51:M51)</f>
        <v>0</v>
      </c>
      <c r="E50" s="5">
        <f>SUM('Voted 1-Cent Local Option Fuel'!B51:M51)</f>
        <v>176974.12</v>
      </c>
      <c r="F50" s="5">
        <f>SUM('Non-Voted Local Option Fuel '!B51:M51)</f>
        <v>1753886.5400000005</v>
      </c>
      <c r="G50" s="5">
        <f>SUM('Addtional Local Option Fuel'!B51:M51)</f>
        <v>0</v>
      </c>
    </row>
    <row r="51" spans="1:7">
      <c r="A51" s="4" t="s">
        <v>40</v>
      </c>
      <c r="B51" s="5">
        <f>SUM('Local Option Sales Tax Coll'!B52:M52)</f>
        <v>20105803.630000003</v>
      </c>
      <c r="C51" s="5">
        <f>SUM('Tourist Development Tax'!B52:M52)</f>
        <v>7986823.4399999995</v>
      </c>
      <c r="D51" s="5">
        <f>SUM('Conv &amp; Tourist Impact'!B52:M52)</f>
        <v>0</v>
      </c>
      <c r="E51" s="5">
        <f>SUM('Voted 1-Cent Local Option Fuel'!B52:M52)</f>
        <v>1568766.3000000003</v>
      </c>
      <c r="F51" s="5">
        <f>SUM('Non-Voted Local Option Fuel '!B52:M52)</f>
        <v>9378676.4199999999</v>
      </c>
      <c r="G51" s="5">
        <f>SUM('Addtional Local Option Fuel'!B52:M52)</f>
        <v>6996554.6099999994</v>
      </c>
    </row>
    <row r="52" spans="1:7">
      <c r="A52" s="4" t="s">
        <v>41</v>
      </c>
      <c r="B52" s="5">
        <f>SUM('Local Option Sales Tax Coll'!B53:M53)</f>
        <v>1861171.0400000003</v>
      </c>
      <c r="C52" s="5">
        <f>SUM('Tourist Development Tax'!B53:M53)</f>
        <v>852093.34999999986</v>
      </c>
      <c r="D52" s="5">
        <f>SUM('Conv &amp; Tourist Impact'!B53:M53)</f>
        <v>0</v>
      </c>
      <c r="E52" s="5">
        <f>SUM('Voted 1-Cent Local Option Fuel'!B53:M53)</f>
        <v>2000183.6899999997</v>
      </c>
      <c r="F52" s="5">
        <f>SUM('Non-Voted Local Option Fuel '!B53:M53)</f>
        <v>11923148.66</v>
      </c>
      <c r="G52" s="5">
        <f>SUM('Addtional Local Option Fuel'!B53:M53)</f>
        <v>7924446.1799999997</v>
      </c>
    </row>
    <row r="53" spans="1:7">
      <c r="A53" s="4" t="s">
        <v>42</v>
      </c>
      <c r="B53" s="5">
        <f>SUM('Local Option Sales Tax Coll'!B54:M54)</f>
        <v>6584875.0600000015</v>
      </c>
      <c r="C53" s="5">
        <f>SUM('Tourist Development Tax'!B54:M54)</f>
        <v>1177327.71</v>
      </c>
      <c r="D53" s="5">
        <f>SUM('Conv &amp; Tourist Impact'!B54:M54)</f>
        <v>0</v>
      </c>
      <c r="E53" s="5">
        <f>SUM('Voted 1-Cent Local Option Fuel'!B54:M54)</f>
        <v>779425.22000000009</v>
      </c>
      <c r="F53" s="5">
        <f>SUM('Non-Voted Local Option Fuel '!B54:M54)</f>
        <v>4664627.6399999997</v>
      </c>
      <c r="G53" s="5">
        <f>SUM('Addtional Local Option Fuel'!B54:M54)</f>
        <v>3536691.6800000006</v>
      </c>
    </row>
    <row r="54" spans="1:7">
      <c r="A54" s="4" t="s">
        <v>43</v>
      </c>
      <c r="B54" s="5">
        <f>SUM('Local Option Sales Tax Coll'!B55:M55)</f>
        <v>38597119.880000003</v>
      </c>
      <c r="C54" s="5">
        <f>SUM('Tourist Development Tax'!B55:M55)</f>
        <v>24658834.879999999</v>
      </c>
      <c r="D54" s="5">
        <f>SUM('Conv &amp; Tourist Impact'!B55:M55)</f>
        <v>6295116.2800000003</v>
      </c>
      <c r="E54" s="5">
        <f>SUM('Voted 1-Cent Local Option Fuel'!B55:M55)</f>
        <v>521572.86</v>
      </c>
      <c r="F54" s="5">
        <f>SUM('Non-Voted Local Option Fuel '!B55:M55)</f>
        <v>3122536.0799999996</v>
      </c>
      <c r="G54" s="5">
        <f>SUM('Addtional Local Option Fuel'!B55:M55)</f>
        <v>1468535.8199999998</v>
      </c>
    </row>
    <row r="55" spans="1:7">
      <c r="A55" s="4" t="s">
        <v>44</v>
      </c>
      <c r="B55" s="5">
        <f>SUM('Local Option Sales Tax Coll'!B56:M56)</f>
        <v>7010067.8599999994</v>
      </c>
      <c r="C55" s="5">
        <f>SUM('Tourist Development Tax'!B56:M56)</f>
        <v>3034618.81</v>
      </c>
      <c r="D55" s="5">
        <f>SUM('Conv &amp; Tourist Impact'!B56:M56)</f>
        <v>0</v>
      </c>
      <c r="E55" s="5">
        <f>SUM('Voted 1-Cent Local Option Fuel'!B56:M56)</f>
        <v>376427.11000000004</v>
      </c>
      <c r="F55" s="5">
        <f>SUM('Non-Voted Local Option Fuel '!B56:M56)</f>
        <v>2238136.34</v>
      </c>
      <c r="G55" s="5">
        <f>SUM('Addtional Local Option Fuel'!B56:M56)</f>
        <v>0</v>
      </c>
    </row>
    <row r="56" spans="1:7">
      <c r="A56" s="4" t="s">
        <v>45</v>
      </c>
      <c r="B56" s="5">
        <f>SUM('Local Option Sales Tax Coll'!B57:M57)</f>
        <v>1017673.5099999999</v>
      </c>
      <c r="C56" s="5">
        <f>SUM('Tourist Development Tax'!B57:M57)</f>
        <v>12933373.859999999</v>
      </c>
      <c r="D56" s="5">
        <f>SUM('Conv &amp; Tourist Impact'!B57:M57)</f>
        <v>0</v>
      </c>
      <c r="E56" s="5">
        <f>SUM('Voted 1-Cent Local Option Fuel'!B57:M57)</f>
        <v>1090227.45</v>
      </c>
      <c r="F56" s="5">
        <f>SUM('Non-Voted Local Option Fuel '!B57:M57)</f>
        <v>6529075.0699999994</v>
      </c>
      <c r="G56" s="5">
        <f>SUM('Addtional Local Option Fuel'!B57:M57)</f>
        <v>0</v>
      </c>
    </row>
    <row r="57" spans="1:7">
      <c r="A57" s="4" t="s">
        <v>46</v>
      </c>
      <c r="B57" s="5">
        <f>SUM('Local Option Sales Tax Coll'!B58:M58)</f>
        <v>3320310.51</v>
      </c>
      <c r="C57" s="5">
        <f>SUM('Tourist Development Tax'!B58:M58)</f>
        <v>167858.11000000002</v>
      </c>
      <c r="D57" s="5">
        <f>SUM('Conv &amp; Tourist Impact'!B58:M58)</f>
        <v>0</v>
      </c>
      <c r="E57" s="5">
        <f>SUM('Voted 1-Cent Local Option Fuel'!B58:M58)</f>
        <v>311741.44</v>
      </c>
      <c r="F57" s="5">
        <f>SUM('Non-Voted Local Option Fuel '!B58:M58)</f>
        <v>1857581.04</v>
      </c>
      <c r="G57" s="5">
        <f>SUM('Addtional Local Option Fuel'!B58:M58)</f>
        <v>1204761.07</v>
      </c>
    </row>
    <row r="58" spans="1:7">
      <c r="A58" s="4" t="s">
        <v>47</v>
      </c>
      <c r="B58" s="5">
        <f>SUM('Local Option Sales Tax Coll'!B59:M59)</f>
        <v>161206935.09</v>
      </c>
      <c r="C58" s="5">
        <f>SUM('Tourist Development Tax'!B59:M59)</f>
        <v>181569600</v>
      </c>
      <c r="D58" s="5">
        <f>SUM('Conv &amp; Tourist Impact'!B59:M59)</f>
        <v>0</v>
      </c>
      <c r="E58" s="5">
        <f>SUM('Voted 1-Cent Local Option Fuel'!B59:M59)</f>
        <v>1028678.8500000001</v>
      </c>
      <c r="F58" s="5">
        <f>SUM('Non-Voted Local Option Fuel '!B59:M59)</f>
        <v>38931545.799999997</v>
      </c>
      <c r="G58" s="5">
        <f>SUM('Addtional Local Option Fuel'!B59:M59)</f>
        <v>0</v>
      </c>
    </row>
    <row r="59" spans="1:7">
      <c r="A59" s="4" t="s">
        <v>48</v>
      </c>
      <c r="B59" s="5">
        <f>SUM('Local Option Sales Tax Coll'!B60:M60)</f>
        <v>35372705.299999997</v>
      </c>
      <c r="C59" s="5">
        <f>SUM('Tourist Development Tax'!B60:M60)</f>
        <v>33300075.490000006</v>
      </c>
      <c r="D59" s="5">
        <f>SUM('Conv &amp; Tourist Impact'!B60:M60)</f>
        <v>0</v>
      </c>
      <c r="E59" s="5">
        <f>SUM('Voted 1-Cent Local Option Fuel'!B60:M60)</f>
        <v>1673295.88</v>
      </c>
      <c r="F59" s="5">
        <f>SUM('Non-Voted Local Option Fuel '!B60:M60)</f>
        <v>10018331.460000003</v>
      </c>
      <c r="G59" s="5">
        <f>SUM('Addtional Local Option Fuel'!B60:M60)</f>
        <v>0</v>
      </c>
    </row>
    <row r="60" spans="1:7">
      <c r="A60" s="4" t="s">
        <v>49</v>
      </c>
      <c r="B60" s="5">
        <f>SUM('Local Option Sales Tax Coll'!B61:M61)</f>
        <v>6829777.1000000006</v>
      </c>
      <c r="C60" s="5">
        <f>SUM('Tourist Development Tax'!B61:M61)</f>
        <v>26175223.809999999</v>
      </c>
      <c r="D60" s="5">
        <f>SUM('Conv &amp; Tourist Impact'!B61:M61)</f>
        <v>0</v>
      </c>
      <c r="E60" s="5">
        <f>SUM('Voted 1-Cent Local Option Fuel'!B61:M61)</f>
        <v>5729730.2799999993</v>
      </c>
      <c r="F60" s="5">
        <f>SUM('Non-Voted Local Option Fuel '!B61:M61)</f>
        <v>34268340.989999995</v>
      </c>
      <c r="G60" s="5">
        <f>SUM('Addtional Local Option Fuel'!B61:M61)</f>
        <v>25826045.629999999</v>
      </c>
    </row>
    <row r="61" spans="1:7">
      <c r="A61" s="4" t="s">
        <v>50</v>
      </c>
      <c r="B61" s="5">
        <f>SUM('Local Option Sales Tax Coll'!B62:M62)</f>
        <v>36511472.480000004</v>
      </c>
      <c r="C61" s="5">
        <f>SUM('Tourist Development Tax'!B62:M62)</f>
        <v>741935.03</v>
      </c>
      <c r="D61" s="5">
        <f>SUM('Conv &amp; Tourist Impact'!B62:M62)</f>
        <v>0</v>
      </c>
      <c r="E61" s="5">
        <f>SUM('Voted 1-Cent Local Option Fuel'!B62:M62)</f>
        <v>2032819.6600000001</v>
      </c>
      <c r="F61" s="5">
        <f>SUM('Non-Voted Local Option Fuel '!B62:M62)</f>
        <v>12159420.310000002</v>
      </c>
      <c r="G61" s="5">
        <f>SUM('Addtional Local Option Fuel'!B62:M62)</f>
        <v>0</v>
      </c>
    </row>
    <row r="62" spans="1:7">
      <c r="A62" s="4" t="s">
        <v>51</v>
      </c>
      <c r="B62" s="5">
        <f>SUM('Local Option Sales Tax Coll'!B63:M63)</f>
        <v>110373479.62</v>
      </c>
      <c r="C62" s="5">
        <f>SUM('Tourist Development Tax'!B63:M63)</f>
        <v>27363960.240000002</v>
      </c>
      <c r="D62" s="5">
        <f>SUM('Conv &amp; Tourist Impact'!B63:M63)</f>
        <v>0</v>
      </c>
      <c r="E62" s="5">
        <f>SUM('Voted 1-Cent Local Option Fuel'!B63:M63)</f>
        <v>3793202.9000000004</v>
      </c>
      <c r="F62" s="5">
        <f>SUM('Non-Voted Local Option Fuel '!B63:M63)</f>
        <v>22695745.709999997</v>
      </c>
      <c r="G62" s="5">
        <f>SUM('Addtional Local Option Fuel'!B63:M63)</f>
        <v>0</v>
      </c>
    </row>
    <row r="63" spans="1:7">
      <c r="A63" s="4" t="s">
        <v>52</v>
      </c>
      <c r="B63" s="5">
        <f>SUM('Local Option Sales Tax Coll'!B64:M64)</f>
        <v>54706628.329999998</v>
      </c>
      <c r="C63" s="5">
        <f>SUM('Tourist Development Tax'!B64:M64)</f>
        <v>6833165.7700000005</v>
      </c>
      <c r="D63" s="5">
        <f>SUM('Conv &amp; Tourist Impact'!B64:M64)</f>
        <v>0</v>
      </c>
      <c r="E63" s="5">
        <f>SUM('Voted 1-Cent Local Option Fuel'!B64:M64)</f>
        <v>2924810.9000000004</v>
      </c>
      <c r="F63" s="5">
        <f>SUM('Non-Voted Local Option Fuel '!B64:M64)</f>
        <v>17428887.59</v>
      </c>
      <c r="G63" s="5">
        <f>SUM('Addtional Local Option Fuel'!B64:M64)</f>
        <v>11093737</v>
      </c>
    </row>
    <row r="64" spans="1:7">
      <c r="A64" s="4" t="s">
        <v>53</v>
      </c>
      <c r="B64" s="5">
        <f>SUM('Local Option Sales Tax Coll'!B65:M65)</f>
        <v>4360786.8200000012</v>
      </c>
      <c r="C64" s="5">
        <f>SUM('Tourist Development Tax'!B65:M65)</f>
        <v>246270.49</v>
      </c>
      <c r="D64" s="5">
        <f>SUM('Conv &amp; Tourist Impact'!B65:M65)</f>
        <v>0</v>
      </c>
      <c r="E64" s="5">
        <f>SUM('Voted 1-Cent Local Option Fuel'!B65:M65)</f>
        <v>321030.84999999998</v>
      </c>
      <c r="F64" s="5">
        <f>SUM('Non-Voted Local Option Fuel '!B65:M65)</f>
        <v>1914360.76</v>
      </c>
      <c r="G64" s="5">
        <f>SUM('Addtional Local Option Fuel'!B65:M65)</f>
        <v>1294218.01</v>
      </c>
    </row>
    <row r="65" spans="1:7">
      <c r="A65" s="4" t="s">
        <v>54</v>
      </c>
      <c r="B65" s="5">
        <f>SUM('Local Option Sales Tax Coll'!B66:M66)</f>
        <v>1019166.5100000002</v>
      </c>
      <c r="C65" s="5">
        <f>SUM('Tourist Development Tax'!B66:M66)</f>
        <v>6944412.3100000015</v>
      </c>
      <c r="D65" s="5">
        <f>SUM('Conv &amp; Tourist Impact'!B66:M66)</f>
        <v>0</v>
      </c>
      <c r="E65" s="5">
        <f>SUM('Voted 1-Cent Local Option Fuel'!B66:M66)</f>
        <v>196592.68</v>
      </c>
      <c r="F65" s="5">
        <f>SUM('Non-Voted Local Option Fuel '!B66:M66)</f>
        <v>7158894.3499999996</v>
      </c>
      <c r="G65" s="5">
        <f>SUM('Addtional Local Option Fuel'!B66:M66)</f>
        <v>0</v>
      </c>
    </row>
    <row r="66" spans="1:7">
      <c r="A66" s="4" t="s">
        <v>55</v>
      </c>
      <c r="B66" s="5">
        <f>SUM('Local Option Sales Tax Coll'!B67:M67)</f>
        <v>10401722.109999999</v>
      </c>
      <c r="C66" s="5">
        <f>SUM('Tourist Development Tax'!B67:M67)</f>
        <v>2571895.7799999998</v>
      </c>
      <c r="D66" s="5">
        <f>SUM('Conv &amp; Tourist Impact'!B67:M67)</f>
        <v>0</v>
      </c>
      <c r="E66" s="5">
        <f>SUM('Voted 1-Cent Local Option Fuel'!B67:M67)</f>
        <v>1325398.97</v>
      </c>
      <c r="F66" s="5">
        <f>SUM('Non-Voted Local Option Fuel '!B67:M67)</f>
        <v>7917715.3499999996</v>
      </c>
      <c r="G66" s="5">
        <f>SUM('Addtional Local Option Fuel'!B67:M67)</f>
        <v>5696418.7300000014</v>
      </c>
    </row>
    <row r="67" spans="1:7">
      <c r="A67" s="4" t="s">
        <v>56</v>
      </c>
      <c r="B67" s="5">
        <f>SUM('Local Option Sales Tax Coll'!B68:M68)</f>
        <v>5348466.49</v>
      </c>
      <c r="C67" s="5">
        <f>SUM('Tourist Development Tax'!B68:M68)</f>
        <v>1134256.8</v>
      </c>
      <c r="D67" s="5">
        <f>SUM('Conv &amp; Tourist Impact'!B68:M68)</f>
        <v>0</v>
      </c>
      <c r="E67" s="5">
        <f>SUM('Voted 1-Cent Local Option Fuel'!B68:M68)</f>
        <v>92669.489999999991</v>
      </c>
      <c r="F67" s="5">
        <f>SUM('Non-Voted Local Option Fuel '!B68:M68)</f>
        <v>4407211.0200000005</v>
      </c>
      <c r="G67" s="5">
        <f>SUM('Addtional Local Option Fuel'!B68:M68)</f>
        <v>0</v>
      </c>
    </row>
    <row r="68" spans="1:7">
      <c r="A68" s="4" t="s">
        <v>57</v>
      </c>
      <c r="B68" s="5">
        <f>SUM('Local Option Sales Tax Coll'!B69:M69)</f>
        <v>49176278.200000003</v>
      </c>
      <c r="C68" s="5">
        <f>SUM('Tourist Development Tax'!B69:M69)</f>
        <v>13740779.43</v>
      </c>
      <c r="D68" s="5">
        <f>SUM('Conv &amp; Tourist Impact'!B69:M69)</f>
        <v>0</v>
      </c>
      <c r="E68" s="5">
        <f>SUM('Voted 1-Cent Local Option Fuel'!B69:M69)</f>
        <v>1578217.4900000002</v>
      </c>
      <c r="F68" s="5">
        <f>SUM('Non-Voted Local Option Fuel '!B69:M69)</f>
        <v>9441364.7800000012</v>
      </c>
      <c r="G68" s="5">
        <f>SUM('Addtional Local Option Fuel'!B69:M69)</f>
        <v>7193334.6100000013</v>
      </c>
    </row>
    <row r="69" spans="1:7">
      <c r="A69" s="4" t="s">
        <v>58</v>
      </c>
      <c r="B69" s="5">
        <f>SUM('Local Option Sales Tax Coll'!B70:M70)</f>
        <v>31066938.119999997</v>
      </c>
      <c r="C69" s="5">
        <f>SUM('Tourist Development Tax'!C70:M70)</f>
        <v>3166182.2</v>
      </c>
      <c r="D69" s="5">
        <f>SUM('Conv &amp; Tourist Impact'!B70:M70)</f>
        <v>0</v>
      </c>
      <c r="E69" s="5">
        <f>SUM('Voted 1-Cent Local Option Fuel'!B70:M70)</f>
        <v>1986757.0200000003</v>
      </c>
      <c r="F69" s="5">
        <f>SUM('Non-Voted Local Option Fuel '!B70:M70)</f>
        <v>11893854.34</v>
      </c>
      <c r="G69" s="5">
        <f>SUM('Addtional Local Option Fuel'!B70:M70)</f>
        <v>0</v>
      </c>
    </row>
    <row r="70" spans="1:7">
      <c r="A70" s="4" t="s">
        <v>59</v>
      </c>
      <c r="B70" s="5">
        <f>SUM('Local Option Sales Tax Coll'!B71:M71)</f>
        <v>7977183.0499999998</v>
      </c>
      <c r="C70" s="5">
        <f>SUM('Tourist Development Tax'!B71:M71)</f>
        <v>383961.72000000003</v>
      </c>
      <c r="D70" s="5">
        <f>SUM('Conv &amp; Tourist Impact'!B71:M71)</f>
        <v>0</v>
      </c>
      <c r="E70" s="5">
        <f>SUM('Voted 1-Cent Local Option Fuel'!B71:M71)</f>
        <v>777672.23</v>
      </c>
      <c r="F70" s="5">
        <f>SUM('Non-Voted Local Option Fuel '!B71:M71)</f>
        <v>4615974.12</v>
      </c>
      <c r="G70" s="5">
        <f>SUM('Addtional Local Option Fuel'!B71:M71)</f>
        <v>0</v>
      </c>
    </row>
    <row r="71" spans="1:7">
      <c r="A71" s="4" t="s">
        <v>60</v>
      </c>
      <c r="B71" s="5">
        <f>SUM('Local Option Sales Tax Coll'!B72:M72)</f>
        <v>2509164.5000000005</v>
      </c>
      <c r="C71" s="5">
        <f>SUM('Tourist Development Tax'!B72:M72)</f>
        <v>166916.82000000004</v>
      </c>
      <c r="D71" s="5">
        <f>SUM('Conv &amp; Tourist Impact'!B72:M72)</f>
        <v>0</v>
      </c>
      <c r="E71" s="5">
        <f>SUM('Voted 1-Cent Local Option Fuel'!B72:M72)</f>
        <v>275412.25999999995</v>
      </c>
      <c r="F71" s="5">
        <f>SUM('Non-Voted Local Option Fuel '!B72:M72)</f>
        <v>1639856.9200000002</v>
      </c>
      <c r="G71" s="5">
        <f>SUM('Addtional Local Option Fuel'!B72:M72)</f>
        <v>1025303.17</v>
      </c>
    </row>
    <row r="72" spans="1:7">
      <c r="A72" s="4" t="s">
        <v>130</v>
      </c>
      <c r="B72" s="5">
        <f>SUM('Local Option Sales Tax Coll'!B73:M73)</f>
        <v>1705079.5099999998</v>
      </c>
      <c r="C72" s="5">
        <f>SUM('Tourist Development Tax'!B73:M73)</f>
        <v>195575</v>
      </c>
      <c r="D72" s="5">
        <f>SUM('Conv &amp; Tourist Impact'!B73:M73)</f>
        <v>0</v>
      </c>
      <c r="E72" s="5">
        <f>SUM('Voted 1-Cent Local Option Fuel'!B73:M73)</f>
        <v>62057.999999999993</v>
      </c>
      <c r="F72" s="5">
        <f>SUM('Non-Voted Local Option Fuel '!B73:M73)</f>
        <v>977419.46</v>
      </c>
      <c r="G72" s="5">
        <f>SUM('Addtional Local Option Fuel'!B73:M73)</f>
        <v>0</v>
      </c>
    </row>
    <row r="73" spans="1:7">
      <c r="A73" s="4" t="s">
        <v>62</v>
      </c>
      <c r="B73" s="5">
        <f>SUM('Local Option Sales Tax Coll'!B74:M74)</f>
        <v>390864.42</v>
      </c>
      <c r="C73" s="5">
        <f>SUM('Tourist Development Tax'!B74:M74)</f>
        <v>0</v>
      </c>
      <c r="D73" s="5">
        <f>SUM('Conv &amp; Tourist Impact'!B74:M74)</f>
        <v>0</v>
      </c>
      <c r="E73" s="5">
        <f>SUM('Voted 1-Cent Local Option Fuel'!B74:M74)</f>
        <v>64310.93</v>
      </c>
      <c r="F73" s="5">
        <f>SUM('Non-Voted Local Option Fuel '!B74:M74)</f>
        <v>381508.16</v>
      </c>
      <c r="G73" s="5">
        <f>SUM('Addtional Local Option Fuel'!B74:M74)</f>
        <v>0</v>
      </c>
    </row>
    <row r="74" spans="1:7">
      <c r="A74" s="4" t="s">
        <v>63</v>
      </c>
      <c r="B74" s="5">
        <f>SUM('Local Option Sales Tax Coll'!B75:M75)</f>
        <v>26367421.400000006</v>
      </c>
      <c r="C74" s="5">
        <f>SUM('Tourist Development Tax'!B75:M75)</f>
        <v>7269672.1200000001</v>
      </c>
      <c r="D74" s="5">
        <f>SUM('Conv &amp; Tourist Impact'!B75:M75)</f>
        <v>7269671.7600000007</v>
      </c>
      <c r="E74" s="5">
        <f>SUM('Voted 1-Cent Local Option Fuel'!B75:M75)</f>
        <v>2286655.4499999997</v>
      </c>
      <c r="F74" s="5">
        <f>SUM('Non-Voted Local Option Fuel '!B75:M75)</f>
        <v>13679408.99</v>
      </c>
      <c r="G74" s="5">
        <f>SUM('Addtional Local Option Fuel'!B75:M75)</f>
        <v>10317632.870000001</v>
      </c>
    </row>
    <row r="75" spans="1:7">
      <c r="A75" s="4" t="s">
        <v>64</v>
      </c>
      <c r="B75" s="5">
        <f>SUM('Local Option Sales Tax Coll'!B76:M76)</f>
        <v>1394152.0299999998</v>
      </c>
      <c r="C75" s="5">
        <f>SUM('Tourist Development Tax'!B76:M76)</f>
        <v>72506.41</v>
      </c>
      <c r="D75" s="5">
        <f>SUM('Conv &amp; Tourist Impact'!B76:M76)</f>
        <v>0</v>
      </c>
      <c r="E75" s="5">
        <f>SUM('Voted 1-Cent Local Option Fuel'!B76:M76)</f>
        <v>110628.28000000003</v>
      </c>
      <c r="F75" s="5">
        <f>SUM('Non-Voted Local Option Fuel '!B76:M76)</f>
        <v>660011.30999999994</v>
      </c>
      <c r="G75" s="5">
        <f>SUM('Addtional Local Option Fuel'!B76:M76)</f>
        <v>0</v>
      </c>
    </row>
    <row r="76" spans="1:7">
      <c r="A76" s="4" t="s">
        <v>65</v>
      </c>
      <c r="B76" s="5">
        <f>SUM('Local Option Sales Tax Coll'!B77:M77)</f>
        <v>13400414.319999998</v>
      </c>
      <c r="C76" s="5">
        <f>SUM('Tourist Development Tax'!B77:M77)</f>
        <v>15880206.200000001</v>
      </c>
      <c r="D76" s="5">
        <f>SUM('Conv &amp; Tourist Impact'!B77:M77)</f>
        <v>0</v>
      </c>
      <c r="E76" s="5">
        <f>SUM('Voted 1-Cent Local Option Fuel'!B77:M77)</f>
        <v>310949.19999999995</v>
      </c>
      <c r="F76" s="5">
        <f>SUM('Non-Voted Local Option Fuel '!B77:M77)</f>
        <v>1858292.0999999999</v>
      </c>
      <c r="G76" s="5">
        <f>SUM('Addtional Local Option Fuel'!B77:M77)</f>
        <v>0</v>
      </c>
    </row>
    <row r="77" spans="1:7">
      <c r="A77" s="4" t="s">
        <v>66</v>
      </c>
      <c r="B77" s="5">
        <f>SUM('Local Option Sales Tax Coll'!B78:M78)</f>
        <v>1237644.0399999998</v>
      </c>
      <c r="C77" s="5">
        <f>SUM('Tourist Development Tax'!B78:M78)</f>
        <v>62646.67</v>
      </c>
      <c r="D77" s="5">
        <f>SUM('Conv &amp; Tourist Impact'!B78:M78)</f>
        <v>0</v>
      </c>
      <c r="E77" s="5">
        <f>SUM('Voted 1-Cent Local Option Fuel'!B78:M78)</f>
        <v>117488.58000000002</v>
      </c>
      <c r="F77" s="5">
        <f>SUM('Non-Voted Local Option Fuel '!B78:M78)</f>
        <v>702014.0199999999</v>
      </c>
      <c r="G77" s="5">
        <f>SUM('Addtional Local Option Fuel'!B78:M78)</f>
        <v>0</v>
      </c>
    </row>
    <row r="78" spans="1:7">
      <c r="A78" s="4" t="s">
        <v>67</v>
      </c>
      <c r="B78" s="5">
        <f>SUM('Local Option Sales Tax Coll'!B79:M79)</f>
        <v>111788832.11</v>
      </c>
      <c r="C78" s="5">
        <f>SUM('Tourist Development Tax'!B79:M79)</f>
        <v>0</v>
      </c>
      <c r="D78" s="5">
        <f>SUM('Conv &amp; Tourist Impact'!B79:M79)</f>
        <v>0</v>
      </c>
      <c r="E78" s="5">
        <f>SUM('Voted 1-Cent Local Option Fuel'!B79:M79)</f>
        <v>0</v>
      </c>
      <c r="F78" s="5">
        <f>SUM('Non-Voted Local Option Fuel '!B79:M79)</f>
        <v>0</v>
      </c>
      <c r="G78" s="5">
        <f>SUM('Addtional Local Option Fuel'!B79:M79)</f>
        <v>0</v>
      </c>
    </row>
    <row r="79" spans="1:7">
      <c r="A79" s="4" t="s">
        <v>1</v>
      </c>
      <c r="B79" s="5" t="s">
        <v>83</v>
      </c>
      <c r="C79" s="5" t="s">
        <v>84</v>
      </c>
      <c r="D79" s="5" t="s">
        <v>84</v>
      </c>
      <c r="E79" s="5" t="s">
        <v>84</v>
      </c>
      <c r="F79" s="5" t="s">
        <v>84</v>
      </c>
      <c r="G79" s="5" t="s">
        <v>85</v>
      </c>
    </row>
    <row r="80" spans="1:7">
      <c r="A80" s="4" t="s">
        <v>68</v>
      </c>
      <c r="B80" s="5">
        <f t="shared" ref="B80:G80" si="0">SUM(B11:B78)</f>
        <v>1657416441.1299992</v>
      </c>
      <c r="C80" s="5">
        <f t="shared" si="0"/>
        <v>570042669.05000007</v>
      </c>
      <c r="D80" s="5">
        <f t="shared" si="0"/>
        <v>76558910.50500001</v>
      </c>
      <c r="E80" s="5">
        <f t="shared" si="0"/>
        <v>79072176.879999995</v>
      </c>
      <c r="F80" s="5">
        <f t="shared" si="0"/>
        <v>564071074.3499999</v>
      </c>
      <c r="G80" s="5">
        <f t="shared" si="0"/>
        <v>186820695.91</v>
      </c>
    </row>
    <row r="82" spans="1:1">
      <c r="A82" s="4" t="s">
        <v>86</v>
      </c>
    </row>
    <row r="83" spans="1:1">
      <c r="A83" s="4" t="s">
        <v>87</v>
      </c>
    </row>
    <row r="84" spans="1:1">
      <c r="A84" s="4" t="s">
        <v>88</v>
      </c>
    </row>
    <row r="85" spans="1:1">
      <c r="A85" s="4"/>
    </row>
  </sheetData>
  <mergeCells count="4">
    <mergeCell ref="A3:G3"/>
    <mergeCell ref="A5:G5"/>
    <mergeCell ref="A6:G6"/>
    <mergeCell ref="A4:G4"/>
  </mergeCells>
  <phoneticPr fontId="3" type="noConversion"/>
  <pageMargins left="0.75" right="0.75" top="1" bottom="1" header="0.5" footer="0.5"/>
  <pageSetup scale="7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24"/>
    <pageSetUpPr fitToPage="1"/>
  </sheetPr>
  <dimension ref="A1:N81"/>
  <sheetViews>
    <sheetView workbookViewId="0">
      <pane xSplit="1" ySplit="11" topLeftCell="E62" activePane="bottomRight" state="frozen"/>
      <selection pane="topRight" activeCell="B1" sqref="B1"/>
      <selection pane="bottomLeft" activeCell="A10" sqref="A10"/>
      <selection pane="bottomRight" activeCell="J77" sqref="J77"/>
    </sheetView>
  </sheetViews>
  <sheetFormatPr defaultRowHeight="12.75"/>
  <cols>
    <col min="1" max="1" width="16.1640625" bestFit="1" customWidth="1"/>
    <col min="2" max="4" width="11.1640625" hidden="1" customWidth="1"/>
    <col min="5" max="13" width="11.1640625" bestFit="1" customWidth="1"/>
    <col min="14" max="14" width="12.6640625" bestFit="1" customWidth="1"/>
  </cols>
  <sheetData>
    <row r="1" spans="1:14">
      <c r="A1" t="str">
        <f>'SFY1012'!A1</f>
        <v>VALIDATED TAX RECEIPTS DATA FOR:  JULY, 2010 thru June, 2012</v>
      </c>
      <c r="N1" t="s">
        <v>89</v>
      </c>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133</v>
      </c>
      <c r="B7" s="36"/>
      <c r="C7" s="36"/>
      <c r="D7" s="36"/>
      <c r="E7" s="36"/>
      <c r="F7" s="36"/>
      <c r="G7" s="36"/>
      <c r="H7" s="36"/>
      <c r="I7" s="36"/>
      <c r="J7" s="36"/>
      <c r="K7" s="36"/>
      <c r="L7" s="36"/>
      <c r="M7" s="36"/>
      <c r="N7" s="36"/>
    </row>
    <row r="8" spans="1:14">
      <c r="N8" s="6"/>
    </row>
    <row r="9" spans="1:14">
      <c r="B9" s="2">
        <v>40725</v>
      </c>
      <c r="C9" s="2">
        <v>40756</v>
      </c>
      <c r="D9" s="2">
        <v>40787</v>
      </c>
      <c r="E9" s="2">
        <v>40817</v>
      </c>
      <c r="F9" s="2">
        <v>40848</v>
      </c>
      <c r="G9" s="2">
        <v>40878</v>
      </c>
      <c r="H9" s="2">
        <v>40909</v>
      </c>
      <c r="I9" s="2">
        <v>40940</v>
      </c>
      <c r="J9" s="2">
        <v>40969</v>
      </c>
      <c r="K9" s="2">
        <v>41000</v>
      </c>
      <c r="L9" s="2">
        <v>41030</v>
      </c>
      <c r="M9" s="2">
        <v>41061</v>
      </c>
      <c r="N9" s="31" t="s">
        <v>139</v>
      </c>
    </row>
    <row r="10" spans="1:14">
      <c r="A10" t="s">
        <v>0</v>
      </c>
      <c r="B10" s="3"/>
      <c r="C10" s="3"/>
      <c r="D10" s="3"/>
      <c r="E10" s="3"/>
      <c r="F10" s="3"/>
      <c r="G10" s="3"/>
      <c r="H10" s="3"/>
      <c r="I10" s="3"/>
      <c r="J10" s="3"/>
      <c r="K10" s="3"/>
      <c r="L10" s="3"/>
      <c r="M10" s="3"/>
      <c r="N10" s="6"/>
    </row>
    <row r="11" spans="1:14">
      <c r="A11" t="s">
        <v>1</v>
      </c>
    </row>
    <row r="12" spans="1:14">
      <c r="A12" t="s">
        <v>90</v>
      </c>
      <c r="B12" s="1">
        <v>667329.91</v>
      </c>
      <c r="C12" s="1">
        <v>658849.98</v>
      </c>
      <c r="D12" s="1">
        <v>661003.04</v>
      </c>
      <c r="E12" s="1">
        <v>683457.98</v>
      </c>
      <c r="F12" s="1">
        <v>671210.28</v>
      </c>
      <c r="G12" s="1">
        <v>673053.56</v>
      </c>
      <c r="H12" s="1">
        <v>810433.22</v>
      </c>
      <c r="I12" s="32">
        <v>164286.71</v>
      </c>
      <c r="J12" s="1">
        <v>159240.45000000001</v>
      </c>
      <c r="K12" s="1">
        <v>150927.01999999999</v>
      </c>
      <c r="L12" s="1">
        <v>147819.76999999999</v>
      </c>
      <c r="M12" s="1">
        <v>160667.04999999999</v>
      </c>
      <c r="N12" s="6">
        <f>SUM(B12:M12)</f>
        <v>5608278.9699999997</v>
      </c>
    </row>
    <row r="13" spans="1:14">
      <c r="A13" t="s">
        <v>91</v>
      </c>
      <c r="B13" s="1">
        <v>115833.82</v>
      </c>
      <c r="C13" s="1">
        <v>110299.78</v>
      </c>
      <c r="D13" s="1">
        <v>105665.88</v>
      </c>
      <c r="E13" s="1">
        <v>108842.39</v>
      </c>
      <c r="F13" s="1">
        <v>113206.7</v>
      </c>
      <c r="G13" s="1">
        <v>112718.37</v>
      </c>
      <c r="H13" s="1">
        <v>127562.4</v>
      </c>
      <c r="I13" s="1">
        <v>105417.3</v>
      </c>
      <c r="J13" s="1">
        <v>119414.09</v>
      </c>
      <c r="K13" s="1">
        <v>125199.36</v>
      </c>
      <c r="L13" s="1">
        <v>115237.42</v>
      </c>
      <c r="M13" s="1">
        <v>114255.78</v>
      </c>
      <c r="N13" s="6">
        <f t="shared" ref="N13:N76" si="0">SUM(B13:M13)</f>
        <v>1373653.29</v>
      </c>
    </row>
    <row r="14" spans="1:14">
      <c r="A14" t="s">
        <v>92</v>
      </c>
      <c r="B14" s="1">
        <v>1560527.4</v>
      </c>
      <c r="C14" s="1">
        <v>1628136.13</v>
      </c>
      <c r="D14" s="1">
        <v>1198953.3500000001</v>
      </c>
      <c r="E14" s="1">
        <v>1080326.92</v>
      </c>
      <c r="F14" s="1">
        <v>990728.76</v>
      </c>
      <c r="G14" s="1">
        <v>943034.65</v>
      </c>
      <c r="H14" s="1">
        <v>1025385.79</v>
      </c>
      <c r="I14" s="1">
        <v>887039.7</v>
      </c>
      <c r="J14" s="1">
        <v>1018837.21</v>
      </c>
      <c r="K14" s="1">
        <v>1439433.31</v>
      </c>
      <c r="L14" s="1">
        <v>1252481.51</v>
      </c>
      <c r="M14" s="1">
        <v>1334854.25</v>
      </c>
      <c r="N14" s="6">
        <f t="shared" si="0"/>
        <v>14359738.98</v>
      </c>
    </row>
    <row r="15" spans="1:14">
      <c r="A15" t="s">
        <v>5</v>
      </c>
      <c r="B15" s="1">
        <v>150266.07</v>
      </c>
      <c r="C15" s="1">
        <v>152620.70000000001</v>
      </c>
      <c r="D15" s="1">
        <v>138132.07999999999</v>
      </c>
      <c r="E15" s="1">
        <v>143844.56</v>
      </c>
      <c r="F15" s="1">
        <v>149265.76999999999</v>
      </c>
      <c r="G15" s="1">
        <v>152184.48000000001</v>
      </c>
      <c r="H15" s="1">
        <v>153307.9</v>
      </c>
      <c r="I15" s="1">
        <v>139249.18</v>
      </c>
      <c r="J15" s="1">
        <v>149815.93</v>
      </c>
      <c r="K15" s="1">
        <v>159077.48000000001</v>
      </c>
      <c r="L15" s="1">
        <v>160248.79</v>
      </c>
      <c r="M15" s="1">
        <v>149203.75</v>
      </c>
      <c r="N15" s="6">
        <f t="shared" si="0"/>
        <v>1797216.69</v>
      </c>
    </row>
    <row r="16" spans="1:14">
      <c r="A16" t="s">
        <v>93</v>
      </c>
      <c r="B16" s="1">
        <v>118134.1</v>
      </c>
      <c r="C16" s="1">
        <v>110061.46</v>
      </c>
      <c r="D16" s="1">
        <v>100748.78</v>
      </c>
      <c r="E16" s="1">
        <v>96378.14</v>
      </c>
      <c r="F16" s="1">
        <v>95377.99</v>
      </c>
      <c r="G16" s="1">
        <v>160600.42000000001</v>
      </c>
      <c r="H16" s="1">
        <v>103101.68</v>
      </c>
      <c r="I16" s="1">
        <v>95762.06</v>
      </c>
      <c r="J16" s="1">
        <v>125127.43</v>
      </c>
      <c r="K16" s="1">
        <v>114799.62</v>
      </c>
      <c r="L16" s="1">
        <v>94475.86</v>
      </c>
      <c r="M16" s="1">
        <v>98524.43</v>
      </c>
      <c r="N16" s="6">
        <f t="shared" si="0"/>
        <v>1313091.9700000002</v>
      </c>
    </row>
    <row r="17" spans="1:14">
      <c r="A17" t="s">
        <v>94</v>
      </c>
      <c r="B17" s="1">
        <v>1083002.23</v>
      </c>
      <c r="C17" s="1">
        <v>963756.46</v>
      </c>
      <c r="D17" s="1">
        <v>939262.24</v>
      </c>
      <c r="E17" s="1">
        <v>1067709.6499999999</v>
      </c>
      <c r="F17" s="1">
        <v>891703.82</v>
      </c>
      <c r="G17" s="1">
        <v>941954.28</v>
      </c>
      <c r="H17" s="1">
        <v>1197396.6399999999</v>
      </c>
      <c r="I17" s="1">
        <v>894399.75</v>
      </c>
      <c r="J17" s="1">
        <v>872175.85</v>
      </c>
      <c r="K17" s="1">
        <v>1051570.52</v>
      </c>
      <c r="L17" s="1">
        <v>883396.12</v>
      </c>
      <c r="M17" s="1">
        <v>963274.98</v>
      </c>
      <c r="N17" s="6">
        <f t="shared" si="0"/>
        <v>11749602.539999999</v>
      </c>
    </row>
    <row r="18" spans="1:14">
      <c r="A18" t="s">
        <v>8</v>
      </c>
      <c r="B18" s="1">
        <v>74712.62</v>
      </c>
      <c r="C18" s="1">
        <v>71370.720000000001</v>
      </c>
      <c r="D18" s="1">
        <v>71857.25</v>
      </c>
      <c r="E18" s="1">
        <v>73500.179999999993</v>
      </c>
      <c r="F18" s="1">
        <v>67675.679999999993</v>
      </c>
      <c r="G18" s="1">
        <v>60767.03</v>
      </c>
      <c r="H18" s="1">
        <v>75930.47</v>
      </c>
      <c r="I18" s="1">
        <v>66462.39</v>
      </c>
      <c r="J18" s="1">
        <v>74186.62</v>
      </c>
      <c r="K18" s="1">
        <v>86793.86</v>
      </c>
      <c r="L18" s="1">
        <v>69515.67</v>
      </c>
      <c r="M18" s="1">
        <v>70825.460000000006</v>
      </c>
      <c r="N18" s="6">
        <f t="shared" si="0"/>
        <v>863597.95</v>
      </c>
    </row>
    <row r="19" spans="1:14">
      <c r="A19" t="s">
        <v>95</v>
      </c>
      <c r="B19" s="1">
        <v>1271596.74</v>
      </c>
      <c r="C19" s="1">
        <v>1168365.75</v>
      </c>
      <c r="D19" s="1">
        <v>1133648.27</v>
      </c>
      <c r="E19" s="1">
        <v>1163303.27</v>
      </c>
      <c r="F19" s="1">
        <v>1300113.98</v>
      </c>
      <c r="G19" s="1">
        <v>1530338.3</v>
      </c>
      <c r="H19" s="1">
        <v>1675439.32</v>
      </c>
      <c r="I19" s="1">
        <v>1569775.88</v>
      </c>
      <c r="J19" s="1">
        <v>1673031.27</v>
      </c>
      <c r="K19" s="1">
        <v>1851733.02</v>
      </c>
      <c r="L19" s="1">
        <v>1480106.54</v>
      </c>
      <c r="M19" s="1">
        <v>1311648.06</v>
      </c>
      <c r="N19" s="6">
        <f t="shared" si="0"/>
        <v>17129100.399999995</v>
      </c>
    </row>
    <row r="20" spans="1:14">
      <c r="A20" t="s">
        <v>96</v>
      </c>
      <c r="B20" s="1">
        <v>17288.09</v>
      </c>
      <c r="C20" s="1">
        <v>18474.14</v>
      </c>
      <c r="D20" s="1">
        <v>16346.6</v>
      </c>
      <c r="E20" s="1">
        <v>22340.69</v>
      </c>
      <c r="F20" s="1">
        <v>17497.330000000002</v>
      </c>
      <c r="G20" s="1">
        <v>17752.11</v>
      </c>
      <c r="H20" s="1">
        <v>18448.939999999999</v>
      </c>
      <c r="I20" s="1">
        <v>18833.43</v>
      </c>
      <c r="J20" s="1">
        <v>20209.689999999999</v>
      </c>
      <c r="K20" s="1">
        <v>22869.54</v>
      </c>
      <c r="L20" s="1">
        <v>20887.62</v>
      </c>
      <c r="M20" s="1">
        <v>22264.95</v>
      </c>
      <c r="N20" s="6">
        <f t="shared" si="0"/>
        <v>233213.13</v>
      </c>
    </row>
    <row r="21" spans="1:14">
      <c r="A21" t="s">
        <v>97</v>
      </c>
      <c r="B21" s="1">
        <v>1215175.3</v>
      </c>
      <c r="C21" s="1">
        <v>1147173.49</v>
      </c>
      <c r="D21" s="1">
        <v>1130844.8500000001</v>
      </c>
      <c r="E21" s="1">
        <v>1139462.55</v>
      </c>
      <c r="F21" s="1">
        <v>1139695.6200000001</v>
      </c>
      <c r="G21" s="1">
        <v>1247429.8</v>
      </c>
      <c r="H21" s="1">
        <v>1492443.09</v>
      </c>
      <c r="I21" s="1">
        <v>1108027.75</v>
      </c>
      <c r="J21" s="1">
        <v>1229993.17</v>
      </c>
      <c r="K21" s="1">
        <v>1346196.26</v>
      </c>
      <c r="L21" s="1">
        <v>1200395.92</v>
      </c>
      <c r="M21" s="1">
        <v>1216149.6100000001</v>
      </c>
      <c r="N21" s="6">
        <f t="shared" si="0"/>
        <v>14612987.41</v>
      </c>
    </row>
    <row r="22" spans="1:14">
      <c r="A22" t="s">
        <v>98</v>
      </c>
      <c r="B22" s="1">
        <v>424176.2</v>
      </c>
      <c r="C22" s="1">
        <v>25280.080000000002</v>
      </c>
      <c r="D22" s="1">
        <v>32194.68</v>
      </c>
      <c r="E22" s="1">
        <v>32084.91</v>
      </c>
      <c r="F22" s="1">
        <v>25722.44</v>
      </c>
      <c r="G22" s="1">
        <v>25124.35</v>
      </c>
      <c r="H22" s="1">
        <v>27823.35</v>
      </c>
      <c r="I22" s="1">
        <v>53390.26</v>
      </c>
      <c r="J22" s="1">
        <v>31831.03</v>
      </c>
      <c r="K22" s="1">
        <v>32159.78</v>
      </c>
      <c r="L22" s="1">
        <v>25604.71</v>
      </c>
      <c r="M22" s="1">
        <v>26186.67</v>
      </c>
      <c r="N22" s="6">
        <f t="shared" si="0"/>
        <v>761578.46</v>
      </c>
    </row>
    <row r="23" spans="1:14">
      <c r="A23" t="s">
        <v>12</v>
      </c>
      <c r="B23" s="1">
        <v>494076.96</v>
      </c>
      <c r="C23" s="1">
        <v>471179.03</v>
      </c>
      <c r="D23" s="1">
        <v>468705.66</v>
      </c>
      <c r="E23" s="1">
        <v>463985.36</v>
      </c>
      <c r="F23" s="1">
        <v>472974.61</v>
      </c>
      <c r="G23" s="1">
        <v>498506.42</v>
      </c>
      <c r="H23" s="1">
        <v>528907.37</v>
      </c>
      <c r="I23" s="1">
        <v>464627.86</v>
      </c>
      <c r="J23" s="1">
        <v>509475.52</v>
      </c>
      <c r="K23" s="1">
        <v>551367.85</v>
      </c>
      <c r="L23" s="1">
        <v>476387.97</v>
      </c>
      <c r="M23" s="1">
        <v>499970.17</v>
      </c>
      <c r="N23" s="6">
        <f t="shared" si="0"/>
        <v>5900164.7799999984</v>
      </c>
    </row>
    <row r="24" spans="1:14">
      <c r="A24" t="s">
        <v>129</v>
      </c>
      <c r="B24" s="1">
        <v>27760090.059999999</v>
      </c>
      <c r="C24" s="1">
        <v>27328167.809999999</v>
      </c>
      <c r="D24" s="1">
        <v>27129868.140000001</v>
      </c>
      <c r="E24" s="1">
        <v>27471732.27</v>
      </c>
      <c r="F24" s="1">
        <v>27958329.390000001</v>
      </c>
      <c r="G24" s="1">
        <v>31061069.989999998</v>
      </c>
      <c r="H24" s="1">
        <v>35336241.420000002</v>
      </c>
      <c r="I24" s="1">
        <v>29560355.199999999</v>
      </c>
      <c r="J24" s="1">
        <v>30517617.239999998</v>
      </c>
      <c r="K24" s="1">
        <v>33525151.800000001</v>
      </c>
      <c r="L24" s="1">
        <v>30361159.23</v>
      </c>
      <c r="M24" s="1">
        <v>29307627.559999999</v>
      </c>
      <c r="N24" s="6">
        <f t="shared" si="0"/>
        <v>357317410.11000001</v>
      </c>
    </row>
    <row r="25" spans="1:14">
      <c r="A25" t="s">
        <v>13</v>
      </c>
      <c r="B25" s="1">
        <v>128518.09</v>
      </c>
      <c r="C25" s="1">
        <v>112591.62</v>
      </c>
      <c r="D25" s="1">
        <v>109442</v>
      </c>
      <c r="E25" s="1">
        <v>116168.95</v>
      </c>
      <c r="F25" s="1">
        <v>122088.91</v>
      </c>
      <c r="G25" s="1">
        <v>141576.22</v>
      </c>
      <c r="H25" s="1">
        <v>154103.19</v>
      </c>
      <c r="I25" s="1">
        <v>138984.51</v>
      </c>
      <c r="J25" s="1">
        <v>151571.06</v>
      </c>
      <c r="K25" s="1">
        <v>166059.43</v>
      </c>
      <c r="L25" s="1">
        <v>143369.19</v>
      </c>
      <c r="M25" s="1">
        <v>133536.91</v>
      </c>
      <c r="N25" s="6">
        <f t="shared" si="0"/>
        <v>1618010.0799999998</v>
      </c>
    </row>
    <row r="26" spans="1:14">
      <c r="A26" t="s">
        <v>14</v>
      </c>
      <c r="B26" s="1">
        <v>53702.41</v>
      </c>
      <c r="C26" s="1">
        <v>49131.58</v>
      </c>
      <c r="D26" s="1">
        <v>45162.13</v>
      </c>
      <c r="E26" s="1">
        <v>44899.199999999997</v>
      </c>
      <c r="F26" s="1">
        <v>44190.19</v>
      </c>
      <c r="G26" s="1">
        <v>47319.96</v>
      </c>
      <c r="H26" s="1">
        <v>50175.19</v>
      </c>
      <c r="I26" s="1">
        <v>47933.03</v>
      </c>
      <c r="J26" s="1">
        <v>47827.93</v>
      </c>
      <c r="K26" s="1">
        <v>51566.12</v>
      </c>
      <c r="L26" s="1">
        <v>47340.21</v>
      </c>
      <c r="M26" s="1">
        <v>47327.74</v>
      </c>
      <c r="N26" s="6">
        <f t="shared" si="0"/>
        <v>576575.69000000006</v>
      </c>
    </row>
    <row r="27" spans="1:14">
      <c r="A27" t="s">
        <v>99</v>
      </c>
      <c r="B27" s="1">
        <v>9802986.2300000004</v>
      </c>
      <c r="C27" s="1">
        <v>9199224.7200000007</v>
      </c>
      <c r="D27" s="1">
        <v>9246605.4800000004</v>
      </c>
      <c r="E27" s="1">
        <v>9316406.6099999994</v>
      </c>
      <c r="F27" s="1">
        <v>9409801.6799999997</v>
      </c>
      <c r="G27" s="1">
        <v>9739991.9900000002</v>
      </c>
      <c r="H27" s="1">
        <v>11170988.85</v>
      </c>
      <c r="I27" s="1">
        <v>9030149.9199999999</v>
      </c>
      <c r="J27" s="1">
        <v>9796461.4600000009</v>
      </c>
      <c r="K27" s="1">
        <v>10481498.630000001</v>
      </c>
      <c r="L27" s="1">
        <v>9697479.2799999993</v>
      </c>
      <c r="M27" s="1">
        <v>9717411.3399999999</v>
      </c>
      <c r="N27" s="6">
        <f t="shared" si="0"/>
        <v>116609006.19</v>
      </c>
    </row>
    <row r="28" spans="1:14">
      <c r="A28" t="s">
        <v>100</v>
      </c>
      <c r="B28" s="1">
        <v>4795535.13</v>
      </c>
      <c r="C28" s="1">
        <v>4879350.7</v>
      </c>
      <c r="D28" s="1">
        <v>4285680.6900000004</v>
      </c>
      <c r="E28" s="1">
        <v>4234262.92</v>
      </c>
      <c r="F28" s="1">
        <v>4133209.06</v>
      </c>
      <c r="G28" s="1">
        <v>4257726.18</v>
      </c>
      <c r="H28" s="1">
        <v>4797171.83</v>
      </c>
      <c r="I28" s="1">
        <v>3941615.53</v>
      </c>
      <c r="J28" s="1">
        <v>4196875.29</v>
      </c>
      <c r="K28" s="1">
        <v>4827425.55</v>
      </c>
      <c r="L28" s="1">
        <v>4459720.62</v>
      </c>
      <c r="M28" s="1">
        <v>4641126.83</v>
      </c>
      <c r="N28" s="6">
        <f t="shared" si="0"/>
        <v>53449700.329999991</v>
      </c>
    </row>
    <row r="29" spans="1:14">
      <c r="A29" t="s">
        <v>17</v>
      </c>
      <c r="B29" s="1">
        <v>566117.65</v>
      </c>
      <c r="C29" s="1">
        <v>573918.29</v>
      </c>
      <c r="D29" s="1">
        <v>506348.89</v>
      </c>
      <c r="E29" s="1">
        <v>498324.3</v>
      </c>
      <c r="F29" s="1">
        <v>511196.93</v>
      </c>
      <c r="G29" s="1">
        <v>598634.38</v>
      </c>
      <c r="H29" s="1">
        <v>606024.53</v>
      </c>
      <c r="I29" s="1">
        <v>517985.88</v>
      </c>
      <c r="J29" s="1">
        <v>568600.39</v>
      </c>
      <c r="K29" s="1">
        <v>669184.87</v>
      </c>
      <c r="L29" s="1">
        <v>600468.49</v>
      </c>
      <c r="M29" s="1">
        <v>554187.06999999995</v>
      </c>
      <c r="N29" s="6">
        <f t="shared" si="0"/>
        <v>6770991.6699999999</v>
      </c>
    </row>
    <row r="30" spans="1:14">
      <c r="A30" t="s">
        <v>18</v>
      </c>
      <c r="B30" s="1">
        <v>187524.69</v>
      </c>
      <c r="C30" s="1">
        <v>180511.61</v>
      </c>
      <c r="D30" s="1">
        <v>105798.9</v>
      </c>
      <c r="E30" s="1">
        <v>99291.9</v>
      </c>
      <c r="F30" s="1">
        <v>96416.16</v>
      </c>
      <c r="G30" s="1">
        <v>81829.63</v>
      </c>
      <c r="H30" s="1">
        <v>74619.070000000007</v>
      </c>
      <c r="I30" s="1">
        <v>74157.95</v>
      </c>
      <c r="J30" s="1">
        <v>92900.31</v>
      </c>
      <c r="K30" s="1">
        <v>121511.27</v>
      </c>
      <c r="L30" s="1">
        <v>124038.93</v>
      </c>
      <c r="M30" s="1">
        <v>164154.19</v>
      </c>
      <c r="N30" s="6">
        <f t="shared" si="0"/>
        <v>1402754.6099999999</v>
      </c>
    </row>
    <row r="31" spans="1:14">
      <c r="A31" t="s">
        <v>19</v>
      </c>
      <c r="B31" s="1">
        <v>267767.82</v>
      </c>
      <c r="C31" s="1">
        <v>252726.39999999999</v>
      </c>
      <c r="D31" s="1">
        <v>255076.11</v>
      </c>
      <c r="E31" s="1">
        <v>245631.99</v>
      </c>
      <c r="F31" s="1">
        <v>238226.97</v>
      </c>
      <c r="G31" s="1">
        <v>253112.67</v>
      </c>
      <c r="H31" s="1">
        <v>269601.08</v>
      </c>
      <c r="I31" s="1">
        <v>234961.3</v>
      </c>
      <c r="J31" s="1">
        <v>274507.99</v>
      </c>
      <c r="K31" s="1">
        <v>279415.53000000003</v>
      </c>
      <c r="L31" s="1">
        <v>254180.73</v>
      </c>
      <c r="M31" s="1">
        <v>250582.65</v>
      </c>
      <c r="N31" s="6">
        <f t="shared" si="0"/>
        <v>3075791.24</v>
      </c>
    </row>
    <row r="32" spans="1:14">
      <c r="A32" t="s">
        <v>20</v>
      </c>
      <c r="B32" s="1">
        <v>40693</v>
      </c>
      <c r="C32" s="1">
        <v>43260.06</v>
      </c>
      <c r="D32" s="1">
        <v>39351.11</v>
      </c>
      <c r="E32" s="1">
        <v>38223.33</v>
      </c>
      <c r="F32" s="1">
        <v>31984.55</v>
      </c>
      <c r="G32" s="1">
        <v>33129.69</v>
      </c>
      <c r="H32" s="1">
        <v>32777.53</v>
      </c>
      <c r="I32" s="1">
        <v>31694.54</v>
      </c>
      <c r="J32" s="1">
        <v>36491.919999999998</v>
      </c>
      <c r="K32" s="1">
        <v>41063.06</v>
      </c>
      <c r="L32" s="1">
        <v>39047.78</v>
      </c>
      <c r="M32" s="1">
        <v>41669.42</v>
      </c>
      <c r="N32" s="6">
        <f t="shared" si="0"/>
        <v>449385.98999999993</v>
      </c>
    </row>
    <row r="33" spans="1:14">
      <c r="A33" t="s">
        <v>21</v>
      </c>
      <c r="B33" s="1">
        <v>23945.599999999999</v>
      </c>
      <c r="C33" s="1">
        <v>15100.2</v>
      </c>
      <c r="D33" s="1">
        <v>15917.25</v>
      </c>
      <c r="E33" s="1">
        <v>21907.75</v>
      </c>
      <c r="F33" s="1">
        <v>17048.64</v>
      </c>
      <c r="G33" s="1">
        <v>17295.310000000001</v>
      </c>
      <c r="H33" s="1">
        <v>20161.240000000002</v>
      </c>
      <c r="I33" s="1">
        <v>21777.5</v>
      </c>
      <c r="J33" s="1">
        <v>22772.080000000002</v>
      </c>
      <c r="K33" s="1">
        <v>21337.26</v>
      </c>
      <c r="L33" s="1">
        <v>17593.62</v>
      </c>
      <c r="M33" s="1">
        <v>17790.87</v>
      </c>
      <c r="N33" s="6">
        <f t="shared" si="0"/>
        <v>232647.32</v>
      </c>
    </row>
    <row r="34" spans="1:14">
      <c r="A34" t="s">
        <v>101</v>
      </c>
      <c r="B34" s="1">
        <v>114069.44</v>
      </c>
      <c r="C34" s="1">
        <v>130585.64</v>
      </c>
      <c r="D34" s="1">
        <v>84482.76</v>
      </c>
      <c r="E34" s="1">
        <v>77842.2</v>
      </c>
      <c r="F34" s="1">
        <v>73951.960000000006</v>
      </c>
      <c r="G34" s="1">
        <v>58939</v>
      </c>
      <c r="H34" s="1">
        <v>68829.19</v>
      </c>
      <c r="I34" s="1">
        <v>59218.17</v>
      </c>
      <c r="J34" s="1">
        <v>64953.35</v>
      </c>
      <c r="K34" s="1">
        <v>90468.76</v>
      </c>
      <c r="L34" s="1">
        <v>86367.83</v>
      </c>
      <c r="M34" s="1">
        <v>94138.47</v>
      </c>
      <c r="N34" s="6">
        <f t="shared" si="0"/>
        <v>1003846.7699999999</v>
      </c>
    </row>
    <row r="35" spans="1:14">
      <c r="A35" t="s">
        <v>23</v>
      </c>
      <c r="B35" s="1">
        <v>54768.78</v>
      </c>
      <c r="C35" s="1">
        <v>47087.64</v>
      </c>
      <c r="D35" s="1">
        <v>46305.47</v>
      </c>
      <c r="E35" s="1">
        <v>47236.94</v>
      </c>
      <c r="F35" s="1">
        <v>48306.84</v>
      </c>
      <c r="G35" s="1">
        <v>44126.16</v>
      </c>
      <c r="H35" s="1">
        <v>55680.34</v>
      </c>
      <c r="I35" s="1">
        <v>46047.76</v>
      </c>
      <c r="J35" s="1">
        <v>48918.080000000002</v>
      </c>
      <c r="K35" s="1">
        <v>57963.4</v>
      </c>
      <c r="L35" s="1">
        <v>54567.31</v>
      </c>
      <c r="M35" s="1">
        <v>38499.43</v>
      </c>
      <c r="N35" s="6">
        <f t="shared" si="0"/>
        <v>589508.15000000014</v>
      </c>
    </row>
    <row r="36" spans="1:14">
      <c r="A36" t="s">
        <v>24</v>
      </c>
      <c r="B36" s="1">
        <v>101031.38</v>
      </c>
      <c r="C36" s="1">
        <v>90777.63</v>
      </c>
      <c r="D36" s="1">
        <v>90112.14</v>
      </c>
      <c r="E36" s="1">
        <v>99422.09</v>
      </c>
      <c r="F36" s="1">
        <v>97484.4</v>
      </c>
      <c r="G36" s="1">
        <v>107667.21</v>
      </c>
      <c r="H36" s="1">
        <v>124140.64</v>
      </c>
      <c r="I36" s="1">
        <v>113746.8</v>
      </c>
      <c r="J36" s="1">
        <v>128270.07</v>
      </c>
      <c r="K36" s="1">
        <v>130315.89</v>
      </c>
      <c r="L36" s="1">
        <v>108712.09</v>
      </c>
      <c r="M36" s="1">
        <v>110763.14</v>
      </c>
      <c r="N36" s="6">
        <f t="shared" si="0"/>
        <v>1302443.48</v>
      </c>
    </row>
    <row r="37" spans="1:14">
      <c r="A37" t="s">
        <v>25</v>
      </c>
      <c r="B37" s="1">
        <v>169126</v>
      </c>
      <c r="C37" s="1">
        <v>142181.03</v>
      </c>
      <c r="D37" s="1">
        <v>145185.48000000001</v>
      </c>
      <c r="E37" s="1">
        <v>145329.31</v>
      </c>
      <c r="F37" s="1">
        <v>175215.99</v>
      </c>
      <c r="G37" s="1">
        <v>177586.67</v>
      </c>
      <c r="H37" s="1">
        <v>195200.88</v>
      </c>
      <c r="I37" s="1">
        <v>197029.38</v>
      </c>
      <c r="J37" s="1">
        <v>214989.05</v>
      </c>
      <c r="K37" s="1">
        <v>213029.85</v>
      </c>
      <c r="L37" s="1">
        <v>200683.12</v>
      </c>
      <c r="M37" s="1">
        <v>185760.24</v>
      </c>
      <c r="N37" s="6">
        <f t="shared" si="0"/>
        <v>2161317</v>
      </c>
    </row>
    <row r="38" spans="1:14">
      <c r="A38" t="s">
        <v>102</v>
      </c>
      <c r="B38" s="1">
        <v>529047.61</v>
      </c>
      <c r="C38" s="1">
        <v>499018.81</v>
      </c>
      <c r="D38" s="1">
        <v>480962.87</v>
      </c>
      <c r="E38" s="1">
        <v>518822.16</v>
      </c>
      <c r="F38" s="1">
        <v>511681.36</v>
      </c>
      <c r="G38" s="1">
        <v>556565.75</v>
      </c>
      <c r="H38" s="1">
        <v>625370.31999999995</v>
      </c>
      <c r="I38" s="1">
        <v>526025.74</v>
      </c>
      <c r="J38" s="1">
        <v>548272.72</v>
      </c>
      <c r="K38" s="1">
        <v>609799.49</v>
      </c>
      <c r="L38" s="1">
        <v>539341</v>
      </c>
      <c r="M38" s="1">
        <v>540790.01</v>
      </c>
      <c r="N38" s="6">
        <f t="shared" si="0"/>
        <v>6485697.8399999999</v>
      </c>
    </row>
    <row r="39" spans="1:14">
      <c r="A39" t="s">
        <v>27</v>
      </c>
      <c r="B39" s="1">
        <v>587147.43999999994</v>
      </c>
      <c r="C39" s="1">
        <v>520735.7</v>
      </c>
      <c r="D39" s="1">
        <v>501108.66</v>
      </c>
      <c r="E39" s="1">
        <v>533600.26</v>
      </c>
      <c r="F39" s="1">
        <v>579984.39</v>
      </c>
      <c r="G39" s="1">
        <v>653424.56999999995</v>
      </c>
      <c r="H39" s="1">
        <v>743993.64</v>
      </c>
      <c r="I39" s="1">
        <v>688922.53</v>
      </c>
      <c r="J39" s="1">
        <v>733299.7</v>
      </c>
      <c r="K39" s="1">
        <v>803104.03</v>
      </c>
      <c r="L39" s="1">
        <v>631817.36</v>
      </c>
      <c r="M39" s="1">
        <v>581660.31000000006</v>
      </c>
      <c r="N39" s="6">
        <f t="shared" si="0"/>
        <v>7558798.5899999999</v>
      </c>
    </row>
    <row r="40" spans="1:14">
      <c r="A40" t="s">
        <v>103</v>
      </c>
      <c r="B40" s="1">
        <v>13735929.76</v>
      </c>
      <c r="C40" s="1">
        <v>13028021.66</v>
      </c>
      <c r="D40" s="1">
        <v>13192758.02</v>
      </c>
      <c r="E40" s="1">
        <v>13200081.24</v>
      </c>
      <c r="F40" s="1">
        <v>13383747.710000001</v>
      </c>
      <c r="G40" s="1">
        <v>13902267.300000001</v>
      </c>
      <c r="H40" s="1">
        <v>16032324.58</v>
      </c>
      <c r="I40" s="1">
        <v>13099664.029999999</v>
      </c>
      <c r="J40" s="1">
        <v>14323678.5</v>
      </c>
      <c r="K40" s="1">
        <v>15665591.880000001</v>
      </c>
      <c r="L40" s="1">
        <v>14073050.630000001</v>
      </c>
      <c r="M40" s="1">
        <v>13887675.99</v>
      </c>
      <c r="N40" s="6">
        <f t="shared" si="0"/>
        <v>167524791.30000001</v>
      </c>
    </row>
    <row r="41" spans="1:14">
      <c r="A41" t="s">
        <v>29</v>
      </c>
      <c r="B41" s="1">
        <v>55477.27</v>
      </c>
      <c r="C41" s="1">
        <v>51283.54</v>
      </c>
      <c r="D41" s="1">
        <v>51607.17</v>
      </c>
      <c r="E41" s="1">
        <v>49189.06</v>
      </c>
      <c r="F41" s="1">
        <v>46329.69</v>
      </c>
      <c r="G41" s="1">
        <v>45789.81</v>
      </c>
      <c r="H41" s="1">
        <v>56272.08</v>
      </c>
      <c r="I41" s="1">
        <v>47250.04</v>
      </c>
      <c r="J41" s="1">
        <v>51700.41</v>
      </c>
      <c r="K41" s="1">
        <v>58216.89</v>
      </c>
      <c r="L41" s="1">
        <v>50755.96</v>
      </c>
      <c r="M41" s="1">
        <v>51066.81</v>
      </c>
      <c r="N41" s="6">
        <f t="shared" si="0"/>
        <v>614938.73</v>
      </c>
    </row>
    <row r="42" spans="1:14">
      <c r="A42" t="s">
        <v>104</v>
      </c>
      <c r="B42" s="1">
        <v>1202068.43</v>
      </c>
      <c r="C42" s="1">
        <v>1135370.4099999999</v>
      </c>
      <c r="D42" s="1">
        <v>1119818.6000000001</v>
      </c>
      <c r="E42" s="1">
        <v>1240464.7</v>
      </c>
      <c r="F42" s="1">
        <v>1194451.55</v>
      </c>
      <c r="G42" s="1">
        <v>1509214.03</v>
      </c>
      <c r="H42" s="1">
        <v>1787452.67</v>
      </c>
      <c r="I42" s="1">
        <v>1391811.06</v>
      </c>
      <c r="J42" s="1">
        <v>1483721.74</v>
      </c>
      <c r="K42" s="1">
        <v>1670475.47</v>
      </c>
      <c r="L42" s="1">
        <v>1410467.3</v>
      </c>
      <c r="M42" s="1">
        <v>1260186.8</v>
      </c>
      <c r="N42" s="6">
        <f t="shared" si="0"/>
        <v>16405502.760000004</v>
      </c>
    </row>
    <row r="43" spans="1:14">
      <c r="A43" t="s">
        <v>31</v>
      </c>
      <c r="B43" s="1">
        <v>461981.71</v>
      </c>
      <c r="C43" s="1">
        <v>419888.28</v>
      </c>
      <c r="D43" s="1">
        <v>411727.14</v>
      </c>
      <c r="E43" s="1">
        <v>409325.44</v>
      </c>
      <c r="F43" s="1">
        <v>400595.86</v>
      </c>
      <c r="G43" s="1">
        <v>417185.98</v>
      </c>
      <c r="H43" s="1">
        <v>460937.09</v>
      </c>
      <c r="I43" s="1">
        <v>389732.88</v>
      </c>
      <c r="J43" s="1">
        <v>427339.13</v>
      </c>
      <c r="K43" s="1">
        <v>483241.54</v>
      </c>
      <c r="L43" s="1">
        <v>421875.66</v>
      </c>
      <c r="M43" s="1">
        <v>436776.45</v>
      </c>
      <c r="N43" s="6">
        <f t="shared" si="0"/>
        <v>5140607.1599999992</v>
      </c>
    </row>
    <row r="44" spans="1:14">
      <c r="A44" t="s">
        <v>32</v>
      </c>
      <c r="B44" s="1">
        <v>46074.01</v>
      </c>
      <c r="C44" s="1">
        <v>47592.52</v>
      </c>
      <c r="D44" s="1">
        <v>49955.6</v>
      </c>
      <c r="E44" s="1">
        <v>47809.88</v>
      </c>
      <c r="F44" s="1">
        <v>47012.27</v>
      </c>
      <c r="G44" s="1">
        <v>45881.69</v>
      </c>
      <c r="H44" s="1">
        <v>54651.4</v>
      </c>
      <c r="I44" s="1">
        <v>54719.28</v>
      </c>
      <c r="J44" s="1">
        <v>45090.45</v>
      </c>
      <c r="K44" s="1">
        <v>46808.61</v>
      </c>
      <c r="L44" s="1">
        <v>47473.3</v>
      </c>
      <c r="M44" s="1">
        <v>51509.2</v>
      </c>
      <c r="N44" s="6">
        <f t="shared" si="0"/>
        <v>584578.21</v>
      </c>
    </row>
    <row r="45" spans="1:14">
      <c r="A45" t="s">
        <v>33</v>
      </c>
      <c r="B45" s="1">
        <v>19098.759999999998</v>
      </c>
      <c r="C45" s="1">
        <v>16469.759999999998</v>
      </c>
      <c r="D45" s="1">
        <v>16875.400000000001</v>
      </c>
      <c r="E45" s="1">
        <v>18773.55</v>
      </c>
      <c r="F45" s="1">
        <v>15717.15</v>
      </c>
      <c r="G45" s="1">
        <v>14343.67</v>
      </c>
      <c r="H45" s="1">
        <v>17064.16</v>
      </c>
      <c r="I45" s="1">
        <v>16957.41</v>
      </c>
      <c r="J45" s="1">
        <v>16851.18</v>
      </c>
      <c r="K45" s="1">
        <v>18154.919999999998</v>
      </c>
      <c r="L45" s="1">
        <v>18955.64</v>
      </c>
      <c r="M45" s="1">
        <v>17797.509999999998</v>
      </c>
      <c r="N45" s="6">
        <f t="shared" si="0"/>
        <v>207059.11</v>
      </c>
    </row>
    <row r="46" spans="1:14">
      <c r="A46" t="s">
        <v>105</v>
      </c>
      <c r="B46" s="1">
        <v>2128486.89</v>
      </c>
      <c r="C46" s="1">
        <v>2060525.55</v>
      </c>
      <c r="D46" s="1">
        <v>2014279.25</v>
      </c>
      <c r="E46" s="1">
        <v>2076667.86</v>
      </c>
      <c r="F46" s="1">
        <v>2140360.4</v>
      </c>
      <c r="G46" s="1">
        <v>2323478.98</v>
      </c>
      <c r="H46" s="1">
        <v>2579881.9900000002</v>
      </c>
      <c r="I46" s="1">
        <v>2252429.96</v>
      </c>
      <c r="J46" s="1">
        <v>2365943.4300000002</v>
      </c>
      <c r="K46" s="1">
        <v>2660131.21</v>
      </c>
      <c r="L46" s="1">
        <v>2327838.1</v>
      </c>
      <c r="M46" s="1">
        <v>2190303.7999999998</v>
      </c>
      <c r="N46" s="6">
        <f t="shared" si="0"/>
        <v>27120327.420000006</v>
      </c>
    </row>
    <row r="47" spans="1:14">
      <c r="A47" t="s">
        <v>106</v>
      </c>
      <c r="B47" s="1">
        <v>170319.77</v>
      </c>
      <c r="C47" s="1">
        <v>149923.14000000001</v>
      </c>
      <c r="D47" s="1">
        <v>159420.85</v>
      </c>
      <c r="E47" s="1">
        <v>158952.84</v>
      </c>
      <c r="F47" s="1">
        <v>159302.54</v>
      </c>
      <c r="G47" s="1">
        <v>152196.98000000001</v>
      </c>
      <c r="H47" s="1">
        <v>179176.08</v>
      </c>
      <c r="I47" s="1">
        <v>167877.17</v>
      </c>
      <c r="J47" s="1">
        <v>170695.62</v>
      </c>
      <c r="K47" s="1">
        <v>188601.51</v>
      </c>
      <c r="L47" s="1">
        <v>165510</v>
      </c>
      <c r="M47" s="1">
        <v>188726.39999999999</v>
      </c>
      <c r="N47" s="6">
        <f t="shared" si="0"/>
        <v>2010702.8999999997</v>
      </c>
    </row>
    <row r="48" spans="1:14">
      <c r="A48" t="s">
        <v>107</v>
      </c>
      <c r="B48" s="1">
        <v>3695374.83</v>
      </c>
      <c r="C48" s="1">
        <v>3604787.62</v>
      </c>
      <c r="D48" s="1">
        <v>3697833.38</v>
      </c>
      <c r="E48" s="1">
        <v>3904814.66</v>
      </c>
      <c r="F48" s="1">
        <v>3807436.47</v>
      </c>
      <c r="G48" s="1">
        <v>3871467.55</v>
      </c>
      <c r="H48" s="1">
        <v>4380851.08</v>
      </c>
      <c r="I48" s="1">
        <v>3628481.9</v>
      </c>
      <c r="J48" s="1">
        <v>3905297.71</v>
      </c>
      <c r="K48" s="1">
        <v>4055418.66</v>
      </c>
      <c r="L48" s="1">
        <v>3739085.51</v>
      </c>
      <c r="M48" s="1">
        <v>3627498.06</v>
      </c>
      <c r="N48" s="6">
        <f t="shared" si="0"/>
        <v>45918347.43</v>
      </c>
    </row>
    <row r="49" spans="1:14">
      <c r="A49" t="s">
        <v>37</v>
      </c>
      <c r="B49" s="1">
        <v>205714.79</v>
      </c>
      <c r="C49" s="1">
        <v>191237.55</v>
      </c>
      <c r="D49" s="1">
        <v>185419.81</v>
      </c>
      <c r="E49" s="1">
        <v>191662.45</v>
      </c>
      <c r="F49" s="1">
        <v>194335.55</v>
      </c>
      <c r="G49" s="1">
        <v>202579.19</v>
      </c>
      <c r="H49" s="1">
        <v>224691.14</v>
      </c>
      <c r="I49" s="1">
        <v>195608.09</v>
      </c>
      <c r="J49" s="1">
        <v>213056.04</v>
      </c>
      <c r="K49" s="1">
        <v>232960.16</v>
      </c>
      <c r="L49" s="1">
        <v>202495.5</v>
      </c>
      <c r="M49" s="1">
        <v>204347.65</v>
      </c>
      <c r="N49" s="6">
        <f t="shared" si="0"/>
        <v>2444107.92</v>
      </c>
    </row>
    <row r="50" spans="1:14">
      <c r="A50" t="s">
        <v>38</v>
      </c>
      <c r="B50" s="1">
        <v>16690.169999999998</v>
      </c>
      <c r="C50" s="1">
        <v>16655.79</v>
      </c>
      <c r="D50" s="1">
        <v>16796.89</v>
      </c>
      <c r="E50" s="1">
        <v>15172.99</v>
      </c>
      <c r="F50" s="1">
        <v>15265.77</v>
      </c>
      <c r="G50" s="1">
        <v>17467.189999999999</v>
      </c>
      <c r="H50" s="1">
        <v>20666.07</v>
      </c>
      <c r="I50" s="32">
        <v>23451.58</v>
      </c>
      <c r="J50" s="1">
        <v>24214.23</v>
      </c>
      <c r="K50" s="1">
        <v>28037.62</v>
      </c>
      <c r="L50" s="1">
        <v>24144.09</v>
      </c>
      <c r="M50" s="1">
        <v>28250.799999999999</v>
      </c>
      <c r="N50" s="6">
        <f t="shared" si="0"/>
        <v>246813.19</v>
      </c>
    </row>
    <row r="51" spans="1:14">
      <c r="A51" t="s">
        <v>39</v>
      </c>
      <c r="B51" s="1">
        <v>138628.66</v>
      </c>
      <c r="C51" s="1">
        <v>94358.97</v>
      </c>
      <c r="D51" s="1">
        <v>92329.73</v>
      </c>
      <c r="E51" s="1">
        <v>97832.3</v>
      </c>
      <c r="F51" s="1">
        <v>89696.95</v>
      </c>
      <c r="G51" s="1">
        <v>94286.23</v>
      </c>
      <c r="H51" s="1">
        <v>149417.60999999999</v>
      </c>
      <c r="I51" s="1">
        <v>87984.56</v>
      </c>
      <c r="J51" s="1">
        <v>98134.69</v>
      </c>
      <c r="K51" s="1">
        <v>110249.66</v>
      </c>
      <c r="L51" s="1">
        <v>97401.82</v>
      </c>
      <c r="M51" s="1">
        <v>100101.15</v>
      </c>
      <c r="N51" s="6">
        <f t="shared" si="0"/>
        <v>1250422.3299999998</v>
      </c>
    </row>
    <row r="52" spans="1:14">
      <c r="A52" t="s">
        <v>108</v>
      </c>
      <c r="B52" s="1">
        <v>1563112.34</v>
      </c>
      <c r="C52" s="1">
        <v>1463448.21</v>
      </c>
      <c r="D52" s="1">
        <v>1434862.16</v>
      </c>
      <c r="E52" s="1">
        <v>1468430.51</v>
      </c>
      <c r="F52" s="1">
        <v>1562462.69</v>
      </c>
      <c r="G52" s="1">
        <v>1714034.53</v>
      </c>
      <c r="H52" s="1">
        <v>1957429.66</v>
      </c>
      <c r="I52" s="1">
        <v>1679376.55</v>
      </c>
      <c r="J52" s="1">
        <v>1825691.79</v>
      </c>
      <c r="K52" s="1">
        <v>2083589.83</v>
      </c>
      <c r="L52" s="1">
        <v>1707488.29</v>
      </c>
      <c r="M52" s="1">
        <v>1645877.07</v>
      </c>
      <c r="N52" s="6">
        <f t="shared" si="0"/>
        <v>20105803.630000003</v>
      </c>
    </row>
    <row r="53" spans="1:14">
      <c r="A53" t="s">
        <v>41</v>
      </c>
      <c r="B53" s="1">
        <v>154947.01999999999</v>
      </c>
      <c r="C53" s="1">
        <v>141744.14000000001</v>
      </c>
      <c r="D53" s="1">
        <v>140071.75</v>
      </c>
      <c r="E53" s="1">
        <v>145399.26999999999</v>
      </c>
      <c r="F53" s="1">
        <v>145877.19</v>
      </c>
      <c r="G53" s="1">
        <v>156726.99</v>
      </c>
      <c r="H53" s="1">
        <v>159467.84</v>
      </c>
      <c r="I53" s="1">
        <v>170696.86</v>
      </c>
      <c r="J53" s="1">
        <v>193240.07</v>
      </c>
      <c r="K53" s="1">
        <v>159879.85</v>
      </c>
      <c r="L53" s="1">
        <v>140927.35999999999</v>
      </c>
      <c r="M53" s="1">
        <v>152192.70000000001</v>
      </c>
      <c r="N53" s="6">
        <f t="shared" si="0"/>
        <v>1861171.0400000003</v>
      </c>
    </row>
    <row r="54" spans="1:14">
      <c r="A54" t="s">
        <v>42</v>
      </c>
      <c r="B54" s="1">
        <v>811581.51</v>
      </c>
      <c r="C54" s="1">
        <v>794704.03</v>
      </c>
      <c r="D54" s="1">
        <v>766031.21</v>
      </c>
      <c r="E54" s="1">
        <v>763923.54</v>
      </c>
      <c r="F54" s="1">
        <v>818992.18</v>
      </c>
      <c r="G54" s="1">
        <v>945049.3</v>
      </c>
      <c r="H54" s="1">
        <v>1085354.58</v>
      </c>
      <c r="I54" s="32">
        <v>166994.32</v>
      </c>
      <c r="J54" s="1">
        <v>125333.88</v>
      </c>
      <c r="K54" s="1">
        <v>119209.98</v>
      </c>
      <c r="L54" s="1">
        <v>95946.96</v>
      </c>
      <c r="M54" s="1">
        <v>91753.57</v>
      </c>
      <c r="N54" s="6">
        <f t="shared" si="0"/>
        <v>6584875.0600000015</v>
      </c>
    </row>
    <row r="55" spans="1:14">
      <c r="A55" t="s">
        <v>109</v>
      </c>
      <c r="B55" s="1">
        <v>3106702.01</v>
      </c>
      <c r="C55" s="1">
        <v>3214233.42</v>
      </c>
      <c r="D55" s="1">
        <v>2631995.08</v>
      </c>
      <c r="E55" s="1">
        <v>2259335.62</v>
      </c>
      <c r="F55" s="1">
        <v>2839902.21</v>
      </c>
      <c r="G55" s="1">
        <v>2863143.16</v>
      </c>
      <c r="H55" s="1">
        <v>3401365.4</v>
      </c>
      <c r="I55" s="1">
        <v>3353611.59</v>
      </c>
      <c r="J55" s="1">
        <v>3736099.73</v>
      </c>
      <c r="K55" s="1">
        <v>4275645.09</v>
      </c>
      <c r="L55" s="1">
        <v>3628291.75</v>
      </c>
      <c r="M55" s="1">
        <v>3286794.82</v>
      </c>
      <c r="N55" s="6">
        <f t="shared" si="0"/>
        <v>38597119.880000003</v>
      </c>
    </row>
    <row r="56" spans="1:14">
      <c r="A56" t="s">
        <v>110</v>
      </c>
      <c r="B56" s="1">
        <v>653372.22</v>
      </c>
      <c r="C56" s="1">
        <v>645717.23</v>
      </c>
      <c r="D56" s="1">
        <v>535453.43999999994</v>
      </c>
      <c r="E56" s="1">
        <v>529509.1</v>
      </c>
      <c r="F56" s="1">
        <v>536565.86</v>
      </c>
      <c r="G56" s="1">
        <v>517342.87</v>
      </c>
      <c r="H56" s="1">
        <v>565012.19999999995</v>
      </c>
      <c r="I56" s="1">
        <v>454958.15</v>
      </c>
      <c r="J56" s="1">
        <v>538340.18999999994</v>
      </c>
      <c r="K56" s="1">
        <v>730231.79</v>
      </c>
      <c r="L56" s="1">
        <v>663189.79</v>
      </c>
      <c r="M56" s="1">
        <v>640375.02</v>
      </c>
      <c r="N56" s="6">
        <f t="shared" si="0"/>
        <v>7010067.8599999994</v>
      </c>
    </row>
    <row r="57" spans="1:14">
      <c r="A57" t="s">
        <v>111</v>
      </c>
      <c r="B57" s="1">
        <v>92073.76</v>
      </c>
      <c r="C57" s="1">
        <v>89058.99</v>
      </c>
      <c r="D57" s="1">
        <v>86923.28</v>
      </c>
      <c r="E57" s="1">
        <v>76584.84</v>
      </c>
      <c r="F57" s="1">
        <v>79291.25</v>
      </c>
      <c r="G57" s="1">
        <v>77743.600000000006</v>
      </c>
      <c r="H57" s="1">
        <v>82492.52</v>
      </c>
      <c r="I57" s="1">
        <v>81062.679999999993</v>
      </c>
      <c r="J57" s="1">
        <v>80335.66</v>
      </c>
      <c r="K57" s="1">
        <v>86069.47</v>
      </c>
      <c r="L57" s="1">
        <v>96258.46</v>
      </c>
      <c r="M57" s="1">
        <v>89779</v>
      </c>
      <c r="N57" s="6">
        <f t="shared" si="0"/>
        <v>1017673.5099999999</v>
      </c>
    </row>
    <row r="58" spans="1:14">
      <c r="A58" t="s">
        <v>46</v>
      </c>
      <c r="B58" s="1">
        <v>256614.74</v>
      </c>
      <c r="C58" s="1">
        <v>240817.22</v>
      </c>
      <c r="D58" s="1">
        <v>231128.09</v>
      </c>
      <c r="E58" s="1">
        <v>245799.67999999999</v>
      </c>
      <c r="F58" s="1">
        <v>256754.22</v>
      </c>
      <c r="G58" s="1">
        <v>289846.7</v>
      </c>
      <c r="H58" s="1">
        <v>325016.92</v>
      </c>
      <c r="I58" s="1">
        <v>299177.56</v>
      </c>
      <c r="J58" s="1">
        <v>313428.99</v>
      </c>
      <c r="K58" s="1">
        <v>327257.01</v>
      </c>
      <c r="L58" s="1">
        <v>273102.40000000002</v>
      </c>
      <c r="M58" s="1">
        <v>261366.98</v>
      </c>
      <c r="N58" s="6">
        <f t="shared" si="0"/>
        <v>3320310.51</v>
      </c>
    </row>
    <row r="59" spans="1:14">
      <c r="A59" t="s">
        <v>112</v>
      </c>
      <c r="B59" s="1">
        <v>13783603.130000001</v>
      </c>
      <c r="C59" s="1">
        <v>13355879.9</v>
      </c>
      <c r="D59" s="1">
        <v>12335767.689999999</v>
      </c>
      <c r="E59" s="1">
        <v>12520884.48</v>
      </c>
      <c r="F59" s="1">
        <v>12997155.939999999</v>
      </c>
      <c r="G59" s="1">
        <v>13324010.85</v>
      </c>
      <c r="H59" s="1">
        <v>14727771.92</v>
      </c>
      <c r="I59" s="1">
        <v>12726628.33</v>
      </c>
      <c r="J59" s="1">
        <v>13320610.52</v>
      </c>
      <c r="K59" s="1">
        <v>15134108.609999999</v>
      </c>
      <c r="L59" s="1">
        <v>14109299.74</v>
      </c>
      <c r="M59" s="1">
        <v>12871213.98</v>
      </c>
      <c r="N59" s="6">
        <f t="shared" si="0"/>
        <v>161206935.09</v>
      </c>
    </row>
    <row r="60" spans="1:14">
      <c r="A60" t="s">
        <v>113</v>
      </c>
      <c r="B60" s="1">
        <v>2946566.36</v>
      </c>
      <c r="C60" s="1">
        <v>3069876.74</v>
      </c>
      <c r="D60" s="1">
        <v>2643919.16</v>
      </c>
      <c r="E60" s="1">
        <v>2565176.86</v>
      </c>
      <c r="F60" s="1">
        <v>2678603.86</v>
      </c>
      <c r="G60" s="1">
        <v>2789869.58</v>
      </c>
      <c r="H60" s="1">
        <v>3192789.48</v>
      </c>
      <c r="I60" s="1">
        <v>2812393.02</v>
      </c>
      <c r="J60" s="1">
        <v>3076484.73</v>
      </c>
      <c r="K60" s="1">
        <v>3682792.19</v>
      </c>
      <c r="L60" s="1">
        <v>3134006.11</v>
      </c>
      <c r="M60" s="1">
        <v>2780227.21</v>
      </c>
      <c r="N60" s="6">
        <f t="shared" si="0"/>
        <v>35372705.299999997</v>
      </c>
    </row>
    <row r="61" spans="1:14">
      <c r="A61" t="s">
        <v>114</v>
      </c>
      <c r="B61" s="1">
        <v>613596.49</v>
      </c>
      <c r="C61" s="1">
        <v>570230.22</v>
      </c>
      <c r="D61" s="1">
        <v>589941.4</v>
      </c>
      <c r="E61" s="1">
        <v>564866.76</v>
      </c>
      <c r="F61" s="1">
        <v>548533</v>
      </c>
      <c r="G61" s="1">
        <v>586529.32999999996</v>
      </c>
      <c r="H61" s="1">
        <v>649461.79</v>
      </c>
      <c r="I61" s="1">
        <v>513375.31</v>
      </c>
      <c r="J61" s="1">
        <v>580533.63</v>
      </c>
      <c r="K61" s="1">
        <v>574744.57999999996</v>
      </c>
      <c r="L61" s="1">
        <v>513962.15</v>
      </c>
      <c r="M61" s="1">
        <v>524002.44</v>
      </c>
      <c r="N61" s="6">
        <f t="shared" si="0"/>
        <v>6829777.1000000006</v>
      </c>
    </row>
    <row r="62" spans="1:14">
      <c r="A62" t="s">
        <v>50</v>
      </c>
      <c r="B62" s="1">
        <v>2920480.94</v>
      </c>
      <c r="C62" s="1">
        <v>2723958.67</v>
      </c>
      <c r="D62" s="1">
        <v>2711600.74</v>
      </c>
      <c r="E62" s="1">
        <v>2830229.08</v>
      </c>
      <c r="F62" s="1">
        <v>2879621.02</v>
      </c>
      <c r="G62" s="1">
        <v>3150722.6</v>
      </c>
      <c r="H62" s="1">
        <v>3648477.73</v>
      </c>
      <c r="I62" s="1">
        <v>2996082.96</v>
      </c>
      <c r="J62" s="1">
        <v>3110625.66</v>
      </c>
      <c r="K62" s="1">
        <v>3486544.98</v>
      </c>
      <c r="L62" s="1">
        <v>3088256.98</v>
      </c>
      <c r="M62" s="1">
        <v>2964871.12</v>
      </c>
      <c r="N62" s="6">
        <f t="shared" si="0"/>
        <v>36511472.480000004</v>
      </c>
    </row>
    <row r="63" spans="1:14">
      <c r="A63" t="s">
        <v>115</v>
      </c>
      <c r="B63" s="1">
        <v>9018658.8300000001</v>
      </c>
      <c r="C63" s="1">
        <v>8747767.3399999999</v>
      </c>
      <c r="D63" s="1">
        <v>8447792.3499999996</v>
      </c>
      <c r="E63" s="1">
        <v>8469550.4499999993</v>
      </c>
      <c r="F63" s="1">
        <v>8504514.0399999991</v>
      </c>
      <c r="G63" s="1">
        <v>8992991.6300000008</v>
      </c>
      <c r="H63" s="1">
        <v>10271177.279999999</v>
      </c>
      <c r="I63" s="1">
        <v>8730211.4499999993</v>
      </c>
      <c r="J63" s="1">
        <v>9422231.1799999997</v>
      </c>
      <c r="K63" s="1">
        <v>10829181.26</v>
      </c>
      <c r="L63" s="1">
        <v>9673906.5199999996</v>
      </c>
      <c r="M63" s="1">
        <v>9265497.2899999991</v>
      </c>
      <c r="N63" s="6">
        <f t="shared" si="0"/>
        <v>110373479.62</v>
      </c>
    </row>
    <row r="64" spans="1:14">
      <c r="A64" t="s">
        <v>116</v>
      </c>
      <c r="B64" s="1">
        <v>4329863.62</v>
      </c>
      <c r="C64" s="1">
        <v>4088031.26</v>
      </c>
      <c r="D64" s="1">
        <v>4081864.45</v>
      </c>
      <c r="E64" s="1">
        <v>4185338.59</v>
      </c>
      <c r="F64" s="1">
        <v>4266396.13</v>
      </c>
      <c r="G64" s="1">
        <v>4586311.6900000004</v>
      </c>
      <c r="H64" s="1">
        <v>5294169.17</v>
      </c>
      <c r="I64" s="1">
        <v>4552413.97</v>
      </c>
      <c r="J64" s="1">
        <v>4875399.8099999996</v>
      </c>
      <c r="K64" s="1">
        <v>5384347.75</v>
      </c>
      <c r="L64" s="1">
        <v>4654110.16</v>
      </c>
      <c r="M64" s="1">
        <v>4408381.7300000004</v>
      </c>
      <c r="N64" s="6">
        <f t="shared" si="0"/>
        <v>54706628.329999998</v>
      </c>
    </row>
    <row r="65" spans="1:14">
      <c r="A65" t="s">
        <v>117</v>
      </c>
      <c r="B65" s="1">
        <v>378263.03</v>
      </c>
      <c r="C65" s="1">
        <v>343138.31</v>
      </c>
      <c r="D65" s="1">
        <v>342394.55</v>
      </c>
      <c r="E65" s="1">
        <v>345460.87</v>
      </c>
      <c r="F65" s="1">
        <v>332848.25</v>
      </c>
      <c r="G65" s="1">
        <v>354293.03</v>
      </c>
      <c r="H65" s="1">
        <v>390586.2</v>
      </c>
      <c r="I65" s="1">
        <v>339199.24</v>
      </c>
      <c r="J65" s="1">
        <v>387147.44</v>
      </c>
      <c r="K65" s="1">
        <v>429671.51</v>
      </c>
      <c r="L65" s="1">
        <v>362149.2</v>
      </c>
      <c r="M65" s="1">
        <v>355635.19</v>
      </c>
      <c r="N65" s="6">
        <f t="shared" si="0"/>
        <v>4360786.8200000012</v>
      </c>
    </row>
    <row r="66" spans="1:14">
      <c r="A66" t="s">
        <v>118</v>
      </c>
      <c r="B66" s="1">
        <v>112988.25</v>
      </c>
      <c r="C66" s="1">
        <v>88968.21</v>
      </c>
      <c r="D66" s="1">
        <v>84880.19</v>
      </c>
      <c r="E66" s="1">
        <v>93107.04</v>
      </c>
      <c r="F66" s="1">
        <v>79617.56</v>
      </c>
      <c r="G66" s="1">
        <v>76714.66</v>
      </c>
      <c r="H66" s="1">
        <v>83970.92</v>
      </c>
      <c r="I66" s="1">
        <v>73882.570000000007</v>
      </c>
      <c r="J66" s="1">
        <v>85217.8</v>
      </c>
      <c r="K66" s="1">
        <v>91075.95</v>
      </c>
      <c r="L66" s="1">
        <v>75240.320000000007</v>
      </c>
      <c r="M66" s="1">
        <v>73503.039999999994</v>
      </c>
      <c r="N66" s="6">
        <f t="shared" si="0"/>
        <v>1019166.5100000002</v>
      </c>
    </row>
    <row r="67" spans="1:14">
      <c r="A67" t="s">
        <v>119</v>
      </c>
      <c r="B67" s="1">
        <v>841139.21</v>
      </c>
      <c r="C67" s="1">
        <v>789630.83</v>
      </c>
      <c r="D67" s="1">
        <v>799142.34</v>
      </c>
      <c r="E67" s="1">
        <v>810314.83</v>
      </c>
      <c r="F67" s="1">
        <v>831814.51</v>
      </c>
      <c r="G67" s="1">
        <v>854729.16</v>
      </c>
      <c r="H67" s="1">
        <v>959368.88</v>
      </c>
      <c r="I67" s="1">
        <v>874526.12</v>
      </c>
      <c r="J67" s="1">
        <v>935810.71</v>
      </c>
      <c r="K67" s="1">
        <v>979740.25</v>
      </c>
      <c r="L67" s="1">
        <v>870115.83</v>
      </c>
      <c r="M67" s="1">
        <v>855389.44</v>
      </c>
      <c r="N67" s="6">
        <f t="shared" si="0"/>
        <v>10401722.109999999</v>
      </c>
    </row>
    <row r="68" spans="1:14">
      <c r="A68" t="s">
        <v>120</v>
      </c>
      <c r="B68" s="1">
        <v>506829.19</v>
      </c>
      <c r="C68" s="1">
        <v>471027.79</v>
      </c>
      <c r="D68" s="1">
        <v>428108.12</v>
      </c>
      <c r="E68" s="1">
        <v>426407.67</v>
      </c>
      <c r="F68" s="1">
        <v>420064.8</v>
      </c>
      <c r="G68" s="1">
        <v>410757.22</v>
      </c>
      <c r="H68" s="1">
        <v>471779.42</v>
      </c>
      <c r="I68" s="1">
        <v>381036.54</v>
      </c>
      <c r="J68" s="1">
        <v>413471.07</v>
      </c>
      <c r="K68" s="1">
        <v>490668.34</v>
      </c>
      <c r="L68" s="1">
        <v>454770.74</v>
      </c>
      <c r="M68" s="1">
        <v>473545.59</v>
      </c>
      <c r="N68" s="6">
        <f t="shared" si="0"/>
        <v>5348466.49</v>
      </c>
    </row>
    <row r="69" spans="1:14">
      <c r="A69" t="s">
        <v>121</v>
      </c>
      <c r="B69" s="1">
        <v>3741506.03</v>
      </c>
      <c r="C69" s="1">
        <v>3540836.45</v>
      </c>
      <c r="D69" s="1">
        <v>3592270.7</v>
      </c>
      <c r="E69" s="1">
        <v>3427994</v>
      </c>
      <c r="F69" s="1">
        <v>3709801.71</v>
      </c>
      <c r="G69" s="1">
        <v>4092342.06</v>
      </c>
      <c r="H69" s="1">
        <v>4697420.07</v>
      </c>
      <c r="I69" s="1">
        <v>4299605.63</v>
      </c>
      <c r="J69" s="1">
        <v>4596858.42</v>
      </c>
      <c r="K69" s="1">
        <v>5247217.72</v>
      </c>
      <c r="L69" s="1">
        <v>4384490.88</v>
      </c>
      <c r="M69" s="1">
        <v>3845934.53</v>
      </c>
      <c r="N69" s="6">
        <f t="shared" si="0"/>
        <v>49176278.200000003</v>
      </c>
    </row>
    <row r="70" spans="1:14">
      <c r="A70" t="s">
        <v>122</v>
      </c>
      <c r="B70" s="1">
        <v>4041491.11</v>
      </c>
      <c r="C70" s="1">
        <v>3773266.49</v>
      </c>
      <c r="D70" s="1">
        <v>3758794.95</v>
      </c>
      <c r="E70" s="1">
        <v>3803010.45</v>
      </c>
      <c r="F70" s="1">
        <v>3840727.83</v>
      </c>
      <c r="G70" s="1">
        <v>4104506.35</v>
      </c>
      <c r="H70" s="1">
        <v>4884224.4400000004</v>
      </c>
      <c r="I70" s="32">
        <v>1037761.36</v>
      </c>
      <c r="J70" s="1">
        <v>516138.34</v>
      </c>
      <c r="K70" s="1">
        <v>469944.47</v>
      </c>
      <c r="L70" s="1">
        <v>432255.4</v>
      </c>
      <c r="M70" s="1">
        <v>404816.93</v>
      </c>
      <c r="N70" s="6">
        <f t="shared" si="0"/>
        <v>31066938.119999997</v>
      </c>
    </row>
    <row r="71" spans="1:14">
      <c r="A71" t="s">
        <v>59</v>
      </c>
      <c r="B71" s="1">
        <v>594415.42000000004</v>
      </c>
      <c r="C71" s="1">
        <v>562668.04</v>
      </c>
      <c r="D71" s="1">
        <v>549776.23</v>
      </c>
      <c r="E71" s="1">
        <v>584197.16</v>
      </c>
      <c r="F71" s="1">
        <v>631612.53</v>
      </c>
      <c r="G71" s="1">
        <v>690676.46</v>
      </c>
      <c r="H71" s="1">
        <v>717580.54</v>
      </c>
      <c r="I71" s="1">
        <v>713094.81</v>
      </c>
      <c r="J71" s="1">
        <v>761023.82</v>
      </c>
      <c r="K71" s="1">
        <v>828958.22</v>
      </c>
      <c r="L71" s="1">
        <v>707025.96</v>
      </c>
      <c r="M71" s="1">
        <v>636153.86</v>
      </c>
      <c r="N71" s="6">
        <f t="shared" si="0"/>
        <v>7977183.0499999998</v>
      </c>
    </row>
    <row r="72" spans="1:14">
      <c r="A72" t="s">
        <v>123</v>
      </c>
      <c r="B72" s="1">
        <v>207984.71</v>
      </c>
      <c r="C72" s="1">
        <v>195890.37</v>
      </c>
      <c r="D72" s="1">
        <v>192197.29</v>
      </c>
      <c r="E72" s="1">
        <v>196459.82</v>
      </c>
      <c r="F72" s="1">
        <v>203111.92</v>
      </c>
      <c r="G72" s="1">
        <v>204732.23</v>
      </c>
      <c r="H72" s="1">
        <v>222874.16</v>
      </c>
      <c r="I72" s="1">
        <v>188623.64</v>
      </c>
      <c r="J72" s="1">
        <v>226429.28</v>
      </c>
      <c r="K72" s="1">
        <v>242137.79</v>
      </c>
      <c r="L72" s="1">
        <v>213789.98</v>
      </c>
      <c r="M72" s="1">
        <v>214933.31</v>
      </c>
      <c r="N72" s="6">
        <f t="shared" si="0"/>
        <v>2509164.5000000005</v>
      </c>
    </row>
    <row r="73" spans="1:14">
      <c r="A73" t="s">
        <v>61</v>
      </c>
      <c r="B73" s="1">
        <v>170186.31</v>
      </c>
      <c r="C73" s="1">
        <v>143125.18</v>
      </c>
      <c r="D73" s="1">
        <v>150231.34</v>
      </c>
      <c r="E73" s="1">
        <v>132818.32</v>
      </c>
      <c r="F73" s="1">
        <v>131557.46</v>
      </c>
      <c r="G73" s="1">
        <v>140647.44</v>
      </c>
      <c r="H73" s="1">
        <v>145959.72</v>
      </c>
      <c r="I73" s="1">
        <v>131622.60999999999</v>
      </c>
      <c r="J73" s="1">
        <v>130422.24</v>
      </c>
      <c r="K73" s="1">
        <v>147784.22</v>
      </c>
      <c r="L73" s="1">
        <v>144594.54999999999</v>
      </c>
      <c r="M73" s="1">
        <v>136130.12</v>
      </c>
      <c r="N73" s="6">
        <f t="shared" si="0"/>
        <v>1705079.5099999998</v>
      </c>
    </row>
    <row r="74" spans="1:14">
      <c r="A74" t="s">
        <v>62</v>
      </c>
      <c r="B74" s="1">
        <v>34955.279999999999</v>
      </c>
      <c r="C74" s="1">
        <v>32750.75</v>
      </c>
      <c r="D74" s="1">
        <v>31755.63</v>
      </c>
      <c r="E74" s="1">
        <v>32176.99</v>
      </c>
      <c r="F74" s="1">
        <v>31239.71</v>
      </c>
      <c r="G74" s="1">
        <v>31574.61</v>
      </c>
      <c r="H74" s="1">
        <v>36266.639999999999</v>
      </c>
      <c r="I74" s="1">
        <v>31184.51</v>
      </c>
      <c r="J74" s="1">
        <v>31476.89</v>
      </c>
      <c r="K74" s="1">
        <v>35640.22</v>
      </c>
      <c r="L74" s="1">
        <v>31484.54</v>
      </c>
      <c r="M74" s="1">
        <v>30358.65</v>
      </c>
      <c r="N74" s="6">
        <f t="shared" si="0"/>
        <v>390864.42</v>
      </c>
    </row>
    <row r="75" spans="1:14">
      <c r="A75" t="s">
        <v>124</v>
      </c>
      <c r="B75" s="1">
        <v>2194939.2799999998</v>
      </c>
      <c r="C75" s="1">
        <v>2204416.2000000002</v>
      </c>
      <c r="D75" s="1">
        <v>1981702.03</v>
      </c>
      <c r="E75" s="1">
        <v>1965804.64</v>
      </c>
      <c r="F75" s="1">
        <v>2014668.7</v>
      </c>
      <c r="G75" s="1">
        <v>2112425.65</v>
      </c>
      <c r="H75" s="1">
        <v>2327719.69</v>
      </c>
      <c r="I75" s="1">
        <v>2187667.6800000002</v>
      </c>
      <c r="J75" s="1">
        <v>2396595.48</v>
      </c>
      <c r="K75" s="1">
        <v>2609335.1</v>
      </c>
      <c r="L75" s="1">
        <v>2241938.17</v>
      </c>
      <c r="M75" s="1">
        <v>2130208.7799999998</v>
      </c>
      <c r="N75" s="6">
        <f t="shared" si="0"/>
        <v>26367421.400000006</v>
      </c>
    </row>
    <row r="76" spans="1:14">
      <c r="A76" t="s">
        <v>125</v>
      </c>
      <c r="B76" s="1">
        <v>124695.45</v>
      </c>
      <c r="C76" s="1">
        <v>116569.36</v>
      </c>
      <c r="D76" s="1">
        <v>114097.04</v>
      </c>
      <c r="E76" s="1">
        <v>112018.33</v>
      </c>
      <c r="F76" s="1">
        <v>108624.52</v>
      </c>
      <c r="G76" s="1">
        <v>113535.76</v>
      </c>
      <c r="H76" s="1">
        <v>115583.47</v>
      </c>
      <c r="I76" s="1">
        <v>104275.22</v>
      </c>
      <c r="J76" s="1">
        <v>111215.34</v>
      </c>
      <c r="K76" s="1">
        <v>128259.03</v>
      </c>
      <c r="L76" s="1">
        <v>120998.79</v>
      </c>
      <c r="M76" s="1">
        <v>124279.72</v>
      </c>
      <c r="N76" s="6">
        <f t="shared" si="0"/>
        <v>1394152.0299999998</v>
      </c>
    </row>
    <row r="77" spans="1:14">
      <c r="A77" t="s">
        <v>126</v>
      </c>
      <c r="B77" s="1">
        <v>1756267.19</v>
      </c>
      <c r="C77" s="1">
        <v>1789176.63</v>
      </c>
      <c r="D77" s="1">
        <v>1176147.54</v>
      </c>
      <c r="E77" s="1">
        <v>959189.94</v>
      </c>
      <c r="F77" s="1">
        <v>865026.93</v>
      </c>
      <c r="G77" s="1">
        <v>731017.24</v>
      </c>
      <c r="H77" s="1">
        <v>724223.8</v>
      </c>
      <c r="I77" s="1">
        <v>630710.39</v>
      </c>
      <c r="J77" s="1">
        <v>771866.01</v>
      </c>
      <c r="K77" s="1">
        <v>1289379.69</v>
      </c>
      <c r="L77" s="1">
        <v>1256506.06</v>
      </c>
      <c r="M77" s="1">
        <v>1450902.9</v>
      </c>
      <c r="N77" s="6">
        <f>SUM(B77:M77)</f>
        <v>13400414.319999998</v>
      </c>
    </row>
    <row r="78" spans="1:14">
      <c r="A78" t="s">
        <v>66</v>
      </c>
      <c r="B78" s="1">
        <v>106480.18</v>
      </c>
      <c r="C78" s="1">
        <v>101926.37</v>
      </c>
      <c r="D78" s="1">
        <v>99787.59</v>
      </c>
      <c r="E78" s="1">
        <v>99614.399999999994</v>
      </c>
      <c r="F78" s="1">
        <v>100934.06</v>
      </c>
      <c r="G78" s="1">
        <v>106526.51</v>
      </c>
      <c r="H78" s="1">
        <v>108397.07</v>
      </c>
      <c r="I78" s="1">
        <v>90197.18</v>
      </c>
      <c r="J78" s="1">
        <v>108920.52</v>
      </c>
      <c r="K78" s="1">
        <v>111700.36</v>
      </c>
      <c r="L78" s="1">
        <v>101430.82</v>
      </c>
      <c r="M78" s="1">
        <v>101728.98</v>
      </c>
      <c r="N78" s="6">
        <f>SUM(B78:M78)</f>
        <v>1237644.0399999998</v>
      </c>
    </row>
    <row r="79" spans="1:14">
      <c r="A79" t="s">
        <v>127</v>
      </c>
      <c r="B79" s="1">
        <v>9385986.4499999993</v>
      </c>
      <c r="C79" s="1">
        <v>8786481.2600000016</v>
      </c>
      <c r="D79" s="1">
        <v>8661168.8100000005</v>
      </c>
      <c r="E79" s="1">
        <v>9161964.120000001</v>
      </c>
      <c r="F79" s="1">
        <v>9283104.0500000007</v>
      </c>
      <c r="G79" s="1">
        <v>9745414.9900000002</v>
      </c>
      <c r="H79" s="1">
        <v>11523533.57</v>
      </c>
      <c r="I79" s="1">
        <v>8743862.0999999996</v>
      </c>
      <c r="J79" s="1">
        <v>8781184.7199999988</v>
      </c>
      <c r="K79" s="1">
        <v>9691095.040000001</v>
      </c>
      <c r="L79" s="1">
        <v>8900607.9400000013</v>
      </c>
      <c r="M79" s="1">
        <v>9124429.0600000005</v>
      </c>
      <c r="N79" s="6">
        <f>SUM(B79:M79)</f>
        <v>111788832.11</v>
      </c>
    </row>
    <row r="80" spans="1:14">
      <c r="A80" t="s">
        <v>1</v>
      </c>
    </row>
    <row r="81" spans="1:14">
      <c r="A81" t="s">
        <v>68</v>
      </c>
      <c r="B81" s="6">
        <f>SUM(B12:B79)</f>
        <v>138699335.88</v>
      </c>
      <c r="C81" s="6">
        <f t="shared" ref="C81:M81" si="1">SUM(C12:C79)</f>
        <v>133491391.56000005</v>
      </c>
      <c r="D81" s="6">
        <f t="shared" si="1"/>
        <v>128693397.75000001</v>
      </c>
      <c r="E81" s="6">
        <f t="shared" si="1"/>
        <v>129770653.11000003</v>
      </c>
      <c r="F81" s="6">
        <f t="shared" si="1"/>
        <v>132177966.43999997</v>
      </c>
      <c r="G81" s="6">
        <f t="shared" si="1"/>
        <v>140553833.94999999</v>
      </c>
      <c r="H81" s="6">
        <f t="shared" si="1"/>
        <v>160274120.13999999</v>
      </c>
      <c r="I81" s="6">
        <f t="shared" si="1"/>
        <v>130518078.32000002</v>
      </c>
      <c r="J81" s="6">
        <f t="shared" si="1"/>
        <v>138005523.94999999</v>
      </c>
      <c r="K81" s="6">
        <f t="shared" si="1"/>
        <v>153905120.99000001</v>
      </c>
      <c r="L81" s="6">
        <f t="shared" si="1"/>
        <v>137947644.04999998</v>
      </c>
      <c r="M81" s="6">
        <f t="shared" si="1"/>
        <v>133379374.99000004</v>
      </c>
      <c r="N81" s="6">
        <f>SUM(B81:M81)</f>
        <v>1657416441.1300001</v>
      </c>
    </row>
  </sheetData>
  <mergeCells count="5">
    <mergeCell ref="A7:N7"/>
    <mergeCell ref="A3:N3"/>
    <mergeCell ref="A5:N5"/>
    <mergeCell ref="A6:N6"/>
    <mergeCell ref="A4:N4"/>
  </mergeCells>
  <phoneticPr fontId="3" type="noConversion"/>
  <printOptions headings="1" gridLines="1"/>
  <pageMargins left="0.75" right="0.75" top="1" bottom="1" header="0.5" footer="0.5"/>
  <pageSetup scale="81"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25"/>
  </sheetPr>
  <dimension ref="A1:T181"/>
  <sheetViews>
    <sheetView topLeftCell="A8" workbookViewId="0">
      <pane xSplit="1" ySplit="2" topLeftCell="B10" activePane="bottomRight" state="frozen"/>
      <selection activeCell="A8" sqref="A8"/>
      <selection pane="topRight" activeCell="B8" sqref="B8"/>
      <selection pane="bottomLeft" activeCell="A10" sqref="A10"/>
      <selection pane="bottomRight" activeCell="B56" sqref="B56"/>
    </sheetView>
  </sheetViews>
  <sheetFormatPr defaultRowHeight="12.75"/>
  <cols>
    <col min="1" max="1" width="16.1640625" bestFit="1" customWidth="1"/>
    <col min="2" max="4" width="10.1640625" customWidth="1"/>
    <col min="5" max="11" width="10.1640625" bestFit="1" customWidth="1"/>
    <col min="12" max="12" width="10.1640625" style="33" bestFit="1" customWidth="1"/>
    <col min="13" max="13" width="10.1640625" bestFit="1" customWidth="1"/>
    <col min="14" max="14" width="11.1640625" bestFit="1" customWidth="1"/>
  </cols>
  <sheetData>
    <row r="1" spans="1:14">
      <c r="A1" t="str">
        <f>'SFY1012'!A1</f>
        <v>VALIDATED TAX RECEIPTS DATA FOR:  JULY, 2010 thru June, 2012</v>
      </c>
      <c r="N1" t="s">
        <v>89</v>
      </c>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132</v>
      </c>
      <c r="B7" s="36"/>
      <c r="C7" s="36"/>
      <c r="D7" s="36"/>
      <c r="E7" s="36"/>
      <c r="F7" s="36"/>
      <c r="G7" s="36"/>
      <c r="H7" s="36"/>
      <c r="I7" s="36"/>
      <c r="J7" s="36"/>
      <c r="K7" s="36"/>
      <c r="L7" s="36"/>
      <c r="M7" s="36"/>
      <c r="N7" s="36"/>
    </row>
    <row r="8" spans="1:14">
      <c r="C8" s="7">
        <v>1469634.18</v>
      </c>
      <c r="N8" s="6"/>
    </row>
    <row r="9" spans="1:14">
      <c r="B9" s="2">
        <v>40725</v>
      </c>
      <c r="C9" s="2">
        <v>40756</v>
      </c>
      <c r="D9" s="2">
        <v>40787</v>
      </c>
      <c r="E9" s="2">
        <v>40817</v>
      </c>
      <c r="F9" s="2">
        <v>40848</v>
      </c>
      <c r="G9" s="2">
        <v>40878</v>
      </c>
      <c r="H9" s="2">
        <v>40909</v>
      </c>
      <c r="I9" s="2">
        <v>40940</v>
      </c>
      <c r="J9" s="2">
        <v>40969</v>
      </c>
      <c r="K9" s="2">
        <v>41000</v>
      </c>
      <c r="L9" s="34">
        <v>41030</v>
      </c>
      <c r="M9" s="2">
        <v>41061</v>
      </c>
      <c r="N9" s="31" t="s">
        <v>139</v>
      </c>
    </row>
    <row r="10" spans="1:14">
      <c r="A10" t="s">
        <v>0</v>
      </c>
      <c r="B10" s="3"/>
      <c r="C10" s="3"/>
      <c r="D10" s="3"/>
      <c r="E10" s="3"/>
      <c r="F10" s="3"/>
      <c r="G10" s="3"/>
      <c r="H10" s="3"/>
      <c r="I10" s="3"/>
      <c r="J10" s="3"/>
      <c r="K10" s="3"/>
      <c r="L10" s="35"/>
      <c r="M10" s="3"/>
      <c r="N10" s="6"/>
    </row>
    <row r="11" spans="1:14">
      <c r="A11" t="s">
        <v>1</v>
      </c>
    </row>
    <row r="12" spans="1:14">
      <c r="A12" t="s">
        <v>2</v>
      </c>
      <c r="B12" s="6">
        <v>284077.25</v>
      </c>
      <c r="C12" s="6">
        <v>264221.42</v>
      </c>
      <c r="D12" s="7">
        <v>267556.18</v>
      </c>
      <c r="E12" s="7">
        <v>332496.75</v>
      </c>
      <c r="F12" s="7">
        <v>300956.55</v>
      </c>
      <c r="G12" s="7">
        <v>305510.7</v>
      </c>
      <c r="H12" s="28">
        <v>248075.31</v>
      </c>
      <c r="I12" s="7">
        <v>233012.74</v>
      </c>
      <c r="J12" s="7">
        <v>300898.34000000003</v>
      </c>
      <c r="K12" s="7">
        <v>375677.23</v>
      </c>
      <c r="L12" s="7">
        <v>275350.24</v>
      </c>
      <c r="M12" s="7">
        <v>299943.43</v>
      </c>
      <c r="N12" s="6">
        <f>SUM(B12:M12)</f>
        <v>3487776.14</v>
      </c>
    </row>
    <row r="13" spans="1:14">
      <c r="A13" t="s">
        <v>3</v>
      </c>
      <c r="B13" s="7">
        <v>1521.74</v>
      </c>
      <c r="C13" s="7">
        <v>1435.13</v>
      </c>
      <c r="D13" s="7">
        <v>1293.71</v>
      </c>
      <c r="E13" s="7">
        <v>1419.17</v>
      </c>
      <c r="F13" s="7">
        <v>1487.32</v>
      </c>
      <c r="G13" s="7">
        <v>1283.48</v>
      </c>
      <c r="H13" s="7">
        <v>2150.87</v>
      </c>
      <c r="I13" s="7">
        <v>3225.42</v>
      </c>
      <c r="J13" s="7">
        <v>2748.57</v>
      </c>
      <c r="K13" s="7">
        <v>2275.2800000000002</v>
      </c>
      <c r="L13" s="7">
        <v>2496</v>
      </c>
      <c r="M13" s="7">
        <v>2851.03</v>
      </c>
      <c r="N13" s="6">
        <f t="shared" ref="N13:N75" si="0">SUM(B13:M13)</f>
        <v>24187.719999999998</v>
      </c>
    </row>
    <row r="14" spans="1:14">
      <c r="A14" t="s">
        <v>4</v>
      </c>
      <c r="B14" s="7">
        <v>3053528.64</v>
      </c>
      <c r="C14" s="7">
        <v>1113355.93</v>
      </c>
      <c r="D14" s="7">
        <v>953732.74</v>
      </c>
      <c r="E14" s="7">
        <v>606312.07999999996</v>
      </c>
      <c r="F14" s="7">
        <v>336626.25</v>
      </c>
      <c r="G14" s="7">
        <v>285385.57</v>
      </c>
      <c r="H14" s="7">
        <v>384164.74</v>
      </c>
      <c r="I14" s="7">
        <v>538471.96</v>
      </c>
      <c r="J14" s="7">
        <v>1808024.55</v>
      </c>
      <c r="K14" s="7">
        <v>1305135.46</v>
      </c>
      <c r="L14" s="7">
        <v>1448565.32</v>
      </c>
      <c r="M14" s="7">
        <v>2819598.88</v>
      </c>
      <c r="N14" s="6">
        <f t="shared" si="0"/>
        <v>14652902.120000001</v>
      </c>
    </row>
    <row r="15" spans="1:14">
      <c r="A15" t="s">
        <v>5</v>
      </c>
      <c r="B15" s="7">
        <v>6698.43</v>
      </c>
      <c r="C15" s="7">
        <v>7816.2</v>
      </c>
      <c r="D15" s="7">
        <v>7830.21</v>
      </c>
      <c r="E15" s="7">
        <v>6400.6</v>
      </c>
      <c r="F15" s="7">
        <v>6727.92</v>
      </c>
      <c r="G15" s="29">
        <v>6920.35</v>
      </c>
      <c r="H15" s="7">
        <v>4930.01</v>
      </c>
      <c r="I15" s="7">
        <v>7600.35</v>
      </c>
      <c r="J15" s="7">
        <v>7443.52</v>
      </c>
      <c r="K15" s="7">
        <v>8872.25</v>
      </c>
      <c r="L15" s="7">
        <v>7159.52</v>
      </c>
      <c r="M15" s="7">
        <v>6415.04</v>
      </c>
      <c r="N15" s="6">
        <f t="shared" si="0"/>
        <v>84814.399999999994</v>
      </c>
    </row>
    <row r="16" spans="1:14">
      <c r="A16" t="s">
        <v>6</v>
      </c>
      <c r="B16" s="7">
        <v>711977.7</v>
      </c>
      <c r="C16" s="7">
        <v>693987.26</v>
      </c>
      <c r="D16" s="7">
        <v>891412.95</v>
      </c>
      <c r="E16" s="7">
        <v>569009.34</v>
      </c>
      <c r="F16" s="7">
        <v>509489.33</v>
      </c>
      <c r="G16" s="7">
        <v>473893.05</v>
      </c>
      <c r="H16" s="7">
        <v>572745.59</v>
      </c>
      <c r="I16" s="7">
        <v>581367.01</v>
      </c>
      <c r="J16" s="7">
        <v>688268.92</v>
      </c>
      <c r="K16" s="7">
        <v>916318.54</v>
      </c>
      <c r="L16" s="7">
        <v>830679.74</v>
      </c>
      <c r="M16" s="7">
        <v>729935.85</v>
      </c>
      <c r="N16" s="6">
        <f t="shared" si="0"/>
        <v>8169085.2799999993</v>
      </c>
    </row>
    <row r="17" spans="1:20">
      <c r="A17" t="s">
        <v>7</v>
      </c>
      <c r="B17" s="7">
        <v>2616263.7999999998</v>
      </c>
      <c r="C17" s="7">
        <v>2766325.14</v>
      </c>
      <c r="D17" s="7">
        <v>2386000.63</v>
      </c>
      <c r="E17" s="7">
        <v>2061379.78</v>
      </c>
      <c r="F17" s="7">
        <v>2858378.03</v>
      </c>
      <c r="G17" s="7">
        <v>2996037.24</v>
      </c>
      <c r="H17" s="7">
        <v>3740524.5</v>
      </c>
      <c r="I17" s="7">
        <v>4662492.13</v>
      </c>
      <c r="J17" s="7">
        <v>5352291</v>
      </c>
      <c r="K17" s="7">
        <v>5555001.1500000004</v>
      </c>
      <c r="L17" s="7">
        <v>3981887.98</v>
      </c>
      <c r="M17" s="7">
        <v>3324950.28</v>
      </c>
      <c r="N17" s="6">
        <f t="shared" si="0"/>
        <v>42301531.659999996</v>
      </c>
    </row>
    <row r="18" spans="1:20">
      <c r="A18" t="s">
        <v>8</v>
      </c>
      <c r="B18" s="7">
        <v>0</v>
      </c>
      <c r="C18" s="7">
        <v>0</v>
      </c>
      <c r="D18" s="7">
        <v>0</v>
      </c>
      <c r="E18" s="7">
        <v>0</v>
      </c>
      <c r="F18" s="7">
        <v>0</v>
      </c>
      <c r="G18" s="7">
        <v>0</v>
      </c>
      <c r="H18" s="7">
        <v>0</v>
      </c>
      <c r="I18" s="7">
        <v>0</v>
      </c>
      <c r="J18" s="7">
        <v>0</v>
      </c>
      <c r="K18" s="7">
        <v>0</v>
      </c>
      <c r="L18" s="7"/>
      <c r="M18" s="7"/>
      <c r="N18" s="6">
        <f t="shared" si="0"/>
        <v>0</v>
      </c>
    </row>
    <row r="19" spans="1:20">
      <c r="A19" t="s">
        <v>9</v>
      </c>
      <c r="B19" s="6">
        <v>134644.64000000001</v>
      </c>
      <c r="C19" s="7">
        <v>137712.34</v>
      </c>
      <c r="D19" s="7">
        <v>84153.96</v>
      </c>
      <c r="E19" s="7">
        <v>116134.61</v>
      </c>
      <c r="F19" s="7">
        <v>80733.37</v>
      </c>
      <c r="G19" s="7">
        <v>99722.53</v>
      </c>
      <c r="H19" s="7">
        <v>163828.38</v>
      </c>
      <c r="I19" s="7">
        <v>273948.82</v>
      </c>
      <c r="J19" s="7">
        <v>369585.03</v>
      </c>
      <c r="K19" s="7">
        <v>564216.07999999996</v>
      </c>
      <c r="L19" s="7">
        <v>198371.14</v>
      </c>
      <c r="M19" s="7">
        <v>132481.4</v>
      </c>
      <c r="N19" s="6">
        <f t="shared" si="0"/>
        <v>2355532.2999999998</v>
      </c>
    </row>
    <row r="20" spans="1:20">
      <c r="A20" t="s">
        <v>96</v>
      </c>
      <c r="B20" s="7">
        <v>39903.71</v>
      </c>
      <c r="C20" s="7">
        <v>64636.35</v>
      </c>
      <c r="D20" s="7">
        <v>41856.31</v>
      </c>
      <c r="E20" s="7">
        <v>33612.86</v>
      </c>
      <c r="F20" s="7">
        <v>37188.239999999998</v>
      </c>
      <c r="G20" s="7">
        <v>38677.49</v>
      </c>
      <c r="H20" s="7">
        <v>53387.09</v>
      </c>
      <c r="I20" s="7">
        <v>53421.54</v>
      </c>
      <c r="J20" s="7">
        <v>73226.23</v>
      </c>
      <c r="K20" s="7">
        <v>72709.02</v>
      </c>
      <c r="L20" s="7">
        <v>44273.57</v>
      </c>
      <c r="M20" s="7">
        <v>43273.07</v>
      </c>
      <c r="N20" s="6">
        <f t="shared" si="0"/>
        <v>596165.47999999986</v>
      </c>
    </row>
    <row r="21" spans="1:20">
      <c r="A21" t="s">
        <v>10</v>
      </c>
      <c r="B21" s="7">
        <v>35725.21</v>
      </c>
      <c r="C21" s="7">
        <v>37255.57</v>
      </c>
      <c r="D21" s="7">
        <v>31297.52</v>
      </c>
      <c r="E21" s="7">
        <v>36612.370000000003</v>
      </c>
      <c r="F21" s="7">
        <v>39324.04</v>
      </c>
      <c r="G21" s="7">
        <v>30706.78</v>
      </c>
      <c r="H21" s="7">
        <v>38825.19</v>
      </c>
      <c r="I21" s="7">
        <v>41788.93</v>
      </c>
      <c r="J21" s="7">
        <v>45766.64</v>
      </c>
      <c r="K21" s="7">
        <v>40121.120000000003</v>
      </c>
      <c r="L21" s="7">
        <v>41073.629999999997</v>
      </c>
      <c r="M21" s="7">
        <v>42456.07</v>
      </c>
      <c r="N21" s="6">
        <f t="shared" si="0"/>
        <v>460953.07000000007</v>
      </c>
    </row>
    <row r="22" spans="1:20">
      <c r="A22" t="s">
        <v>11</v>
      </c>
      <c r="B22">
        <v>850670.5</v>
      </c>
      <c r="C22" s="7">
        <v>679758.78</v>
      </c>
      <c r="D22" s="7">
        <v>730741.59</v>
      </c>
      <c r="E22" s="7">
        <v>640127.71</v>
      </c>
      <c r="F22" s="7">
        <v>25337.83</v>
      </c>
      <c r="G22" s="7">
        <v>691697.72</v>
      </c>
      <c r="H22" s="7">
        <v>924716.4</v>
      </c>
      <c r="I22" s="7">
        <v>1208550.9099999999</v>
      </c>
      <c r="J22" s="7">
        <v>2325596.23</v>
      </c>
      <c r="K22" s="7">
        <v>2787604.48</v>
      </c>
      <c r="L22" s="7">
        <v>1437636.77</v>
      </c>
      <c r="M22" s="7">
        <v>934536.89</v>
      </c>
      <c r="N22" s="6">
        <f>SUM(B22:M22)</f>
        <v>13236975.810000001</v>
      </c>
      <c r="P22" s="9"/>
      <c r="R22" s="9"/>
      <c r="T22" s="6"/>
    </row>
    <row r="23" spans="1:20">
      <c r="A23" t="s">
        <v>12</v>
      </c>
      <c r="B23" s="7">
        <v>52497.2</v>
      </c>
      <c r="C23" s="7">
        <v>49630.77</v>
      </c>
      <c r="D23" s="7">
        <v>40491.410000000003</v>
      </c>
      <c r="E23" s="7">
        <v>43091.38</v>
      </c>
      <c r="F23" s="7">
        <v>51200.25</v>
      </c>
      <c r="G23" s="7">
        <v>52819.41</v>
      </c>
      <c r="H23" s="7">
        <v>54390.6</v>
      </c>
      <c r="I23" s="7">
        <v>52713.919999999998</v>
      </c>
      <c r="J23" s="7">
        <v>57932.02</v>
      </c>
      <c r="K23" s="7">
        <v>66193.440000000002</v>
      </c>
      <c r="L23" s="7">
        <v>51138.06</v>
      </c>
      <c r="M23" s="7">
        <v>54936.2</v>
      </c>
      <c r="N23" s="6">
        <f t="shared" si="0"/>
        <v>627034.65999999992</v>
      </c>
      <c r="P23" s="9"/>
      <c r="R23" s="9"/>
      <c r="T23" s="6"/>
    </row>
    <row r="24" spans="1:20">
      <c r="A24" s="4" t="s">
        <v>128</v>
      </c>
      <c r="B24" s="7">
        <v>2235993.65</v>
      </c>
      <c r="C24" s="7">
        <v>2058400.59</v>
      </c>
      <c r="D24" s="7">
        <v>1786025.41</v>
      </c>
      <c r="E24" s="7">
        <v>1622892</v>
      </c>
      <c r="F24" s="7">
        <v>2018367</v>
      </c>
      <c r="G24" s="7">
        <v>2880482</v>
      </c>
      <c r="H24" s="7">
        <v>2499361</v>
      </c>
      <c r="I24" s="7">
        <v>2717748</v>
      </c>
      <c r="J24" s="7">
        <v>3604537</v>
      </c>
      <c r="K24" s="7">
        <v>3656663</v>
      </c>
      <c r="L24" s="7">
        <v>2873223</v>
      </c>
      <c r="M24" s="7">
        <v>2336527</v>
      </c>
      <c r="N24" s="6">
        <f t="shared" si="0"/>
        <v>30290219.649999999</v>
      </c>
      <c r="P24" s="9"/>
      <c r="R24" s="9"/>
      <c r="T24" s="6"/>
    </row>
    <row r="25" spans="1:20">
      <c r="A25" t="s">
        <v>13</v>
      </c>
      <c r="B25" s="7">
        <v>2125.89</v>
      </c>
      <c r="C25" s="7">
        <v>2085.04</v>
      </c>
      <c r="D25" s="7">
        <v>2432.33</v>
      </c>
      <c r="E25" s="7">
        <v>1820.48</v>
      </c>
      <c r="F25" s="7">
        <v>2781.05</v>
      </c>
      <c r="G25" s="7">
        <v>3045.77</v>
      </c>
      <c r="H25" s="7">
        <v>3175.31</v>
      </c>
      <c r="I25" s="7">
        <v>3358.54</v>
      </c>
      <c r="J25" s="7">
        <v>3529.87</v>
      </c>
      <c r="K25" s="7">
        <v>6468.13</v>
      </c>
      <c r="L25" s="7">
        <v>2736.7</v>
      </c>
      <c r="M25" s="7">
        <v>2301.64</v>
      </c>
      <c r="N25" s="6">
        <f t="shared" si="0"/>
        <v>35860.75</v>
      </c>
      <c r="P25" s="9"/>
      <c r="R25" s="9"/>
      <c r="T25" s="6"/>
    </row>
    <row r="26" spans="1:20">
      <c r="A26" t="s">
        <v>14</v>
      </c>
      <c r="B26" s="7">
        <v>3118.87</v>
      </c>
      <c r="C26" s="7">
        <v>5952.07</v>
      </c>
      <c r="D26" s="7">
        <v>2447.88</v>
      </c>
      <c r="E26" s="7">
        <v>1949.54</v>
      </c>
      <c r="F26" s="7">
        <v>1184.8</v>
      </c>
      <c r="G26" s="7">
        <v>1273.22</v>
      </c>
      <c r="H26" s="7">
        <v>1236.47</v>
      </c>
      <c r="I26" s="7">
        <v>1274.3699999999999</v>
      </c>
      <c r="J26" s="7">
        <v>1252.92</v>
      </c>
      <c r="K26" s="7">
        <v>1780.93</v>
      </c>
      <c r="L26" s="7">
        <v>1867.92</v>
      </c>
      <c r="M26" s="7">
        <v>2273.88</v>
      </c>
      <c r="N26" s="6">
        <f t="shared" si="0"/>
        <v>25612.87</v>
      </c>
      <c r="P26" s="9"/>
      <c r="R26" s="9"/>
      <c r="T26" s="6"/>
    </row>
    <row r="27" spans="1:20">
      <c r="A27" t="s">
        <v>15</v>
      </c>
      <c r="B27" s="7">
        <f>1299420.77/3*2</f>
        <v>866280.51333333331</v>
      </c>
      <c r="C27" s="7">
        <f>1115662.72/3*2</f>
        <v>743775.14666666661</v>
      </c>
      <c r="D27" s="7">
        <f>1067536.06/3*2</f>
        <v>711690.70666666667</v>
      </c>
      <c r="E27" s="7">
        <f>1103906.96/3*2</f>
        <v>735937.97333333327</v>
      </c>
      <c r="F27" s="7">
        <f>1331396.73/3*2</f>
        <v>887597.82</v>
      </c>
      <c r="G27" s="7">
        <f>989766.32/3*2</f>
        <v>659844.21333333326</v>
      </c>
      <c r="H27" s="7">
        <f>1261880.32/3*2</f>
        <v>841253.54666666675</v>
      </c>
      <c r="I27" s="7">
        <f>1337968.83/3*2</f>
        <v>891979.22000000009</v>
      </c>
      <c r="J27" s="7">
        <f>1482673.51/3*2</f>
        <v>988449.00666666671</v>
      </c>
      <c r="K27" s="7">
        <f>1344382.81/3*2</f>
        <v>896255.20666666667</v>
      </c>
      <c r="L27" s="7">
        <f>1451299.83/3*2</f>
        <v>967533.22000000009</v>
      </c>
      <c r="M27" s="7">
        <f>1313356.87/3*2</f>
        <v>875571.2466666667</v>
      </c>
      <c r="N27" s="6">
        <f t="shared" si="0"/>
        <v>10066167.82</v>
      </c>
      <c r="P27" s="9"/>
      <c r="R27" s="9"/>
      <c r="T27" s="6"/>
    </row>
    <row r="28" spans="1:20">
      <c r="A28" t="s">
        <v>16</v>
      </c>
      <c r="B28" s="7">
        <v>945009.71</v>
      </c>
      <c r="C28" s="7">
        <v>1161475.99</v>
      </c>
      <c r="D28" s="7">
        <v>659064.06999999995</v>
      </c>
      <c r="E28" s="7">
        <v>458182.04</v>
      </c>
      <c r="F28" s="7">
        <v>406105.82</v>
      </c>
      <c r="G28" s="7">
        <v>326460.28000000003</v>
      </c>
      <c r="H28" s="7">
        <v>282885.09999999998</v>
      </c>
      <c r="I28" s="7">
        <v>267790.28999999998</v>
      </c>
      <c r="J28" s="7">
        <v>360301.55</v>
      </c>
      <c r="K28" s="7">
        <v>618668.91</v>
      </c>
      <c r="L28" s="7">
        <v>605681.12</v>
      </c>
      <c r="M28" s="7">
        <v>722730.98</v>
      </c>
      <c r="N28" s="6">
        <f t="shared" si="0"/>
        <v>6814355.8599999994</v>
      </c>
      <c r="P28" s="9"/>
      <c r="R28" s="9"/>
      <c r="T28" s="6"/>
    </row>
    <row r="29" spans="1:20">
      <c r="A29" t="s">
        <v>17</v>
      </c>
      <c r="B29" s="7">
        <v>157658.32</v>
      </c>
      <c r="C29" s="7">
        <v>213140.17</v>
      </c>
      <c r="D29" s="7">
        <v>105388.42</v>
      </c>
      <c r="E29" s="7">
        <v>72442.19</v>
      </c>
      <c r="F29" s="7">
        <v>79701.34</v>
      </c>
      <c r="G29" s="7">
        <v>73032.56</v>
      </c>
      <c r="H29" s="7">
        <v>69315.539999999994</v>
      </c>
      <c r="I29" s="7">
        <v>82679.66</v>
      </c>
      <c r="J29" s="7">
        <v>145574.35999999999</v>
      </c>
      <c r="K29" s="7">
        <v>205599.13</v>
      </c>
      <c r="L29" s="7">
        <v>168107.64</v>
      </c>
      <c r="M29" s="7">
        <v>118407.86</v>
      </c>
      <c r="N29" s="6">
        <f t="shared" si="0"/>
        <v>1491047.1900000002</v>
      </c>
      <c r="P29" s="9"/>
      <c r="R29" s="9"/>
      <c r="T29" s="6"/>
    </row>
    <row r="30" spans="1:20">
      <c r="A30" t="s">
        <v>18</v>
      </c>
      <c r="B30" s="7">
        <v>171715.49</v>
      </c>
      <c r="C30" s="7">
        <v>147604.04999999999</v>
      </c>
      <c r="D30" s="7">
        <v>60586.09</v>
      </c>
      <c r="E30" s="7">
        <v>57479.69</v>
      </c>
      <c r="F30" s="7">
        <v>48284.56</v>
      </c>
      <c r="G30" s="7">
        <v>34348.29</v>
      </c>
      <c r="H30" s="7">
        <v>21566.9</v>
      </c>
      <c r="I30" s="7">
        <v>30432.59</v>
      </c>
      <c r="J30" s="7">
        <v>52034.52</v>
      </c>
      <c r="K30" s="7">
        <v>66668.460000000006</v>
      </c>
      <c r="L30" s="7">
        <v>81506.31</v>
      </c>
      <c r="M30" s="7">
        <v>139334.21</v>
      </c>
      <c r="N30" s="6">
        <f t="shared" si="0"/>
        <v>911561.15999999992</v>
      </c>
      <c r="P30" s="9"/>
      <c r="R30" s="9"/>
      <c r="T30" s="6"/>
    </row>
    <row r="31" spans="1:20">
      <c r="A31" t="s">
        <v>19</v>
      </c>
      <c r="B31" s="7">
        <v>6668.67</v>
      </c>
      <c r="C31" s="7">
        <v>8463.7999999999993</v>
      </c>
      <c r="D31" s="7">
        <v>6762.87</v>
      </c>
      <c r="E31" s="7">
        <v>7967.46</v>
      </c>
      <c r="F31" s="7">
        <v>9250.86</v>
      </c>
      <c r="G31" s="7">
        <v>8788.6200000000008</v>
      </c>
      <c r="H31" s="7">
        <v>7031.69</v>
      </c>
      <c r="I31" s="7">
        <v>7013.91</v>
      </c>
      <c r="J31" s="7">
        <v>7501.92</v>
      </c>
      <c r="K31" s="7">
        <v>8982.76</v>
      </c>
      <c r="L31" s="7">
        <v>8180.15</v>
      </c>
      <c r="M31" s="7">
        <v>7537.52</v>
      </c>
      <c r="N31" s="6">
        <f t="shared" si="0"/>
        <v>94150.23</v>
      </c>
      <c r="P31" s="9"/>
      <c r="R31" s="9"/>
      <c r="T31" s="6"/>
    </row>
    <row r="32" spans="1:20">
      <c r="A32" t="s">
        <v>20</v>
      </c>
      <c r="B32" s="7">
        <v>3580.3</v>
      </c>
      <c r="C32" s="7">
        <v>4357.58</v>
      </c>
      <c r="D32" s="7">
        <v>2534.2600000000002</v>
      </c>
      <c r="E32" s="7">
        <v>2173.61</v>
      </c>
      <c r="F32" s="7">
        <v>1492.22</v>
      </c>
      <c r="G32" s="7">
        <v>1382.29</v>
      </c>
      <c r="H32" s="7">
        <v>679.09</v>
      </c>
      <c r="I32" s="7">
        <v>625.07000000000005</v>
      </c>
      <c r="J32" s="7">
        <v>812.82</v>
      </c>
      <c r="K32" s="7">
        <v>2391.4499999999998</v>
      </c>
      <c r="L32" s="7">
        <v>2836.87</v>
      </c>
      <c r="M32" s="7">
        <v>4954.8</v>
      </c>
      <c r="N32" s="6">
        <f t="shared" si="0"/>
        <v>27820.359999999997</v>
      </c>
      <c r="P32" s="9"/>
      <c r="R32" s="9"/>
      <c r="T32" s="6"/>
    </row>
    <row r="33" spans="1:20">
      <c r="A33" t="s">
        <v>21</v>
      </c>
      <c r="B33" s="7">
        <v>387.54</v>
      </c>
      <c r="C33" s="7">
        <v>556.77</v>
      </c>
      <c r="D33" s="7">
        <v>551.52</v>
      </c>
      <c r="E33" s="7">
        <v>367.61</v>
      </c>
      <c r="F33" s="7">
        <v>796.68</v>
      </c>
      <c r="G33" s="7">
        <v>1581.61</v>
      </c>
      <c r="H33" s="7">
        <v>1686.87</v>
      </c>
      <c r="I33" s="7">
        <v>2770.13</v>
      </c>
      <c r="J33" s="7">
        <v>4121.54</v>
      </c>
      <c r="K33" s="7">
        <v>2652.31</v>
      </c>
      <c r="L33" s="7">
        <v>798.17</v>
      </c>
      <c r="M33" s="7">
        <v>497.71</v>
      </c>
      <c r="N33" s="6">
        <f t="shared" si="0"/>
        <v>16768.46</v>
      </c>
      <c r="P33" s="9"/>
      <c r="R33" s="9"/>
      <c r="T33" s="6"/>
    </row>
    <row r="34" spans="1:20">
      <c r="A34" t="s">
        <v>22</v>
      </c>
      <c r="B34" s="7">
        <v>196806.44</v>
      </c>
      <c r="C34" s="7">
        <v>76513.72</v>
      </c>
      <c r="D34" s="7">
        <v>74190.63</v>
      </c>
      <c r="E34" s="7">
        <v>46151.14</v>
      </c>
      <c r="F34" s="7">
        <v>28811.49</v>
      </c>
      <c r="G34" s="7">
        <v>23008.67</v>
      </c>
      <c r="H34" s="7">
        <v>26407.69</v>
      </c>
      <c r="I34" s="7">
        <v>40031.94</v>
      </c>
      <c r="J34" s="7">
        <v>81396.399999999994</v>
      </c>
      <c r="K34" s="7">
        <v>67833.47</v>
      </c>
      <c r="L34" s="7">
        <v>82688.12</v>
      </c>
      <c r="M34" s="7">
        <v>198711.29</v>
      </c>
      <c r="N34" s="6">
        <f t="shared" si="0"/>
        <v>942551</v>
      </c>
      <c r="P34" s="9"/>
      <c r="R34" s="9"/>
      <c r="T34" s="6"/>
    </row>
    <row r="35" spans="1:20">
      <c r="A35" t="s">
        <v>23</v>
      </c>
      <c r="B35" s="7">
        <v>2540.04</v>
      </c>
      <c r="C35" s="7">
        <v>2045.59</v>
      </c>
      <c r="D35" s="7">
        <v>1738.03</v>
      </c>
      <c r="E35" s="7">
        <v>2160.9299999999998</v>
      </c>
      <c r="F35" s="7">
        <v>2287.19</v>
      </c>
      <c r="G35" s="7">
        <v>1870.19</v>
      </c>
      <c r="H35" s="7">
        <v>2579.13</v>
      </c>
      <c r="I35" s="7">
        <v>2403.67</v>
      </c>
      <c r="J35" s="7">
        <v>2985.48</v>
      </c>
      <c r="K35" s="7">
        <v>4277.67</v>
      </c>
      <c r="L35" s="7">
        <v>2686.39</v>
      </c>
      <c r="M35" s="7">
        <v>1945</v>
      </c>
      <c r="N35" s="6">
        <f t="shared" si="0"/>
        <v>29519.310000000005</v>
      </c>
      <c r="P35" s="9"/>
      <c r="R35" s="9"/>
      <c r="T35" s="6"/>
    </row>
    <row r="36" spans="1:20">
      <c r="A36" t="s">
        <v>24</v>
      </c>
      <c r="B36" s="7">
        <v>0</v>
      </c>
      <c r="C36" s="7">
        <v>0</v>
      </c>
      <c r="D36" s="7">
        <v>0</v>
      </c>
      <c r="E36" s="7">
        <v>0</v>
      </c>
      <c r="F36" s="7">
        <v>0</v>
      </c>
      <c r="G36" s="7">
        <v>0</v>
      </c>
      <c r="H36" s="7">
        <v>0</v>
      </c>
      <c r="I36" s="7">
        <v>0</v>
      </c>
      <c r="J36" s="7">
        <v>0</v>
      </c>
      <c r="K36" s="7">
        <v>0</v>
      </c>
      <c r="L36" s="7">
        <v>0</v>
      </c>
      <c r="M36" s="7">
        <v>0</v>
      </c>
      <c r="N36" s="6">
        <f t="shared" si="0"/>
        <v>0</v>
      </c>
      <c r="P36" s="9"/>
      <c r="R36" s="9"/>
      <c r="T36" s="6"/>
    </row>
    <row r="37" spans="1:20">
      <c r="A37" t="s">
        <v>25</v>
      </c>
      <c r="B37" s="7">
        <v>8787.57</v>
      </c>
      <c r="C37" s="7">
        <v>6064.96</v>
      </c>
      <c r="D37" s="7">
        <v>7020.57</v>
      </c>
      <c r="E37" s="7">
        <v>5439.75</v>
      </c>
      <c r="F37" s="7">
        <v>6051.38</v>
      </c>
      <c r="G37" s="7">
        <v>6381.97</v>
      </c>
      <c r="H37" s="7">
        <v>7293.68</v>
      </c>
      <c r="I37" s="7">
        <v>13379.67</v>
      </c>
      <c r="J37" s="7">
        <v>23754.68</v>
      </c>
      <c r="K37" s="7">
        <v>23704.28</v>
      </c>
      <c r="L37" s="7">
        <v>14226.67</v>
      </c>
      <c r="M37" s="7">
        <v>11204.83</v>
      </c>
      <c r="N37" s="6">
        <f t="shared" si="0"/>
        <v>133310.00999999998</v>
      </c>
      <c r="P37" s="9"/>
      <c r="R37" s="9"/>
      <c r="T37" s="6"/>
    </row>
    <row r="38" spans="1:20">
      <c r="A38" t="s">
        <v>26</v>
      </c>
      <c r="B38" s="7">
        <v>21493.77</v>
      </c>
      <c r="C38" s="7">
        <v>18727.09</v>
      </c>
      <c r="D38" s="7">
        <v>19797.3</v>
      </c>
      <c r="E38" s="7">
        <v>20427.650000000001</v>
      </c>
      <c r="F38" s="7">
        <v>21618.65</v>
      </c>
      <c r="G38" s="7">
        <v>28921.63</v>
      </c>
      <c r="H38" s="7">
        <v>32133.07</v>
      </c>
      <c r="I38" s="7">
        <v>38855.019999999997</v>
      </c>
      <c r="J38" s="7">
        <v>46266.77</v>
      </c>
      <c r="K38" s="7">
        <v>24398.52</v>
      </c>
      <c r="L38" s="7">
        <v>26381.31</v>
      </c>
      <c r="M38" s="7">
        <v>24259.37</v>
      </c>
      <c r="N38" s="6">
        <f t="shared" si="0"/>
        <v>323280.14999999997</v>
      </c>
      <c r="P38" s="9"/>
      <c r="R38" s="9"/>
      <c r="T38" s="6"/>
    </row>
    <row r="39" spans="1:20">
      <c r="A39" t="s">
        <v>27</v>
      </c>
      <c r="B39" s="7">
        <v>25034.86</v>
      </c>
      <c r="C39" s="7">
        <v>14092.2</v>
      </c>
      <c r="D39" s="7">
        <v>12490.54</v>
      </c>
      <c r="E39" s="7">
        <v>13770.24</v>
      </c>
      <c r="F39" s="7">
        <v>18948.95</v>
      </c>
      <c r="G39" s="7">
        <v>16496.439999999999</v>
      </c>
      <c r="H39" s="7">
        <v>17223.759999999998</v>
      </c>
      <c r="I39" s="7">
        <v>37097.949999999997</v>
      </c>
      <c r="J39" s="7">
        <v>41881.89</v>
      </c>
      <c r="K39" s="7">
        <v>75731.33</v>
      </c>
      <c r="L39" s="7">
        <v>21720.99</v>
      </c>
      <c r="M39" s="7">
        <v>19196.12</v>
      </c>
      <c r="N39" s="6">
        <f t="shared" si="0"/>
        <v>313685.27</v>
      </c>
      <c r="P39" s="9"/>
      <c r="R39" s="9"/>
      <c r="T39" s="6"/>
    </row>
    <row r="40" spans="1:20">
      <c r="A40" t="s">
        <v>28</v>
      </c>
      <c r="B40" s="7">
        <v>1359439.89</v>
      </c>
      <c r="C40" s="7">
        <v>1555349.64</v>
      </c>
      <c r="D40" s="7">
        <v>1230962.99</v>
      </c>
      <c r="E40" s="6">
        <v>1565057.46</v>
      </c>
      <c r="F40" s="7">
        <v>1435700.54</v>
      </c>
      <c r="G40" s="7">
        <v>1393330.68</v>
      </c>
      <c r="H40" s="7">
        <v>1607924.45</v>
      </c>
      <c r="I40" s="7">
        <v>1933188.24</v>
      </c>
      <c r="J40" s="7">
        <v>2167082.27</v>
      </c>
      <c r="K40" s="7">
        <v>2608905.9900000002</v>
      </c>
      <c r="L40" s="7">
        <v>1841938.92</v>
      </c>
      <c r="M40" s="7">
        <v>1604404.22</v>
      </c>
      <c r="N40" s="6">
        <f t="shared" si="0"/>
        <v>20303285.289999999</v>
      </c>
    </row>
    <row r="41" spans="1:20">
      <c r="A41" t="s">
        <v>29</v>
      </c>
      <c r="B41" s="7">
        <v>1801.45</v>
      </c>
      <c r="C41" s="7">
        <v>2546.08</v>
      </c>
      <c r="D41" s="7">
        <v>839.55</v>
      </c>
      <c r="E41" s="7">
        <v>909.21</v>
      </c>
      <c r="F41" s="7">
        <v>1570.5</v>
      </c>
      <c r="G41" s="7">
        <v>1125.07</v>
      </c>
      <c r="H41" s="7">
        <v>991.32</v>
      </c>
      <c r="I41" s="7">
        <v>1099.17</v>
      </c>
      <c r="J41" s="7">
        <v>1042.6300000000001</v>
      </c>
      <c r="K41" s="7">
        <v>912.36</v>
      </c>
      <c r="L41" s="7">
        <v>923.44</v>
      </c>
      <c r="M41" s="7">
        <v>1094.3399999999999</v>
      </c>
      <c r="N41" s="6">
        <f t="shared" si="0"/>
        <v>14855.12</v>
      </c>
    </row>
    <row r="42" spans="1:20">
      <c r="A42" t="s">
        <v>30</v>
      </c>
      <c r="B42" s="7">
        <v>113093.47</v>
      </c>
      <c r="C42" s="7">
        <v>128840.06</v>
      </c>
      <c r="D42" s="7">
        <v>88038.96</v>
      </c>
      <c r="E42" s="7">
        <v>76716.53</v>
      </c>
      <c r="F42" s="7">
        <v>86307.9</v>
      </c>
      <c r="G42" s="7">
        <v>99894.63</v>
      </c>
      <c r="H42" s="7">
        <v>135862.79999999999</v>
      </c>
      <c r="I42" s="7">
        <v>162853.19</v>
      </c>
      <c r="J42" s="7">
        <v>202478.72</v>
      </c>
      <c r="K42" s="7">
        <v>277364</v>
      </c>
      <c r="L42" s="7">
        <v>171721.87</v>
      </c>
      <c r="M42" s="7">
        <v>99961.23</v>
      </c>
      <c r="N42" s="6">
        <f t="shared" si="0"/>
        <v>1643133.3599999999</v>
      </c>
    </row>
    <row r="43" spans="1:20">
      <c r="A43" t="s">
        <v>31</v>
      </c>
      <c r="B43" s="7">
        <v>26039.37</v>
      </c>
      <c r="C43" s="7">
        <v>26834.68</v>
      </c>
      <c r="D43" s="7">
        <v>19727.240000000002</v>
      </c>
      <c r="E43" s="7">
        <v>21528.52</v>
      </c>
      <c r="F43" s="7">
        <v>22948.2</v>
      </c>
      <c r="G43" s="7">
        <v>22961.25</v>
      </c>
      <c r="H43" s="7">
        <v>20198.55</v>
      </c>
      <c r="I43" s="7">
        <v>19255.16</v>
      </c>
      <c r="J43" s="7">
        <v>22272.48</v>
      </c>
      <c r="K43" s="7">
        <v>28052.880000000001</v>
      </c>
      <c r="L43" s="7">
        <v>21876.31</v>
      </c>
      <c r="M43" s="7">
        <v>24090.76</v>
      </c>
      <c r="N43" s="6">
        <f t="shared" si="0"/>
        <v>275785.40000000002</v>
      </c>
    </row>
    <row r="44" spans="1:20">
      <c r="A44" t="s">
        <v>32</v>
      </c>
      <c r="B44" s="7">
        <v>1982.09</v>
      </c>
      <c r="C44" s="7">
        <v>1751.8</v>
      </c>
      <c r="D44" s="7">
        <v>1461.36</v>
      </c>
      <c r="E44" s="7">
        <v>1864.47</v>
      </c>
      <c r="F44" s="7">
        <v>2305.37</v>
      </c>
      <c r="G44" s="7">
        <v>2759.88</v>
      </c>
      <c r="H44" s="7">
        <v>1675.15</v>
      </c>
      <c r="I44" s="7">
        <v>1724.62</v>
      </c>
      <c r="J44" s="7">
        <v>1867.25</v>
      </c>
      <c r="K44" s="7">
        <v>2039.43</v>
      </c>
      <c r="L44" s="7">
        <v>2123.39</v>
      </c>
      <c r="M44" s="7">
        <v>1555.16</v>
      </c>
      <c r="N44" s="6">
        <f t="shared" si="0"/>
        <v>23109.97</v>
      </c>
    </row>
    <row r="45" spans="1:20">
      <c r="A45" t="s">
        <v>33</v>
      </c>
      <c r="B45" s="7">
        <v>0</v>
      </c>
      <c r="C45" s="7">
        <v>0</v>
      </c>
      <c r="D45" s="7">
        <v>0</v>
      </c>
      <c r="E45" s="7">
        <v>0</v>
      </c>
      <c r="F45" s="7">
        <v>0</v>
      </c>
      <c r="G45" s="7">
        <v>0</v>
      </c>
      <c r="H45" s="7">
        <v>0</v>
      </c>
      <c r="I45" s="7">
        <v>0</v>
      </c>
      <c r="J45" s="7">
        <v>0</v>
      </c>
      <c r="K45" s="7">
        <v>0</v>
      </c>
      <c r="L45" s="7">
        <v>0</v>
      </c>
      <c r="M45" s="7">
        <v>0</v>
      </c>
      <c r="N45" s="6">
        <f t="shared" si="0"/>
        <v>0</v>
      </c>
    </row>
    <row r="46" spans="1:20">
      <c r="A46" t="s">
        <v>34</v>
      </c>
      <c r="B46" s="7">
        <v>149983.97</v>
      </c>
      <c r="C46" s="7">
        <v>176851.35</v>
      </c>
      <c r="D46" s="7">
        <v>145499.39000000001</v>
      </c>
      <c r="E46" s="7">
        <v>104711.1</v>
      </c>
      <c r="F46" s="7">
        <v>134565.88</v>
      </c>
      <c r="G46" s="7">
        <v>136565.96</v>
      </c>
      <c r="H46" s="7">
        <v>148989</v>
      </c>
      <c r="I46" s="7">
        <v>191304.55</v>
      </c>
      <c r="J46" s="7">
        <v>205791.39</v>
      </c>
      <c r="K46" s="7">
        <v>263861.17</v>
      </c>
      <c r="L46" s="7">
        <v>193506.56</v>
      </c>
      <c r="M46" s="7">
        <v>167434.84</v>
      </c>
      <c r="N46" s="6">
        <f t="shared" si="0"/>
        <v>2019065.16</v>
      </c>
    </row>
    <row r="47" spans="1:20">
      <c r="A47" t="s">
        <v>35</v>
      </c>
      <c r="B47" s="7">
        <v>1614007.76</v>
      </c>
      <c r="C47" s="7">
        <v>1891996.56</v>
      </c>
      <c r="D47" s="7">
        <v>999540.63</v>
      </c>
      <c r="E47" s="7">
        <v>1234675.06</v>
      </c>
      <c r="F47" s="7">
        <v>1173931.0900000001</v>
      </c>
      <c r="G47" s="7">
        <v>1424968.09</v>
      </c>
      <c r="H47" s="7">
        <v>1955052.53</v>
      </c>
      <c r="I47" s="7">
        <v>2491638.2000000002</v>
      </c>
      <c r="J47" s="7">
        <v>3932102.44</v>
      </c>
      <c r="K47" s="7">
        <v>5226808.9400000004</v>
      </c>
      <c r="L47" s="7">
        <v>2553659.5299999998</v>
      </c>
      <c r="M47" s="7">
        <v>1664436.62</v>
      </c>
      <c r="N47" s="6">
        <f t="shared" si="0"/>
        <v>26162817.449999999</v>
      </c>
    </row>
    <row r="48" spans="1:20">
      <c r="A48" t="s">
        <v>36</v>
      </c>
      <c r="B48" s="7">
        <v>305337.89</v>
      </c>
      <c r="C48" s="7">
        <v>272691.09000000003</v>
      </c>
      <c r="D48" s="7">
        <v>346242.03</v>
      </c>
      <c r="E48" s="7">
        <v>337190.08</v>
      </c>
      <c r="F48" s="7">
        <v>401762.68</v>
      </c>
      <c r="G48" s="7">
        <v>400458.48</v>
      </c>
      <c r="H48" s="7">
        <v>286328.26</v>
      </c>
      <c r="I48" s="7">
        <v>326489.18</v>
      </c>
      <c r="J48" s="7">
        <v>376201.04</v>
      </c>
      <c r="K48" s="7">
        <v>359793.01</v>
      </c>
      <c r="L48" s="7">
        <v>354478.43</v>
      </c>
      <c r="M48" s="7">
        <v>298894.71999999997</v>
      </c>
      <c r="N48" s="6">
        <f t="shared" si="0"/>
        <v>4065866.8900000006</v>
      </c>
    </row>
    <row r="49" spans="1:14">
      <c r="A49" t="s">
        <v>37</v>
      </c>
      <c r="B49" s="7">
        <v>12210.95</v>
      </c>
      <c r="C49" s="7">
        <v>13762.95</v>
      </c>
      <c r="D49" s="7">
        <v>8110.11</v>
      </c>
      <c r="E49" s="7">
        <v>9245.5400000000009</v>
      </c>
      <c r="F49" s="7">
        <v>10915.44</v>
      </c>
      <c r="G49" s="7">
        <v>11009.58</v>
      </c>
      <c r="H49" s="7">
        <v>10406.82</v>
      </c>
      <c r="I49" s="7">
        <v>13413.37</v>
      </c>
      <c r="J49" s="7">
        <v>18570.37</v>
      </c>
      <c r="K49" s="7">
        <v>20191.060000000001</v>
      </c>
      <c r="L49" s="7">
        <v>15444.09</v>
      </c>
      <c r="M49" s="7">
        <v>14081.31</v>
      </c>
      <c r="N49" s="6">
        <f t="shared" si="0"/>
        <v>157361.59</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8760.4599999999991</v>
      </c>
      <c r="C51" s="7">
        <v>9081.9699999999993</v>
      </c>
      <c r="D51" s="7">
        <v>6040.88</v>
      </c>
      <c r="E51" s="7">
        <v>5452.78</v>
      </c>
      <c r="F51" s="7">
        <v>6655.71</v>
      </c>
      <c r="G51" s="7">
        <v>7209.07</v>
      </c>
      <c r="H51" s="7">
        <v>5056.7</v>
      </c>
      <c r="I51" s="7">
        <v>4753.8999999999996</v>
      </c>
      <c r="J51" s="7">
        <v>7594.89</v>
      </c>
      <c r="K51" s="7">
        <v>9288.66</v>
      </c>
      <c r="L51" s="7">
        <v>7509.95</v>
      </c>
      <c r="M51" s="7">
        <v>7613.17</v>
      </c>
      <c r="N51" s="6">
        <f t="shared" si="0"/>
        <v>85018.14</v>
      </c>
    </row>
    <row r="52" spans="1:14">
      <c r="A52" t="s">
        <v>40</v>
      </c>
      <c r="B52" s="7">
        <v>632047.82999999996</v>
      </c>
      <c r="C52" s="7">
        <v>419608.75</v>
      </c>
      <c r="D52" s="7">
        <v>348421.53</v>
      </c>
      <c r="E52" s="7">
        <v>398704.82</v>
      </c>
      <c r="F52" s="7">
        <v>413947.57</v>
      </c>
      <c r="G52" s="7">
        <v>534574.80000000005</v>
      </c>
      <c r="H52" s="7">
        <v>779986.38</v>
      </c>
      <c r="I52" s="7">
        <v>1046580.34</v>
      </c>
      <c r="J52" s="7">
        <v>1344638.52</v>
      </c>
      <c r="K52" s="7">
        <v>763477.91</v>
      </c>
      <c r="L52" s="7">
        <v>565600.55000000005</v>
      </c>
      <c r="M52" s="7">
        <v>739234.44</v>
      </c>
      <c r="N52" s="6">
        <f t="shared" si="0"/>
        <v>7986823.4399999995</v>
      </c>
    </row>
    <row r="53" spans="1:14">
      <c r="A53" t="s">
        <v>41</v>
      </c>
      <c r="B53" s="7">
        <v>65475.7</v>
      </c>
      <c r="C53" s="7">
        <v>55039.28</v>
      </c>
      <c r="D53" s="7">
        <v>57949.67</v>
      </c>
      <c r="E53" s="7">
        <v>64604.94</v>
      </c>
      <c r="F53" s="7">
        <v>69451.34</v>
      </c>
      <c r="G53" s="7">
        <v>57922.13</v>
      </c>
      <c r="H53" s="7">
        <v>87809.41</v>
      </c>
      <c r="I53" s="7">
        <v>30</v>
      </c>
      <c r="J53" s="7">
        <v>105307.2</v>
      </c>
      <c r="K53" s="7">
        <v>129973.74</v>
      </c>
      <c r="L53" s="7">
        <v>85075.11</v>
      </c>
      <c r="M53" s="7">
        <v>73454.83</v>
      </c>
      <c r="N53" s="6">
        <f t="shared" si="0"/>
        <v>852093.34999999986</v>
      </c>
    </row>
    <row r="54" spans="1:14">
      <c r="A54" t="s">
        <v>137</v>
      </c>
      <c r="B54" s="6">
        <v>76852.61</v>
      </c>
      <c r="C54" s="7">
        <v>70856.570000000007</v>
      </c>
      <c r="D54" s="7">
        <v>53937.62</v>
      </c>
      <c r="E54" s="7">
        <v>51683.28</v>
      </c>
      <c r="F54" s="7">
        <v>57994.78</v>
      </c>
      <c r="G54" s="7">
        <v>77396.36</v>
      </c>
      <c r="H54" s="7">
        <v>112798.88</v>
      </c>
      <c r="I54" s="7">
        <v>132538.25</v>
      </c>
      <c r="J54" s="7">
        <v>157765.54</v>
      </c>
      <c r="K54" s="7">
        <v>195364.85</v>
      </c>
      <c r="L54" s="7">
        <v>119757.18</v>
      </c>
      <c r="M54" s="7">
        <v>70381.789999999994</v>
      </c>
      <c r="N54" s="6">
        <f t="shared" si="0"/>
        <v>1177327.71</v>
      </c>
    </row>
    <row r="55" spans="1:14">
      <c r="A55" t="s">
        <v>43</v>
      </c>
      <c r="B55" s="7">
        <v>1854590.93</v>
      </c>
      <c r="C55" s="7">
        <v>1992422.33</v>
      </c>
      <c r="D55" s="7">
        <v>1570730.45</v>
      </c>
      <c r="E55" s="7">
        <v>1062242.29</v>
      </c>
      <c r="F55" s="7">
        <v>1496463.92</v>
      </c>
      <c r="G55" s="7">
        <v>1679390.81</v>
      </c>
      <c r="H55" s="7">
        <v>2014745.51</v>
      </c>
      <c r="I55" s="7">
        <v>2284980.29</v>
      </c>
      <c r="J55" s="7">
        <v>2767307.54</v>
      </c>
      <c r="K55" s="7">
        <v>3322553.15</v>
      </c>
      <c r="L55" s="7">
        <v>2567316.54</v>
      </c>
      <c r="M55" s="7">
        <v>2046091.12</v>
      </c>
      <c r="N55" s="6">
        <f t="shared" si="0"/>
        <v>24658834.879999999</v>
      </c>
    </row>
    <row r="56" spans="1:14">
      <c r="A56" t="s">
        <v>44</v>
      </c>
      <c r="B56" s="7">
        <v>370964.94</v>
      </c>
      <c r="C56" s="7">
        <v>417642.79</v>
      </c>
      <c r="D56" s="7">
        <v>211852.24</v>
      </c>
      <c r="E56" s="7">
        <v>187732.59</v>
      </c>
      <c r="F56" s="7">
        <v>234201.17</v>
      </c>
      <c r="G56" s="7">
        <v>162674.07999999999</v>
      </c>
      <c r="H56" s="7">
        <v>125324.27</v>
      </c>
      <c r="I56" s="7">
        <v>108649.2</v>
      </c>
      <c r="J56" s="7">
        <v>183102.28</v>
      </c>
      <c r="K56" s="7">
        <v>377756.98</v>
      </c>
      <c r="L56" s="7">
        <v>354830.7</v>
      </c>
      <c r="M56" s="7">
        <v>299887.57</v>
      </c>
      <c r="N56" s="6">
        <f t="shared" si="0"/>
        <v>3034618.81</v>
      </c>
    </row>
    <row r="57" spans="1:14">
      <c r="A57" t="s">
        <v>45</v>
      </c>
      <c r="B57" s="7">
        <v>2749706.99</v>
      </c>
      <c r="C57" s="7">
        <v>1225204.8799999999</v>
      </c>
      <c r="D57" s="7">
        <v>1028529.74</v>
      </c>
      <c r="E57" s="7">
        <v>598157.63</v>
      </c>
      <c r="F57" s="7">
        <v>239510.9</v>
      </c>
      <c r="G57" s="7">
        <v>289594.83</v>
      </c>
      <c r="H57" s="7">
        <v>297124.03000000003</v>
      </c>
      <c r="I57" s="7">
        <v>437614.03</v>
      </c>
      <c r="J57" s="7">
        <v>1028052.77</v>
      </c>
      <c r="K57" s="7">
        <v>987462.61</v>
      </c>
      <c r="L57" s="7">
        <v>1296974.2</v>
      </c>
      <c r="M57" s="7">
        <v>2755441.25</v>
      </c>
      <c r="N57" s="6">
        <f t="shared" si="0"/>
        <v>12933373.859999999</v>
      </c>
    </row>
    <row r="58" spans="1:14">
      <c r="A58" t="s">
        <v>46</v>
      </c>
      <c r="B58" s="7">
        <v>8232</v>
      </c>
      <c r="C58" s="7">
        <v>5946.85</v>
      </c>
      <c r="D58" s="7">
        <v>6560.42</v>
      </c>
      <c r="E58" s="7">
        <v>7323.01</v>
      </c>
      <c r="F58" s="7">
        <v>8871.75</v>
      </c>
      <c r="G58" s="7">
        <v>19072.78</v>
      </c>
      <c r="H58" s="7">
        <v>21435.62</v>
      </c>
      <c r="I58" s="7">
        <v>23950.59</v>
      </c>
      <c r="J58" s="7">
        <v>24129.13</v>
      </c>
      <c r="K58" s="7">
        <v>21126.29</v>
      </c>
      <c r="L58" s="7">
        <v>12002.07</v>
      </c>
      <c r="M58" s="7">
        <v>9207.6</v>
      </c>
      <c r="N58" s="6">
        <f t="shared" si="0"/>
        <v>167858.11000000002</v>
      </c>
    </row>
    <row r="59" spans="1:14">
      <c r="A59" t="s">
        <v>47</v>
      </c>
      <c r="B59" s="7">
        <v>14079900</v>
      </c>
      <c r="C59" s="7">
        <v>11399700</v>
      </c>
      <c r="D59" s="7">
        <v>19259000</v>
      </c>
      <c r="E59" s="7">
        <v>13612100</v>
      </c>
      <c r="F59" s="7">
        <v>14052100</v>
      </c>
      <c r="G59" s="7">
        <v>14204200</v>
      </c>
      <c r="H59" s="7">
        <v>13397900</v>
      </c>
      <c r="I59" s="7">
        <v>15733100</v>
      </c>
      <c r="J59" s="7">
        <v>19539100</v>
      </c>
      <c r="K59" s="7">
        <v>16849500</v>
      </c>
      <c r="L59" s="7">
        <v>13639600</v>
      </c>
      <c r="M59" s="7">
        <v>15803400</v>
      </c>
      <c r="N59" s="6">
        <f t="shared" si="0"/>
        <v>181569600</v>
      </c>
    </row>
    <row r="60" spans="1:14">
      <c r="A60" t="s">
        <v>48</v>
      </c>
      <c r="B60" s="6">
        <v>2917932.3</v>
      </c>
      <c r="C60" s="7">
        <v>3311577.6</v>
      </c>
      <c r="D60" s="7">
        <v>2177924.4900000002</v>
      </c>
      <c r="E60" s="7">
        <v>2052551.02</v>
      </c>
      <c r="F60" s="7">
        <v>2197046</v>
      </c>
      <c r="G60" s="7">
        <v>2181190.23</v>
      </c>
      <c r="H60" s="7">
        <v>2845780.99</v>
      </c>
      <c r="I60" s="7">
        <v>2575867.35</v>
      </c>
      <c r="J60" s="7">
        <v>3001954.66</v>
      </c>
      <c r="K60" s="7">
        <v>4075091.03</v>
      </c>
      <c r="L60" s="7">
        <v>3421796.66</v>
      </c>
      <c r="M60" s="7">
        <v>2541363.16</v>
      </c>
      <c r="N60" s="6">
        <f t="shared" si="0"/>
        <v>33300075.490000006</v>
      </c>
    </row>
    <row r="61" spans="1:14">
      <c r="A61" t="s">
        <v>49</v>
      </c>
      <c r="B61" s="7">
        <v>1301298.73</v>
      </c>
      <c r="C61" s="7">
        <v>1718438.96</v>
      </c>
      <c r="D61" s="7">
        <v>1377935.61</v>
      </c>
      <c r="E61" s="7">
        <v>1212238.3</v>
      </c>
      <c r="F61" s="7">
        <v>1458238.86</v>
      </c>
      <c r="G61" s="7">
        <v>1895711.57</v>
      </c>
      <c r="H61" s="7">
        <v>3831072.39</v>
      </c>
      <c r="I61" s="7">
        <v>3269849.58</v>
      </c>
      <c r="J61" s="7">
        <v>3669404.7</v>
      </c>
      <c r="K61" s="7">
        <v>2848562.29</v>
      </c>
      <c r="L61" s="7">
        <v>1932872.11</v>
      </c>
      <c r="M61" s="7">
        <v>1659600.71</v>
      </c>
      <c r="N61" s="6">
        <f t="shared" si="0"/>
        <v>26175223.809999999</v>
      </c>
    </row>
    <row r="62" spans="1:14">
      <c r="A62" t="s">
        <v>50</v>
      </c>
      <c r="B62" s="7">
        <v>45338.31</v>
      </c>
      <c r="C62" s="7">
        <v>43297.45</v>
      </c>
      <c r="D62" s="7">
        <v>45917.06</v>
      </c>
      <c r="E62" s="7">
        <v>44186.080000000002</v>
      </c>
      <c r="F62" s="7">
        <v>51969.279999999999</v>
      </c>
      <c r="G62" s="7">
        <v>54395.33</v>
      </c>
      <c r="H62" s="7">
        <v>59367.5</v>
      </c>
      <c r="I62" s="7">
        <v>69958.22</v>
      </c>
      <c r="J62" s="7">
        <v>91344.13</v>
      </c>
      <c r="K62" s="7">
        <v>98408.34</v>
      </c>
      <c r="L62" s="7">
        <v>80088.02</v>
      </c>
      <c r="M62" s="7">
        <v>57665.31</v>
      </c>
      <c r="N62" s="6">
        <f t="shared" si="0"/>
        <v>741935.03</v>
      </c>
    </row>
    <row r="63" spans="1:14">
      <c r="A63" t="s">
        <v>51</v>
      </c>
      <c r="B63" s="7">
        <v>2417574.38</v>
      </c>
      <c r="C63" s="7">
        <v>1715640</v>
      </c>
      <c r="D63" s="7">
        <v>1421869.85</v>
      </c>
      <c r="E63" s="7">
        <v>1551222.32</v>
      </c>
      <c r="F63" s="7">
        <v>1640417.92</v>
      </c>
      <c r="G63" s="7">
        <v>1562696.42</v>
      </c>
      <c r="H63" s="7">
        <v>1915382.06</v>
      </c>
      <c r="I63" s="7">
        <v>2820459.54</v>
      </c>
      <c r="J63" s="7">
        <v>4448744.22</v>
      </c>
      <c r="K63" s="7">
        <v>3046001.71</v>
      </c>
      <c r="L63" s="7">
        <v>2316356.08</v>
      </c>
      <c r="M63" s="7">
        <v>2507595.7400000002</v>
      </c>
      <c r="N63" s="6">
        <f t="shared" si="0"/>
        <v>27363960.240000002</v>
      </c>
    </row>
    <row r="64" spans="1:14">
      <c r="A64" t="s">
        <v>52</v>
      </c>
      <c r="B64" s="7">
        <v>518683.9</v>
      </c>
      <c r="C64" s="7">
        <v>677238.22</v>
      </c>
      <c r="D64" s="7">
        <v>550815.06000000006</v>
      </c>
      <c r="E64" s="7">
        <v>396083.85</v>
      </c>
      <c r="F64" s="7">
        <v>456134.68</v>
      </c>
      <c r="G64" s="7">
        <v>434331.69</v>
      </c>
      <c r="H64" s="7">
        <v>533065.61</v>
      </c>
      <c r="I64" s="7">
        <v>533397.03</v>
      </c>
      <c r="J64" s="7">
        <v>672917.25</v>
      </c>
      <c r="K64" s="7">
        <v>923935.95</v>
      </c>
      <c r="L64" s="7">
        <v>637979.04</v>
      </c>
      <c r="M64" s="7">
        <v>498583.49</v>
      </c>
      <c r="N64" s="6">
        <f t="shared" si="0"/>
        <v>6833165.7700000005</v>
      </c>
    </row>
    <row r="65" spans="1:14">
      <c r="A65" t="s">
        <v>53</v>
      </c>
      <c r="B65" s="7">
        <v>15559.33</v>
      </c>
      <c r="C65" s="7">
        <v>13245.85</v>
      </c>
      <c r="D65" s="7">
        <v>14392.04</v>
      </c>
      <c r="E65" s="7">
        <v>14082.41</v>
      </c>
      <c r="F65" s="7">
        <v>15890.57</v>
      </c>
      <c r="G65" s="7">
        <v>19179.71</v>
      </c>
      <c r="H65" s="7">
        <v>18255.37</v>
      </c>
      <c r="I65" s="7">
        <v>24850.880000000001</v>
      </c>
      <c r="J65" s="7">
        <v>31259.49</v>
      </c>
      <c r="K65" s="7">
        <v>30958.21</v>
      </c>
      <c r="L65" s="7">
        <v>27401.78</v>
      </c>
      <c r="M65" s="7">
        <v>21194.85</v>
      </c>
      <c r="N65" s="6">
        <f t="shared" si="0"/>
        <v>246270.49</v>
      </c>
    </row>
    <row r="66" spans="1:14">
      <c r="A66" t="s">
        <v>54</v>
      </c>
      <c r="B66" s="7">
        <v>669783</v>
      </c>
      <c r="C66" s="7">
        <v>886833.35</v>
      </c>
      <c r="D66" s="7">
        <v>459217.91999999998</v>
      </c>
      <c r="E66" s="7">
        <v>382610.2</v>
      </c>
      <c r="F66" s="7">
        <v>475354.48</v>
      </c>
      <c r="G66" s="7">
        <v>392318.52</v>
      </c>
      <c r="H66" s="7">
        <v>420846.67</v>
      </c>
      <c r="I66" s="29">
        <v>472116.41</v>
      </c>
      <c r="J66" s="7">
        <v>587926.25</v>
      </c>
      <c r="K66" s="7">
        <v>834997.21</v>
      </c>
      <c r="L66" s="7">
        <v>621302.9</v>
      </c>
      <c r="M66" s="7">
        <v>741105.4</v>
      </c>
      <c r="N66" s="6">
        <f>SUM(B66:M66)</f>
        <v>6944412.3100000015</v>
      </c>
    </row>
    <row r="67" spans="1:14">
      <c r="A67" t="s">
        <v>55</v>
      </c>
      <c r="B67" s="7">
        <v>169520.72</v>
      </c>
      <c r="C67" s="7">
        <v>182045.81</v>
      </c>
      <c r="D67" s="7">
        <v>158731.68</v>
      </c>
      <c r="E67" s="7">
        <v>110371.16</v>
      </c>
      <c r="F67" s="7">
        <v>174168.16</v>
      </c>
      <c r="G67" s="7">
        <v>165079.07999999999</v>
      </c>
      <c r="H67" s="7">
        <v>226033.62</v>
      </c>
      <c r="I67" s="7">
        <v>310747.23</v>
      </c>
      <c r="J67" s="7">
        <v>313773.98</v>
      </c>
      <c r="K67" s="7">
        <v>372251.43</v>
      </c>
      <c r="L67" s="7">
        <v>213954.03</v>
      </c>
      <c r="M67" s="7">
        <v>175218.88</v>
      </c>
      <c r="N67" s="6">
        <f t="shared" si="0"/>
        <v>2571895.7799999998</v>
      </c>
    </row>
    <row r="68" spans="1:14">
      <c r="A68" t="s">
        <v>56</v>
      </c>
      <c r="B68" s="7">
        <v>185168.58</v>
      </c>
      <c r="C68" s="7">
        <v>144861.04999999999</v>
      </c>
      <c r="D68" s="7">
        <v>71154.36</v>
      </c>
      <c r="E68" s="7">
        <v>59187.55</v>
      </c>
      <c r="F68" s="7">
        <v>33684.480000000003</v>
      </c>
      <c r="G68" s="7">
        <v>42511.4</v>
      </c>
      <c r="H68" s="7">
        <v>38107.550000000003</v>
      </c>
      <c r="I68" s="7">
        <v>46834.49</v>
      </c>
      <c r="J68" s="7">
        <v>96927.51</v>
      </c>
      <c r="K68" s="7">
        <v>87599.35</v>
      </c>
      <c r="L68" s="7">
        <v>117911.92</v>
      </c>
      <c r="M68" s="7">
        <v>210308.56</v>
      </c>
      <c r="N68" s="6">
        <f t="shared" si="0"/>
        <v>1134256.8</v>
      </c>
    </row>
    <row r="69" spans="1:14">
      <c r="A69" t="s">
        <v>57</v>
      </c>
      <c r="B69" s="7">
        <v>872622.32</v>
      </c>
      <c r="C69" s="7">
        <v>1061466.75</v>
      </c>
      <c r="D69" s="7">
        <v>690942.73</v>
      </c>
      <c r="E69" s="7">
        <v>528189.66</v>
      </c>
      <c r="F69" s="7">
        <v>596255.76</v>
      </c>
      <c r="G69" s="7">
        <v>778674.16</v>
      </c>
      <c r="H69" s="7">
        <v>899221.47</v>
      </c>
      <c r="I69" s="7">
        <v>1441054.22</v>
      </c>
      <c r="J69" s="7">
        <v>1974084.51</v>
      </c>
      <c r="K69" s="7">
        <v>2544773.1</v>
      </c>
      <c r="L69" s="7">
        <v>1448196.39</v>
      </c>
      <c r="M69" s="7">
        <v>905298.36</v>
      </c>
      <c r="N69" s="6">
        <f>SUM(B69:M69)</f>
        <v>13740779.43</v>
      </c>
    </row>
    <row r="70" spans="1:14">
      <c r="A70" t="s">
        <v>58</v>
      </c>
      <c r="B70" s="6">
        <v>251003.76</v>
      </c>
      <c r="C70" s="7">
        <v>265666.71000000002</v>
      </c>
      <c r="D70" s="7">
        <v>221248.94</v>
      </c>
      <c r="E70" s="7">
        <v>217720.04</v>
      </c>
      <c r="F70" s="7">
        <v>243971.33</v>
      </c>
      <c r="G70" s="7">
        <v>257659.22</v>
      </c>
      <c r="H70" s="7">
        <v>269577.71000000002</v>
      </c>
      <c r="I70" s="7">
        <v>316224.31</v>
      </c>
      <c r="J70" s="7">
        <v>383716.65</v>
      </c>
      <c r="K70" s="7">
        <v>408114.13</v>
      </c>
      <c r="L70" s="7">
        <v>316197.98</v>
      </c>
      <c r="M70" s="7">
        <v>266085.18</v>
      </c>
      <c r="N70" s="6">
        <f>SUM(B70:M70)</f>
        <v>3417185.96</v>
      </c>
    </row>
    <row r="71" spans="1:14">
      <c r="A71" t="s">
        <v>59</v>
      </c>
      <c r="B71" s="7">
        <v>15861.35</v>
      </c>
      <c r="C71" s="7">
        <v>16089.81</v>
      </c>
      <c r="D71" s="7">
        <v>13652.36</v>
      </c>
      <c r="E71" s="7">
        <v>17373.11</v>
      </c>
      <c r="F71" s="7">
        <v>20928.990000000002</v>
      </c>
      <c r="G71" s="7">
        <v>25287.17</v>
      </c>
      <c r="H71" s="7">
        <v>30323.87</v>
      </c>
      <c r="I71" s="7">
        <v>56443.79</v>
      </c>
      <c r="J71" s="7">
        <v>71981.7</v>
      </c>
      <c r="K71" s="7">
        <v>64692.480000000003</v>
      </c>
      <c r="L71" s="7">
        <v>34150.07</v>
      </c>
      <c r="M71" s="7">
        <v>17177.02</v>
      </c>
      <c r="N71" s="6">
        <f t="shared" si="0"/>
        <v>383961.72000000003</v>
      </c>
    </row>
    <row r="72" spans="1:14">
      <c r="A72" t="s">
        <v>60</v>
      </c>
      <c r="B72" s="7">
        <v>13675.82</v>
      </c>
      <c r="C72" s="7">
        <v>13771.65</v>
      </c>
      <c r="D72" s="7">
        <v>11582.24</v>
      </c>
      <c r="E72" s="7">
        <v>15582.83</v>
      </c>
      <c r="F72" s="7">
        <v>13479.56</v>
      </c>
      <c r="G72" s="7">
        <v>12882.58</v>
      </c>
      <c r="H72" s="7">
        <v>9974.1</v>
      </c>
      <c r="I72" s="7">
        <v>14301.46</v>
      </c>
      <c r="J72" s="7">
        <v>16280.49</v>
      </c>
      <c r="K72" s="7">
        <v>17444.580000000002</v>
      </c>
      <c r="L72" s="7">
        <v>15651.98</v>
      </c>
      <c r="M72" s="7">
        <v>12289.53</v>
      </c>
      <c r="N72" s="6">
        <f t="shared" si="0"/>
        <v>166916.82000000004</v>
      </c>
    </row>
    <row r="73" spans="1:14">
      <c r="A73" t="s">
        <v>130</v>
      </c>
      <c r="B73" s="7">
        <v>16015</v>
      </c>
      <c r="C73" s="7">
        <v>17430</v>
      </c>
      <c r="D73" s="7">
        <v>32077</v>
      </c>
      <c r="E73" s="7">
        <v>15271</v>
      </c>
      <c r="F73" s="7">
        <v>16417</v>
      </c>
      <c r="G73" s="7">
        <v>11659</v>
      </c>
      <c r="H73" s="7">
        <v>11918</v>
      </c>
      <c r="I73" s="7">
        <v>11228</v>
      </c>
      <c r="J73" s="7">
        <v>13781</v>
      </c>
      <c r="K73" s="7">
        <v>18176</v>
      </c>
      <c r="L73" s="7">
        <v>16527</v>
      </c>
      <c r="M73" s="7">
        <v>15076</v>
      </c>
      <c r="N73" s="6">
        <f t="shared" si="0"/>
        <v>195575</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t="s">
        <v>63</v>
      </c>
      <c r="B75" s="7">
        <v>937996.22</v>
      </c>
      <c r="C75" s="7">
        <v>431011.35</v>
      </c>
      <c r="D75" s="7">
        <v>320459.58</v>
      </c>
      <c r="E75" s="7">
        <v>372657.74</v>
      </c>
      <c r="F75" s="7">
        <v>353503.99</v>
      </c>
      <c r="G75" s="7">
        <v>303356.69</v>
      </c>
      <c r="H75" s="7">
        <v>579838.15</v>
      </c>
      <c r="I75" s="7">
        <v>971070.66</v>
      </c>
      <c r="J75" s="7">
        <v>1102311.33</v>
      </c>
      <c r="K75" s="7">
        <v>703569.56</v>
      </c>
      <c r="L75" s="7">
        <v>522039.65</v>
      </c>
      <c r="M75" s="7">
        <v>671857.2</v>
      </c>
      <c r="N75" s="6">
        <f t="shared" si="0"/>
        <v>7269672.1200000001</v>
      </c>
    </row>
    <row r="76" spans="1:14">
      <c r="A76" t="s">
        <v>125</v>
      </c>
      <c r="B76">
        <v>4884.07</v>
      </c>
      <c r="C76" s="7">
        <v>5125.38</v>
      </c>
      <c r="D76" s="7">
        <v>3164.17</v>
      </c>
      <c r="E76" s="7">
        <v>3983.47</v>
      </c>
      <c r="F76" s="7">
        <v>4621.6000000000004</v>
      </c>
      <c r="G76" s="7">
        <v>5736.12</v>
      </c>
      <c r="H76" s="7">
        <v>5067.97</v>
      </c>
      <c r="I76" s="7">
        <v>5114.1099999999997</v>
      </c>
      <c r="J76" s="7">
        <v>5911.92</v>
      </c>
      <c r="K76" s="7">
        <v>9469.42</v>
      </c>
      <c r="L76" s="7">
        <v>9982.4699999999993</v>
      </c>
      <c r="M76" s="7">
        <v>9445.7099999999991</v>
      </c>
      <c r="N76" s="6">
        <f>SUM(B76:M76)</f>
        <v>72506.41</v>
      </c>
    </row>
    <row r="77" spans="1:14">
      <c r="A77" t="s">
        <v>65</v>
      </c>
      <c r="B77" s="7">
        <v>2990099.67</v>
      </c>
      <c r="C77" s="7">
        <v>1426315.27</v>
      </c>
      <c r="D77" s="7">
        <v>1275984.06</v>
      </c>
      <c r="E77" s="7">
        <v>678760.77</v>
      </c>
      <c r="F77" s="7">
        <v>395333.6</v>
      </c>
      <c r="G77" s="7">
        <v>394492.62</v>
      </c>
      <c r="H77" s="7">
        <v>331879.99</v>
      </c>
      <c r="I77" s="7">
        <v>444324.63</v>
      </c>
      <c r="J77" s="7">
        <v>1478844.48</v>
      </c>
      <c r="K77" s="7">
        <v>1310487.57</v>
      </c>
      <c r="L77" s="7">
        <v>1553642.82</v>
      </c>
      <c r="M77" s="7">
        <v>3600040.72</v>
      </c>
      <c r="N77" s="6">
        <f>SUM(B77:M77)</f>
        <v>15880206.200000001</v>
      </c>
    </row>
    <row r="78" spans="1:14">
      <c r="A78" t="s">
        <v>66</v>
      </c>
      <c r="B78" s="7">
        <v>6233.72</v>
      </c>
      <c r="C78" s="7">
        <v>7699</v>
      </c>
      <c r="D78" s="7">
        <v>5142.6000000000004</v>
      </c>
      <c r="E78" s="7">
        <v>4924.6400000000003</v>
      </c>
      <c r="F78" s="7">
        <v>5246.03</v>
      </c>
      <c r="G78" s="7">
        <v>5017.28</v>
      </c>
      <c r="H78" s="7">
        <v>4315.29</v>
      </c>
      <c r="I78" s="7">
        <v>3987.87</v>
      </c>
      <c r="J78" s="7">
        <v>4223.07</v>
      </c>
      <c r="K78" s="7">
        <v>5693.57</v>
      </c>
      <c r="L78" s="7">
        <v>4700.0600000000004</v>
      </c>
      <c r="M78" s="7">
        <v>5463.54</v>
      </c>
      <c r="N78" s="6">
        <f>SUM(B78:M78)</f>
        <v>62646.67</v>
      </c>
    </row>
    <row r="79" spans="1:14">
      <c r="A79" t="s">
        <v>1</v>
      </c>
      <c r="G79" s="6"/>
    </row>
    <row r="80" spans="1:14">
      <c r="A80" t="s">
        <v>68</v>
      </c>
      <c r="B80" s="6">
        <f t="shared" ref="B80:M80" si="1">SUM(B12:B78)</f>
        <v>49214389.933333322</v>
      </c>
      <c r="C80" s="6">
        <f>SUM(C8:C78)</f>
        <v>43393661.676666684</v>
      </c>
      <c r="D80" s="6">
        <f t="shared" si="1"/>
        <v>43124744.396666668</v>
      </c>
      <c r="E80" s="6">
        <f t="shared" si="1"/>
        <v>34512654.413333334</v>
      </c>
      <c r="F80" s="6">
        <f t="shared" si="1"/>
        <v>35782595.969999999</v>
      </c>
      <c r="G80" s="6">
        <f t="shared" si="1"/>
        <v>38116859.343333319</v>
      </c>
      <c r="H80" s="6">
        <f t="shared" si="1"/>
        <v>43041205.516666666</v>
      </c>
      <c r="I80" s="6">
        <f>SUM(I12:I78)</f>
        <v>50095025.819999985</v>
      </c>
      <c r="J80" s="6">
        <f t="shared" si="1"/>
        <v>66445975.576666661</v>
      </c>
      <c r="K80" s="6">
        <f t="shared" si="1"/>
        <v>66200858.566666678</v>
      </c>
      <c r="L80" s="29">
        <f t="shared" si="1"/>
        <v>50273896.349999994</v>
      </c>
      <c r="M80" s="6">
        <f t="shared" si="1"/>
        <v>52452865.926666692</v>
      </c>
      <c r="N80" s="6">
        <f>SUM(B80:M80)</f>
        <v>572654733.49000001</v>
      </c>
    </row>
    <row r="81" spans="7:7">
      <c r="G81" s="6"/>
    </row>
    <row r="82" spans="7:7">
      <c r="G82" s="6"/>
    </row>
    <row r="83" spans="7:7">
      <c r="G83" s="6"/>
    </row>
    <row r="84" spans="7:7">
      <c r="G84" s="6"/>
    </row>
    <row r="85" spans="7:7">
      <c r="G85" s="6"/>
    </row>
    <row r="86" spans="7:7">
      <c r="G86" s="6"/>
    </row>
    <row r="87" spans="7:7">
      <c r="G87" s="6"/>
    </row>
    <row r="88" spans="7:7">
      <c r="G88" s="6"/>
    </row>
    <row r="89" spans="7:7">
      <c r="G89" s="6"/>
    </row>
    <row r="90" spans="7:7">
      <c r="G90" s="6"/>
    </row>
    <row r="91" spans="7:7">
      <c r="G91" s="6"/>
    </row>
    <row r="92" spans="7:7">
      <c r="G92" s="6"/>
    </row>
    <row r="93" spans="7:7">
      <c r="G93" s="6"/>
    </row>
    <row r="94" spans="7:7">
      <c r="G94" s="6"/>
    </row>
    <row r="95" spans="7:7">
      <c r="G95" s="6"/>
    </row>
    <row r="96" spans="7:7">
      <c r="G96" s="6"/>
    </row>
    <row r="97" spans="7:7">
      <c r="G97" s="6"/>
    </row>
    <row r="98" spans="7:7">
      <c r="G98" s="6"/>
    </row>
    <row r="99" spans="7:7">
      <c r="G99" s="6"/>
    </row>
    <row r="100" spans="7:7">
      <c r="G100" s="6"/>
    </row>
    <row r="101" spans="7:7">
      <c r="G101" s="6"/>
    </row>
    <row r="102" spans="7:7">
      <c r="G102" s="6"/>
    </row>
    <row r="103" spans="7:7">
      <c r="G103" s="6"/>
    </row>
    <row r="104" spans="7:7">
      <c r="G104" s="6"/>
    </row>
    <row r="105" spans="7:7">
      <c r="G105" s="6"/>
    </row>
    <row r="106" spans="7:7">
      <c r="G106" s="6"/>
    </row>
    <row r="107" spans="7:7">
      <c r="G107" s="6"/>
    </row>
    <row r="108" spans="7:7">
      <c r="G108" s="6"/>
    </row>
    <row r="109" spans="7:7">
      <c r="G109" s="6"/>
    </row>
    <row r="110" spans="7:7">
      <c r="G110" s="6"/>
    </row>
    <row r="111" spans="7:7">
      <c r="G111" s="6"/>
    </row>
    <row r="112" spans="7:7">
      <c r="G112" s="6"/>
    </row>
    <row r="113" spans="7:7">
      <c r="G113" s="6"/>
    </row>
    <row r="114" spans="7:7">
      <c r="G114" s="6"/>
    </row>
    <row r="115" spans="7:7">
      <c r="G115" s="6"/>
    </row>
    <row r="116" spans="7:7">
      <c r="G116" s="6"/>
    </row>
    <row r="117" spans="7:7">
      <c r="G117" s="6"/>
    </row>
    <row r="118" spans="7:7">
      <c r="G118" s="6"/>
    </row>
    <row r="119" spans="7:7">
      <c r="G119" s="6"/>
    </row>
    <row r="120" spans="7:7">
      <c r="G120" s="6"/>
    </row>
    <row r="121" spans="7:7">
      <c r="G121" s="6"/>
    </row>
    <row r="122" spans="7:7">
      <c r="G122" s="6"/>
    </row>
    <row r="123" spans="7:7">
      <c r="G123" s="6"/>
    </row>
    <row r="124" spans="7:7">
      <c r="G124" s="6"/>
    </row>
    <row r="125" spans="7:7">
      <c r="G125" s="6"/>
    </row>
    <row r="126" spans="7:7">
      <c r="G126" s="6"/>
    </row>
    <row r="127" spans="7:7">
      <c r="G127" s="6"/>
    </row>
    <row r="128" spans="7:7">
      <c r="G128" s="6"/>
    </row>
    <row r="129" spans="7:7">
      <c r="G129" s="6"/>
    </row>
    <row r="130" spans="7:7">
      <c r="G130" s="6"/>
    </row>
    <row r="131" spans="7:7">
      <c r="G131" s="6"/>
    </row>
    <row r="132" spans="7:7">
      <c r="G132" s="6"/>
    </row>
    <row r="133" spans="7:7">
      <c r="G133" s="6"/>
    </row>
    <row r="134" spans="7:7">
      <c r="G134" s="6"/>
    </row>
    <row r="135" spans="7:7">
      <c r="G135" s="6"/>
    </row>
    <row r="136" spans="7:7">
      <c r="G136" s="6"/>
    </row>
    <row r="137" spans="7:7">
      <c r="G137" s="6"/>
    </row>
    <row r="138" spans="7:7">
      <c r="G138" s="6"/>
    </row>
    <row r="139" spans="7:7">
      <c r="G139" s="6"/>
    </row>
    <row r="140" spans="7:7">
      <c r="G140" s="6"/>
    </row>
    <row r="141" spans="7:7">
      <c r="G141" s="6"/>
    </row>
    <row r="142" spans="7:7">
      <c r="G142" s="6"/>
    </row>
    <row r="143" spans="7:7">
      <c r="G143" s="6"/>
    </row>
    <row r="144" spans="7:7">
      <c r="G144" s="6"/>
    </row>
    <row r="145" spans="7:7">
      <c r="G145" s="6"/>
    </row>
    <row r="146" spans="7:7">
      <c r="G146" s="6"/>
    </row>
    <row r="147" spans="7:7">
      <c r="G147" s="6"/>
    </row>
    <row r="148" spans="7:7">
      <c r="G148" s="6"/>
    </row>
    <row r="149" spans="7:7">
      <c r="G149" s="6"/>
    </row>
    <row r="150" spans="7:7">
      <c r="G150" s="6"/>
    </row>
    <row r="151" spans="7:7">
      <c r="G151" s="6"/>
    </row>
    <row r="152" spans="7:7">
      <c r="G152" s="6"/>
    </row>
    <row r="153" spans="7:7">
      <c r="G153" s="6"/>
    </row>
    <row r="154" spans="7:7">
      <c r="G154" s="6"/>
    </row>
    <row r="155" spans="7:7">
      <c r="G155" s="6"/>
    </row>
    <row r="156" spans="7:7">
      <c r="G156" s="6"/>
    </row>
    <row r="157" spans="7:7">
      <c r="G157" s="6"/>
    </row>
    <row r="158" spans="7:7">
      <c r="G158" s="6"/>
    </row>
    <row r="159" spans="7:7">
      <c r="G159" s="6"/>
    </row>
    <row r="160" spans="7:7">
      <c r="G160" s="6"/>
    </row>
    <row r="161" spans="7:7">
      <c r="G161" s="6"/>
    </row>
    <row r="162" spans="7:7">
      <c r="G162" s="6"/>
    </row>
    <row r="163" spans="7:7">
      <c r="G163" s="6"/>
    </row>
    <row r="164" spans="7:7">
      <c r="G164" s="6"/>
    </row>
    <row r="165" spans="7:7">
      <c r="G165" s="6"/>
    </row>
    <row r="166" spans="7:7">
      <c r="G166" s="6"/>
    </row>
    <row r="167" spans="7:7">
      <c r="G167" s="6"/>
    </row>
    <row r="168" spans="7:7">
      <c r="G168" s="6"/>
    </row>
    <row r="169" spans="7:7">
      <c r="G169" s="6"/>
    </row>
    <row r="170" spans="7:7">
      <c r="G170" s="6"/>
    </row>
    <row r="171" spans="7:7">
      <c r="G171" s="6"/>
    </row>
    <row r="172" spans="7:7">
      <c r="G172" s="6"/>
    </row>
    <row r="173" spans="7:7">
      <c r="G173" s="6"/>
    </row>
    <row r="174" spans="7:7">
      <c r="G174" s="6"/>
    </row>
    <row r="175" spans="7:7">
      <c r="G175" s="6"/>
    </row>
    <row r="176" spans="7:7">
      <c r="G176" s="6"/>
    </row>
    <row r="177" spans="7:7">
      <c r="G177" s="6"/>
    </row>
    <row r="178" spans="7:7">
      <c r="G178" s="6"/>
    </row>
    <row r="179" spans="7:7">
      <c r="G179" s="6"/>
    </row>
    <row r="180" spans="7:7">
      <c r="G180" s="6"/>
    </row>
    <row r="181" spans="7:7">
      <c r="G181" s="6"/>
    </row>
  </sheetData>
  <mergeCells count="5">
    <mergeCell ref="A3:N3"/>
    <mergeCell ref="A7:N7"/>
    <mergeCell ref="A6:N6"/>
    <mergeCell ref="A5:N5"/>
    <mergeCell ref="A4:N4"/>
  </mergeCells>
  <phoneticPr fontId="3" type="noConversion"/>
  <printOptions headings="1" gridLines="1"/>
  <pageMargins left="0.75" right="0.75" top="0.25" bottom="0.25" header="0" footer="0"/>
  <pageSetup scale="110" fitToHeight="10"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4"/>
    <pageSetUpPr fitToPage="1"/>
  </sheetPr>
  <dimension ref="A1:N82"/>
  <sheetViews>
    <sheetView workbookViewId="0">
      <pane xSplit="1" ySplit="11" topLeftCell="B45" activePane="bottomRight" state="frozen"/>
      <selection pane="topRight" activeCell="B1" sqref="B1"/>
      <selection pane="bottomLeft" activeCell="A10" sqref="A10"/>
      <selection pane="bottomRight" activeCell="B55" sqref="B55"/>
    </sheetView>
  </sheetViews>
  <sheetFormatPr defaultRowHeight="12.75"/>
  <cols>
    <col min="1" max="1" width="16.1640625" bestFit="1" customWidth="1"/>
    <col min="7" max="7" width="10.1640625" bestFit="1" customWidth="1"/>
    <col min="10" max="11" width="10.1640625" bestFit="1" customWidth="1"/>
    <col min="13" max="13" width="10.1640625" bestFit="1" customWidth="1"/>
    <col min="14" max="14" width="10.1640625" style="6" bestFit="1" customWidth="1"/>
  </cols>
  <sheetData>
    <row r="1" spans="1:14">
      <c r="A1" t="str">
        <f>'SFY1012'!A1</f>
        <v>VALIDATED TAX RECEIPTS DATA FOR:  JULY, 2010 thru June, 2012</v>
      </c>
      <c r="N1" t="s">
        <v>89</v>
      </c>
    </row>
    <row r="2" spans="1:14">
      <c r="N2"/>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132</v>
      </c>
      <c r="B7" s="36"/>
      <c r="C7" s="36"/>
      <c r="D7" s="36"/>
      <c r="E7" s="36"/>
      <c r="F7" s="36"/>
      <c r="G7" s="36"/>
      <c r="H7" s="36"/>
      <c r="I7" s="36"/>
      <c r="J7" s="36"/>
      <c r="K7" s="36"/>
      <c r="L7" s="36"/>
      <c r="M7" s="36"/>
      <c r="N7" s="36"/>
    </row>
    <row r="9" spans="1:14">
      <c r="B9" s="2">
        <f>'Local Option Sales Tax Coll'!B9</f>
        <v>40725</v>
      </c>
      <c r="C9" s="2">
        <f>'Local Option Sales Tax Coll'!C9</f>
        <v>40756</v>
      </c>
      <c r="D9" s="2">
        <f>'Local Option Sales Tax Coll'!D9</f>
        <v>40787</v>
      </c>
      <c r="E9" s="2">
        <f>'Local Option Sales Tax Coll'!E9</f>
        <v>40817</v>
      </c>
      <c r="F9" s="2">
        <f>'Local Option Sales Tax Coll'!F9</f>
        <v>40848</v>
      </c>
      <c r="G9" s="2">
        <f>'Local Option Sales Tax Coll'!G9</f>
        <v>40878</v>
      </c>
      <c r="H9" s="2">
        <f>'Local Option Sales Tax Coll'!H9</f>
        <v>40909</v>
      </c>
      <c r="I9" s="2">
        <f>'Local Option Sales Tax Coll'!I9</f>
        <v>40940</v>
      </c>
      <c r="J9" s="2">
        <f>'Local Option Sales Tax Coll'!J9</f>
        <v>40969</v>
      </c>
      <c r="K9" s="2">
        <f>'Local Option Sales Tax Coll'!K9</f>
        <v>41000</v>
      </c>
      <c r="L9" s="2">
        <f>'Local Option Sales Tax Coll'!L9</f>
        <v>41030</v>
      </c>
      <c r="M9" s="2">
        <f>'Local Option Sales Tax Coll'!M9</f>
        <v>41061</v>
      </c>
      <c r="N9" s="2" t="str">
        <f>'Local Option Sales Tax Coll'!N9</f>
        <v>SFY11-12</v>
      </c>
    </row>
    <row r="10" spans="1:14">
      <c r="A10" t="s">
        <v>0</v>
      </c>
      <c r="B10" s="3"/>
      <c r="C10" s="3"/>
      <c r="D10" s="3"/>
      <c r="E10" s="3"/>
      <c r="F10" s="3"/>
      <c r="G10" s="3"/>
      <c r="H10" s="3"/>
      <c r="I10" s="3"/>
      <c r="J10" s="3"/>
      <c r="K10" s="3"/>
      <c r="L10" s="3"/>
      <c r="M10" s="3"/>
    </row>
    <row r="11" spans="1:14">
      <c r="A11" t="s">
        <v>1</v>
      </c>
    </row>
    <row r="12" spans="1:14">
      <c r="A12" t="s">
        <v>2</v>
      </c>
      <c r="B12" s="7">
        <v>0</v>
      </c>
      <c r="C12" s="7">
        <v>0</v>
      </c>
      <c r="D12" s="7">
        <v>0</v>
      </c>
      <c r="E12" s="7">
        <v>0</v>
      </c>
      <c r="F12" s="7">
        <v>0</v>
      </c>
      <c r="G12" s="7">
        <v>0</v>
      </c>
      <c r="H12" s="7">
        <v>0</v>
      </c>
      <c r="I12" s="7">
        <v>0</v>
      </c>
      <c r="J12" s="7">
        <v>0</v>
      </c>
      <c r="K12" s="7">
        <v>0</v>
      </c>
      <c r="L12" s="7">
        <v>0</v>
      </c>
      <c r="M12" s="7">
        <v>0</v>
      </c>
      <c r="N12" s="6">
        <f>SUM(B12:M12)</f>
        <v>0</v>
      </c>
    </row>
    <row r="13" spans="1:14">
      <c r="A13" t="s">
        <v>3</v>
      </c>
      <c r="B13" s="7">
        <v>0</v>
      </c>
      <c r="C13" s="7">
        <v>0</v>
      </c>
      <c r="D13" s="7">
        <v>0</v>
      </c>
      <c r="E13" s="7">
        <v>0</v>
      </c>
      <c r="F13" s="7">
        <v>0</v>
      </c>
      <c r="G13" s="7">
        <v>0</v>
      </c>
      <c r="H13" s="7">
        <v>0</v>
      </c>
      <c r="I13" s="7">
        <v>0</v>
      </c>
      <c r="J13" s="7">
        <v>0</v>
      </c>
      <c r="K13" s="7">
        <v>0</v>
      </c>
      <c r="L13" s="7">
        <v>0</v>
      </c>
      <c r="M13" s="7">
        <v>0</v>
      </c>
      <c r="N13" s="6">
        <f t="shared" ref="N13:N76" si="0">SUM(B13:M13)</f>
        <v>0</v>
      </c>
    </row>
    <row r="14" spans="1:14">
      <c r="A14" t="s">
        <v>4</v>
      </c>
      <c r="B14" s="7">
        <v>0</v>
      </c>
      <c r="C14" s="7">
        <v>0</v>
      </c>
      <c r="D14" s="7">
        <v>0</v>
      </c>
      <c r="E14" s="7">
        <v>0</v>
      </c>
      <c r="F14" s="7">
        <v>0</v>
      </c>
      <c r="G14" s="7">
        <v>0</v>
      </c>
      <c r="H14" s="7">
        <v>0</v>
      </c>
      <c r="I14" s="7">
        <v>0</v>
      </c>
      <c r="J14" s="7">
        <v>0</v>
      </c>
      <c r="K14" s="7">
        <v>0</v>
      </c>
      <c r="L14" s="7">
        <v>0</v>
      </c>
      <c r="M14" s="7">
        <v>0</v>
      </c>
      <c r="N14" s="6">
        <f t="shared" si="0"/>
        <v>0</v>
      </c>
    </row>
    <row r="15" spans="1:14">
      <c r="A15" t="s">
        <v>5</v>
      </c>
      <c r="B15" s="7">
        <v>0</v>
      </c>
      <c r="C15" s="7">
        <v>0</v>
      </c>
      <c r="D15" s="7">
        <v>0</v>
      </c>
      <c r="E15" s="7">
        <v>0</v>
      </c>
      <c r="F15" s="7">
        <v>0</v>
      </c>
      <c r="G15" s="7">
        <v>0</v>
      </c>
      <c r="H15" s="7">
        <v>0</v>
      </c>
      <c r="I15" s="7">
        <v>0</v>
      </c>
      <c r="J15" s="7">
        <v>0</v>
      </c>
      <c r="K15" s="7">
        <v>0</v>
      </c>
      <c r="L15" s="7">
        <v>0</v>
      </c>
      <c r="M15" s="7">
        <v>0</v>
      </c>
      <c r="N15" s="6">
        <f t="shared" si="0"/>
        <v>0</v>
      </c>
    </row>
    <row r="16" spans="1:14">
      <c r="A16" t="s">
        <v>6</v>
      </c>
      <c r="B16" s="7">
        <v>0</v>
      </c>
      <c r="C16" s="7">
        <v>0</v>
      </c>
      <c r="D16" s="7">
        <v>0</v>
      </c>
      <c r="E16" s="7">
        <v>0</v>
      </c>
      <c r="F16" s="7">
        <v>0</v>
      </c>
      <c r="G16" s="7">
        <v>0</v>
      </c>
      <c r="H16" s="7">
        <v>0</v>
      </c>
      <c r="I16" s="7">
        <v>0</v>
      </c>
      <c r="J16" s="7">
        <v>0</v>
      </c>
      <c r="K16" s="7">
        <v>0</v>
      </c>
      <c r="L16" s="7">
        <v>0</v>
      </c>
      <c r="M16" s="7">
        <v>0</v>
      </c>
      <c r="N16" s="6">
        <f t="shared" si="0"/>
        <v>0</v>
      </c>
    </row>
    <row r="17" spans="1:14">
      <c r="A17" t="s">
        <v>7</v>
      </c>
      <c r="B17" s="7">
        <v>0</v>
      </c>
      <c r="C17" s="7">
        <v>0</v>
      </c>
      <c r="D17" s="7">
        <v>0</v>
      </c>
      <c r="E17" s="7">
        <v>0</v>
      </c>
      <c r="F17" s="7">
        <v>0</v>
      </c>
      <c r="G17" s="7">
        <v>0</v>
      </c>
      <c r="H17" s="7">
        <v>0</v>
      </c>
      <c r="I17" s="7">
        <v>0</v>
      </c>
      <c r="J17" s="7">
        <v>0</v>
      </c>
      <c r="K17" s="7">
        <v>0</v>
      </c>
      <c r="L17" s="7">
        <v>0</v>
      </c>
      <c r="M17" s="7">
        <v>0</v>
      </c>
      <c r="N17" s="6">
        <f t="shared" si="0"/>
        <v>0</v>
      </c>
    </row>
    <row r="18" spans="1:14">
      <c r="A18" t="s">
        <v>8</v>
      </c>
      <c r="B18" s="7">
        <v>0</v>
      </c>
      <c r="C18" s="7">
        <v>0</v>
      </c>
      <c r="D18" s="7">
        <v>0</v>
      </c>
      <c r="E18" s="7">
        <v>0</v>
      </c>
      <c r="F18" s="7">
        <v>0</v>
      </c>
      <c r="G18" s="7">
        <v>0</v>
      </c>
      <c r="H18" s="7">
        <v>0</v>
      </c>
      <c r="I18" s="7">
        <v>0</v>
      </c>
      <c r="J18" s="7">
        <v>0</v>
      </c>
      <c r="K18" s="7">
        <v>0</v>
      </c>
      <c r="L18" s="7">
        <v>0</v>
      </c>
      <c r="M18" s="7">
        <v>0</v>
      </c>
      <c r="N18" s="6">
        <f t="shared" si="0"/>
        <v>0</v>
      </c>
    </row>
    <row r="19" spans="1:14">
      <c r="A19" t="s">
        <v>9</v>
      </c>
      <c r="B19" s="7">
        <v>0</v>
      </c>
      <c r="C19" s="7">
        <v>0</v>
      </c>
      <c r="D19" s="7">
        <v>0</v>
      </c>
      <c r="E19" s="7">
        <v>0</v>
      </c>
      <c r="F19" s="7">
        <v>0</v>
      </c>
      <c r="G19" s="7">
        <v>0</v>
      </c>
      <c r="H19" s="7">
        <v>0</v>
      </c>
      <c r="I19" s="7">
        <v>0</v>
      </c>
      <c r="J19" s="7">
        <v>0</v>
      </c>
      <c r="K19" s="7">
        <v>0</v>
      </c>
      <c r="L19" s="7">
        <v>0</v>
      </c>
      <c r="M19" s="7">
        <v>0</v>
      </c>
      <c r="N19" s="6">
        <f t="shared" si="0"/>
        <v>0</v>
      </c>
    </row>
    <row r="20" spans="1:14">
      <c r="A20" t="s">
        <v>96</v>
      </c>
      <c r="B20" s="7">
        <v>0</v>
      </c>
      <c r="C20" s="7">
        <v>0</v>
      </c>
      <c r="D20" s="7">
        <v>0</v>
      </c>
      <c r="E20" s="7">
        <v>0</v>
      </c>
      <c r="F20" s="7">
        <v>0</v>
      </c>
      <c r="G20" s="7">
        <v>0</v>
      </c>
      <c r="H20" s="7">
        <v>0</v>
      </c>
      <c r="I20" s="7">
        <v>0</v>
      </c>
      <c r="J20" s="7">
        <v>0</v>
      </c>
      <c r="K20" s="7">
        <v>0</v>
      </c>
      <c r="L20" s="7">
        <v>0</v>
      </c>
      <c r="M20" s="7">
        <v>0</v>
      </c>
      <c r="N20" s="6">
        <f t="shared" si="0"/>
        <v>0</v>
      </c>
    </row>
    <row r="21" spans="1:14">
      <c r="A21" t="s">
        <v>10</v>
      </c>
      <c r="B21" s="7">
        <v>0</v>
      </c>
      <c r="C21" s="7">
        <v>0</v>
      </c>
      <c r="D21" s="7">
        <v>0</v>
      </c>
      <c r="E21" s="7">
        <v>0</v>
      </c>
      <c r="F21" s="7">
        <v>0</v>
      </c>
      <c r="G21" s="7">
        <v>0</v>
      </c>
      <c r="H21" s="7">
        <v>0</v>
      </c>
      <c r="I21" s="7">
        <v>0</v>
      </c>
      <c r="J21" s="7">
        <v>0</v>
      </c>
      <c r="K21" s="7">
        <v>0</v>
      </c>
      <c r="L21" s="7">
        <v>0</v>
      </c>
      <c r="M21" s="7">
        <v>0</v>
      </c>
      <c r="N21" s="6">
        <f t="shared" si="0"/>
        <v>0</v>
      </c>
    </row>
    <row r="22" spans="1:14">
      <c r="A22" t="s">
        <v>11</v>
      </c>
      <c r="B22" s="7">
        <v>0</v>
      </c>
      <c r="C22" s="7">
        <v>0</v>
      </c>
      <c r="D22" s="7">
        <v>0</v>
      </c>
      <c r="E22" s="7">
        <v>0</v>
      </c>
      <c r="F22" s="7">
        <v>0</v>
      </c>
      <c r="G22" s="7">
        <v>0</v>
      </c>
      <c r="H22" s="7">
        <v>0</v>
      </c>
      <c r="I22" s="7">
        <v>0</v>
      </c>
      <c r="J22" s="7">
        <v>0</v>
      </c>
      <c r="K22" s="7">
        <v>0</v>
      </c>
      <c r="L22" s="7">
        <v>0</v>
      </c>
      <c r="M22" s="7">
        <v>0</v>
      </c>
      <c r="N22" s="6">
        <f t="shared" si="0"/>
        <v>0</v>
      </c>
    </row>
    <row r="23" spans="1:14">
      <c r="A23" t="s">
        <v>12</v>
      </c>
      <c r="B23" s="7">
        <v>0</v>
      </c>
      <c r="C23" s="7">
        <v>0</v>
      </c>
      <c r="D23" s="7">
        <v>0</v>
      </c>
      <c r="E23" s="7">
        <v>0</v>
      </c>
      <c r="F23" s="7">
        <v>0</v>
      </c>
      <c r="G23" s="7">
        <v>0</v>
      </c>
      <c r="H23" s="7">
        <v>0</v>
      </c>
      <c r="I23" s="7">
        <v>0</v>
      </c>
      <c r="J23" s="7">
        <v>0</v>
      </c>
      <c r="K23" s="7">
        <v>0</v>
      </c>
      <c r="L23" s="7">
        <v>0</v>
      </c>
      <c r="M23" s="7">
        <v>0</v>
      </c>
      <c r="N23" s="6">
        <f t="shared" si="0"/>
        <v>0</v>
      </c>
    </row>
    <row r="24" spans="1:14">
      <c r="A24" s="25" t="s">
        <v>128</v>
      </c>
      <c r="B24" s="7">
        <v>3726656.08</v>
      </c>
      <c r="C24" s="7">
        <v>3430667.65</v>
      </c>
      <c r="D24" s="7">
        <v>2976709.02</v>
      </c>
      <c r="E24" s="7">
        <v>3139913</v>
      </c>
      <c r="F24" s="7">
        <v>4057218</v>
      </c>
      <c r="G24" s="7">
        <v>5165822</v>
      </c>
      <c r="H24" s="7">
        <v>5015368</v>
      </c>
      <c r="I24" s="7">
        <v>5736294</v>
      </c>
      <c r="J24" s="7">
        <v>6798365</v>
      </c>
      <c r="K24" s="7">
        <v>7221172</v>
      </c>
      <c r="L24" s="7">
        <v>5870186</v>
      </c>
      <c r="M24" s="7">
        <v>4599673</v>
      </c>
      <c r="N24" s="6">
        <f>SUM(B24:M24)</f>
        <v>57738043.75</v>
      </c>
    </row>
    <row r="25" spans="1:14">
      <c r="A25" t="s">
        <v>13</v>
      </c>
      <c r="B25" s="7">
        <v>0</v>
      </c>
      <c r="C25" s="7">
        <v>0</v>
      </c>
      <c r="D25" s="7">
        <v>0</v>
      </c>
      <c r="E25" s="7">
        <v>0</v>
      </c>
      <c r="F25" s="7">
        <v>0</v>
      </c>
      <c r="G25" s="7">
        <v>0</v>
      </c>
      <c r="H25" s="7">
        <v>0</v>
      </c>
      <c r="I25" s="7">
        <v>0</v>
      </c>
      <c r="J25" s="7">
        <v>0</v>
      </c>
      <c r="K25" s="7">
        <v>0</v>
      </c>
      <c r="L25" s="7">
        <v>0</v>
      </c>
      <c r="M25" s="7">
        <v>0</v>
      </c>
      <c r="N25" s="6">
        <f t="shared" si="0"/>
        <v>0</v>
      </c>
    </row>
    <row r="26" spans="1:14">
      <c r="A26" t="s">
        <v>14</v>
      </c>
      <c r="B26" s="7">
        <v>0</v>
      </c>
      <c r="C26" s="7">
        <v>0</v>
      </c>
      <c r="D26" s="7">
        <v>0</v>
      </c>
      <c r="E26" s="7">
        <v>0</v>
      </c>
      <c r="F26" s="7">
        <v>0</v>
      </c>
      <c r="G26" s="7">
        <v>0</v>
      </c>
      <c r="H26" s="7">
        <v>0</v>
      </c>
      <c r="I26" s="7">
        <v>0</v>
      </c>
      <c r="J26" s="7">
        <v>0</v>
      </c>
      <c r="K26" s="7">
        <v>0</v>
      </c>
      <c r="L26" s="7">
        <v>0</v>
      </c>
      <c r="M26" s="7">
        <v>0</v>
      </c>
      <c r="N26" s="6">
        <f t="shared" si="0"/>
        <v>0</v>
      </c>
    </row>
    <row r="27" spans="1:14">
      <c r="A27" s="26" t="s">
        <v>15</v>
      </c>
      <c r="B27" s="7">
        <f>1299420.77/3</f>
        <v>433140.25666666665</v>
      </c>
      <c r="C27" s="7">
        <f>1115662.72/3</f>
        <v>371887.5733333333</v>
      </c>
      <c r="D27" s="7">
        <f>1067536.06/3</f>
        <v>355845.35333333333</v>
      </c>
      <c r="E27" s="7">
        <f>1103906.96/3</f>
        <v>367968.98666666663</v>
      </c>
      <c r="F27" s="7">
        <f>1331396.73/3</f>
        <v>443798.91</v>
      </c>
      <c r="G27" s="7">
        <f>989766.32/3</f>
        <v>329922.10666666663</v>
      </c>
      <c r="H27" s="7">
        <f>1261880.32/3</f>
        <v>420626.77333333337</v>
      </c>
      <c r="I27" s="7">
        <f>1337968.83/2</f>
        <v>668984.41500000004</v>
      </c>
      <c r="J27" s="7">
        <f>1482673.51/3</f>
        <v>494224.50333333336</v>
      </c>
      <c r="K27" s="7">
        <f>1344382.81/3</f>
        <v>448127.60333333333</v>
      </c>
      <c r="L27" s="7">
        <f>1451299.83/3</f>
        <v>483766.61000000004</v>
      </c>
      <c r="M27" s="7">
        <f>1313356.87/3</f>
        <v>437785.62333333335</v>
      </c>
      <c r="N27" s="6">
        <f>SUM(B27:M27)</f>
        <v>5256078.7149999999</v>
      </c>
    </row>
    <row r="28" spans="1:14">
      <c r="A28" t="s">
        <v>16</v>
      </c>
      <c r="B28" s="7">
        <v>0</v>
      </c>
      <c r="C28" s="7">
        <v>0</v>
      </c>
      <c r="D28" s="7">
        <v>0</v>
      </c>
      <c r="E28" s="7">
        <v>0</v>
      </c>
      <c r="F28" s="7">
        <v>0</v>
      </c>
      <c r="G28" s="7">
        <v>0</v>
      </c>
      <c r="H28" s="7">
        <v>0</v>
      </c>
      <c r="I28" s="7">
        <v>0</v>
      </c>
      <c r="J28" s="7">
        <v>0</v>
      </c>
      <c r="K28" s="7">
        <v>0</v>
      </c>
      <c r="L28" s="7">
        <v>0</v>
      </c>
      <c r="M28" s="7">
        <v>0</v>
      </c>
      <c r="N28" s="6">
        <f t="shared" si="0"/>
        <v>0</v>
      </c>
    </row>
    <row r="29" spans="1:14">
      <c r="A29" t="s">
        <v>17</v>
      </c>
      <c r="B29" s="7">
        <v>0</v>
      </c>
      <c r="C29" s="7">
        <v>0</v>
      </c>
      <c r="D29" s="7">
        <v>0</v>
      </c>
      <c r="E29" s="7">
        <v>0</v>
      </c>
      <c r="F29" s="7">
        <v>0</v>
      </c>
      <c r="G29" s="7">
        <v>0</v>
      </c>
      <c r="H29" s="7">
        <v>0</v>
      </c>
      <c r="I29" s="7">
        <v>0</v>
      </c>
      <c r="J29" s="7">
        <v>0</v>
      </c>
      <c r="K29" s="7">
        <v>0</v>
      </c>
      <c r="L29" s="7">
        <v>0</v>
      </c>
      <c r="M29" s="7">
        <v>0</v>
      </c>
      <c r="N29" s="6">
        <f t="shared" si="0"/>
        <v>0</v>
      </c>
    </row>
    <row r="30" spans="1:14">
      <c r="A30" t="s">
        <v>18</v>
      </c>
      <c r="B30" s="7">
        <v>0</v>
      </c>
      <c r="C30" s="7">
        <v>0</v>
      </c>
      <c r="D30" s="7">
        <v>0</v>
      </c>
      <c r="E30" s="7">
        <v>0</v>
      </c>
      <c r="F30" s="7">
        <v>0</v>
      </c>
      <c r="G30" s="7">
        <v>0</v>
      </c>
      <c r="H30" s="7">
        <v>0</v>
      </c>
      <c r="I30" s="7">
        <v>0</v>
      </c>
      <c r="J30" s="7">
        <v>0</v>
      </c>
      <c r="K30" s="7">
        <v>0</v>
      </c>
      <c r="L30" s="7">
        <v>0</v>
      </c>
      <c r="M30" s="7">
        <v>0</v>
      </c>
      <c r="N30" s="6">
        <f t="shared" si="0"/>
        <v>0</v>
      </c>
    </row>
    <row r="31" spans="1:14">
      <c r="A31" t="s">
        <v>19</v>
      </c>
      <c r="B31" s="7">
        <v>0</v>
      </c>
      <c r="C31" s="7">
        <v>0</v>
      </c>
      <c r="D31" s="7">
        <v>0</v>
      </c>
      <c r="E31" s="7">
        <v>0</v>
      </c>
      <c r="F31" s="7">
        <v>0</v>
      </c>
      <c r="G31" s="7">
        <v>0</v>
      </c>
      <c r="H31" s="7">
        <v>0</v>
      </c>
      <c r="I31" s="7">
        <v>0</v>
      </c>
      <c r="J31" s="7">
        <v>0</v>
      </c>
      <c r="K31" s="7">
        <v>0</v>
      </c>
      <c r="L31" s="7">
        <v>0</v>
      </c>
      <c r="M31" s="7">
        <v>0</v>
      </c>
      <c r="N31" s="6">
        <f t="shared" si="0"/>
        <v>0</v>
      </c>
    </row>
    <row r="32" spans="1:14">
      <c r="A32" t="s">
        <v>20</v>
      </c>
      <c r="B32" s="7">
        <v>0</v>
      </c>
      <c r="C32" s="7">
        <v>0</v>
      </c>
      <c r="D32" s="7">
        <v>0</v>
      </c>
      <c r="E32" s="7">
        <v>0</v>
      </c>
      <c r="F32" s="7">
        <v>0</v>
      </c>
      <c r="G32" s="7">
        <v>0</v>
      </c>
      <c r="H32" s="7">
        <v>0</v>
      </c>
      <c r="I32" s="7">
        <v>0</v>
      </c>
      <c r="J32" s="7">
        <v>0</v>
      </c>
      <c r="K32" s="7">
        <v>0</v>
      </c>
      <c r="L32" s="7">
        <v>0</v>
      </c>
      <c r="M32" s="7">
        <v>0</v>
      </c>
      <c r="N32" s="6">
        <f t="shared" si="0"/>
        <v>0</v>
      </c>
    </row>
    <row r="33" spans="1:14">
      <c r="A33" t="s">
        <v>21</v>
      </c>
      <c r="B33" s="7">
        <v>0</v>
      </c>
      <c r="C33" s="7">
        <v>0</v>
      </c>
      <c r="D33" s="7">
        <v>0</v>
      </c>
      <c r="E33" s="7">
        <v>0</v>
      </c>
      <c r="F33" s="7">
        <v>0</v>
      </c>
      <c r="G33" s="7">
        <v>0</v>
      </c>
      <c r="H33" s="7">
        <v>0</v>
      </c>
      <c r="I33" s="7">
        <v>0</v>
      </c>
      <c r="J33" s="7">
        <v>0</v>
      </c>
      <c r="K33" s="7">
        <v>0</v>
      </c>
      <c r="L33" s="7">
        <v>0</v>
      </c>
      <c r="M33" s="7">
        <v>0</v>
      </c>
      <c r="N33" s="6">
        <f t="shared" si="0"/>
        <v>0</v>
      </c>
    </row>
    <row r="34" spans="1:14">
      <c r="A34" t="s">
        <v>22</v>
      </c>
      <c r="B34" s="7">
        <v>0</v>
      </c>
      <c r="C34" s="7">
        <v>0</v>
      </c>
      <c r="D34" s="7">
        <v>0</v>
      </c>
      <c r="E34" s="7">
        <v>0</v>
      </c>
      <c r="F34" s="7">
        <v>0</v>
      </c>
      <c r="G34" s="7">
        <v>0</v>
      </c>
      <c r="H34" s="7">
        <v>0</v>
      </c>
      <c r="I34" s="7">
        <v>0</v>
      </c>
      <c r="J34" s="7">
        <v>0</v>
      </c>
      <c r="K34" s="7">
        <v>0</v>
      </c>
      <c r="L34" s="7">
        <v>0</v>
      </c>
      <c r="M34" s="7">
        <v>0</v>
      </c>
      <c r="N34" s="6">
        <f t="shared" si="0"/>
        <v>0</v>
      </c>
    </row>
    <row r="35" spans="1:14">
      <c r="A35" t="s">
        <v>23</v>
      </c>
      <c r="B35" s="7">
        <v>0</v>
      </c>
      <c r="C35" s="7">
        <v>0</v>
      </c>
      <c r="D35" s="7">
        <v>0</v>
      </c>
      <c r="E35" s="7">
        <v>0</v>
      </c>
      <c r="F35" s="7">
        <v>0</v>
      </c>
      <c r="G35" s="7">
        <v>0</v>
      </c>
      <c r="H35" s="7">
        <v>0</v>
      </c>
      <c r="I35" s="7">
        <v>0</v>
      </c>
      <c r="J35" s="7">
        <v>0</v>
      </c>
      <c r="K35" s="7">
        <v>0</v>
      </c>
      <c r="L35" s="7">
        <v>0</v>
      </c>
      <c r="M35" s="7">
        <v>0</v>
      </c>
      <c r="N35" s="6">
        <f t="shared" si="0"/>
        <v>0</v>
      </c>
    </row>
    <row r="36" spans="1:14">
      <c r="A36" t="s">
        <v>24</v>
      </c>
      <c r="B36" s="7">
        <v>0</v>
      </c>
      <c r="C36" s="7">
        <v>0</v>
      </c>
      <c r="D36" s="7">
        <v>0</v>
      </c>
      <c r="E36" s="7">
        <v>0</v>
      </c>
      <c r="F36" s="7">
        <v>0</v>
      </c>
      <c r="G36" s="7">
        <v>0</v>
      </c>
      <c r="H36" s="7">
        <v>0</v>
      </c>
      <c r="I36" s="7">
        <v>0</v>
      </c>
      <c r="J36" s="7">
        <v>0</v>
      </c>
      <c r="K36" s="7">
        <v>0</v>
      </c>
      <c r="L36" s="7">
        <v>0</v>
      </c>
      <c r="M36" s="7">
        <v>0</v>
      </c>
      <c r="N36" s="6">
        <f t="shared" si="0"/>
        <v>0</v>
      </c>
    </row>
    <row r="37" spans="1:14">
      <c r="A37" t="s">
        <v>25</v>
      </c>
      <c r="B37" s="7">
        <v>0</v>
      </c>
      <c r="C37" s="7">
        <v>0</v>
      </c>
      <c r="D37" s="7">
        <v>0</v>
      </c>
      <c r="E37" s="7">
        <v>0</v>
      </c>
      <c r="F37" s="7">
        <v>0</v>
      </c>
      <c r="G37" s="7">
        <v>0</v>
      </c>
      <c r="H37" s="7">
        <v>0</v>
      </c>
      <c r="I37" s="7">
        <v>0</v>
      </c>
      <c r="J37" s="7">
        <v>0</v>
      </c>
      <c r="K37" s="7">
        <v>0</v>
      </c>
      <c r="L37" s="7">
        <v>0</v>
      </c>
      <c r="M37" s="7">
        <v>0</v>
      </c>
      <c r="N37" s="6">
        <f t="shared" si="0"/>
        <v>0</v>
      </c>
    </row>
    <row r="38" spans="1:14">
      <c r="A38" t="s">
        <v>26</v>
      </c>
      <c r="B38" s="7">
        <v>0</v>
      </c>
      <c r="C38" s="7">
        <v>0</v>
      </c>
      <c r="D38" s="7">
        <v>0</v>
      </c>
      <c r="E38" s="7">
        <v>0</v>
      </c>
      <c r="F38" s="7">
        <v>0</v>
      </c>
      <c r="G38" s="7">
        <v>0</v>
      </c>
      <c r="H38" s="7">
        <v>0</v>
      </c>
      <c r="I38" s="7">
        <v>0</v>
      </c>
      <c r="J38" s="7">
        <v>0</v>
      </c>
      <c r="K38" s="7">
        <v>0</v>
      </c>
      <c r="L38" s="7">
        <v>0</v>
      </c>
      <c r="M38" s="7">
        <v>0</v>
      </c>
      <c r="N38" s="6">
        <f t="shared" si="0"/>
        <v>0</v>
      </c>
    </row>
    <row r="39" spans="1:14">
      <c r="A39" t="s">
        <v>27</v>
      </c>
      <c r="B39" s="7">
        <v>0</v>
      </c>
      <c r="C39" s="7">
        <v>0</v>
      </c>
      <c r="D39" s="7">
        <v>0</v>
      </c>
      <c r="E39" s="7">
        <v>0</v>
      </c>
      <c r="F39" s="7">
        <v>0</v>
      </c>
      <c r="G39" s="7">
        <v>0</v>
      </c>
      <c r="H39" s="7">
        <v>0</v>
      </c>
      <c r="I39" s="7">
        <v>0</v>
      </c>
      <c r="J39" s="7">
        <v>0</v>
      </c>
      <c r="K39" s="7">
        <v>0</v>
      </c>
      <c r="L39" s="7">
        <v>0</v>
      </c>
      <c r="M39" s="7">
        <v>0</v>
      </c>
      <c r="N39" s="6">
        <f t="shared" si="0"/>
        <v>0</v>
      </c>
    </row>
    <row r="40" spans="1:14">
      <c r="A40" t="s">
        <v>28</v>
      </c>
      <c r="B40" s="7">
        <v>0</v>
      </c>
      <c r="C40" s="7">
        <v>0</v>
      </c>
      <c r="D40" s="7">
        <v>0</v>
      </c>
      <c r="E40" s="7">
        <v>0</v>
      </c>
      <c r="F40" s="7">
        <v>0</v>
      </c>
      <c r="G40" s="7">
        <v>0</v>
      </c>
      <c r="H40" s="7">
        <v>0</v>
      </c>
      <c r="I40" s="7">
        <v>0</v>
      </c>
      <c r="J40" s="7">
        <v>0</v>
      </c>
      <c r="K40" s="7">
        <v>0</v>
      </c>
      <c r="L40" s="7">
        <v>0</v>
      </c>
      <c r="M40" s="7">
        <v>0</v>
      </c>
      <c r="N40" s="6">
        <f t="shared" si="0"/>
        <v>0</v>
      </c>
    </row>
    <row r="41" spans="1:14">
      <c r="A41" t="s">
        <v>29</v>
      </c>
      <c r="B41" s="7">
        <v>0</v>
      </c>
      <c r="C41" s="7">
        <v>0</v>
      </c>
      <c r="D41" s="7">
        <v>0</v>
      </c>
      <c r="E41" s="7">
        <v>0</v>
      </c>
      <c r="F41" s="7">
        <v>0</v>
      </c>
      <c r="G41" s="7">
        <v>0</v>
      </c>
      <c r="H41" s="7">
        <v>0</v>
      </c>
      <c r="I41" s="7">
        <v>0</v>
      </c>
      <c r="J41" s="7">
        <v>0</v>
      </c>
      <c r="K41" s="7">
        <v>0</v>
      </c>
      <c r="L41" s="7">
        <v>0</v>
      </c>
      <c r="M41" s="7">
        <v>0</v>
      </c>
      <c r="N41" s="6">
        <f t="shared" si="0"/>
        <v>0</v>
      </c>
    </row>
    <row r="42" spans="1:14">
      <c r="A42" t="s">
        <v>30</v>
      </c>
      <c r="B42" s="7">
        <v>0</v>
      </c>
      <c r="C42" s="7">
        <v>0</v>
      </c>
      <c r="D42" s="7">
        <v>0</v>
      </c>
      <c r="E42" s="7">
        <v>0</v>
      </c>
      <c r="F42" s="7">
        <v>0</v>
      </c>
      <c r="G42" s="7">
        <v>0</v>
      </c>
      <c r="H42" s="7">
        <v>0</v>
      </c>
      <c r="I42" s="7">
        <v>0</v>
      </c>
      <c r="J42" s="7">
        <v>0</v>
      </c>
      <c r="K42" s="7">
        <v>0</v>
      </c>
      <c r="L42" s="7">
        <v>0</v>
      </c>
      <c r="M42" s="7">
        <v>0</v>
      </c>
      <c r="N42" s="6">
        <f t="shared" si="0"/>
        <v>0</v>
      </c>
    </row>
    <row r="43" spans="1:14">
      <c r="A43" t="s">
        <v>31</v>
      </c>
      <c r="B43" s="7">
        <v>0</v>
      </c>
      <c r="C43" s="7">
        <v>0</v>
      </c>
      <c r="D43" s="7">
        <v>0</v>
      </c>
      <c r="E43" s="7">
        <v>0</v>
      </c>
      <c r="F43" s="7">
        <v>0</v>
      </c>
      <c r="G43" s="7">
        <v>0</v>
      </c>
      <c r="H43" s="7">
        <v>0</v>
      </c>
      <c r="I43" s="7">
        <v>0</v>
      </c>
      <c r="J43" s="7">
        <v>0</v>
      </c>
      <c r="K43" s="7">
        <v>0</v>
      </c>
      <c r="L43" s="7">
        <v>0</v>
      </c>
      <c r="M43" s="7">
        <v>0</v>
      </c>
      <c r="N43" s="6">
        <f t="shared" si="0"/>
        <v>0</v>
      </c>
    </row>
    <row r="44" spans="1:14">
      <c r="A44" t="s">
        <v>32</v>
      </c>
      <c r="B44" s="7">
        <v>0</v>
      </c>
      <c r="C44" s="7">
        <v>0</v>
      </c>
      <c r="D44" s="7">
        <v>0</v>
      </c>
      <c r="E44" s="7">
        <v>0</v>
      </c>
      <c r="F44" s="7">
        <v>0</v>
      </c>
      <c r="G44" s="7">
        <v>0</v>
      </c>
      <c r="H44" s="7">
        <v>0</v>
      </c>
      <c r="I44" s="7">
        <v>0</v>
      </c>
      <c r="J44" s="7">
        <v>0</v>
      </c>
      <c r="K44" s="7">
        <v>0</v>
      </c>
      <c r="L44" s="7">
        <v>0</v>
      </c>
      <c r="M44" s="7">
        <v>0</v>
      </c>
      <c r="N44" s="6">
        <f t="shared" si="0"/>
        <v>0</v>
      </c>
    </row>
    <row r="45" spans="1:14">
      <c r="A45" t="s">
        <v>33</v>
      </c>
      <c r="B45" s="7">
        <v>0</v>
      </c>
      <c r="C45" s="7">
        <v>0</v>
      </c>
      <c r="D45" s="7">
        <v>0</v>
      </c>
      <c r="E45" s="7">
        <v>0</v>
      </c>
      <c r="F45" s="7">
        <v>0</v>
      </c>
      <c r="G45" s="7">
        <v>0</v>
      </c>
      <c r="H45" s="7">
        <v>0</v>
      </c>
      <c r="I45" s="7">
        <v>0</v>
      </c>
      <c r="J45" s="7">
        <v>0</v>
      </c>
      <c r="K45" s="7">
        <v>0</v>
      </c>
      <c r="L45" s="7">
        <v>0</v>
      </c>
      <c r="M45" s="7">
        <v>0</v>
      </c>
      <c r="N45" s="6">
        <f t="shared" si="0"/>
        <v>0</v>
      </c>
    </row>
    <row r="46" spans="1:14">
      <c r="A46" t="s">
        <v>34</v>
      </c>
      <c r="B46" s="7">
        <v>0</v>
      </c>
      <c r="C46" s="7">
        <v>0</v>
      </c>
      <c r="D46" s="7">
        <v>0</v>
      </c>
      <c r="E46" s="7">
        <v>0</v>
      </c>
      <c r="F46" s="7">
        <v>0</v>
      </c>
      <c r="G46" s="7">
        <v>0</v>
      </c>
      <c r="H46" s="7">
        <v>0</v>
      </c>
      <c r="I46" s="7">
        <v>0</v>
      </c>
      <c r="J46" s="7">
        <v>0</v>
      </c>
      <c r="K46" s="7">
        <v>0</v>
      </c>
      <c r="L46" s="7">
        <v>0</v>
      </c>
      <c r="M46" s="7">
        <v>0</v>
      </c>
      <c r="N46" s="6">
        <f t="shared" si="0"/>
        <v>0</v>
      </c>
    </row>
    <row r="47" spans="1:14">
      <c r="A47" t="s">
        <v>35</v>
      </c>
      <c r="B47" s="7">
        <v>0</v>
      </c>
      <c r="C47" s="7">
        <v>0</v>
      </c>
      <c r="D47" s="7">
        <v>0</v>
      </c>
      <c r="E47" s="7">
        <v>0</v>
      </c>
      <c r="F47" s="7">
        <v>0</v>
      </c>
      <c r="G47" s="7">
        <v>0</v>
      </c>
      <c r="H47" s="7">
        <v>0</v>
      </c>
      <c r="I47" s="7">
        <v>0</v>
      </c>
      <c r="J47" s="7">
        <v>0</v>
      </c>
      <c r="K47" s="7">
        <v>0</v>
      </c>
      <c r="L47" s="7">
        <v>0</v>
      </c>
      <c r="M47" s="7">
        <v>0</v>
      </c>
      <c r="N47" s="6">
        <f t="shared" si="0"/>
        <v>0</v>
      </c>
    </row>
    <row r="48" spans="1:14">
      <c r="A48" t="s">
        <v>36</v>
      </c>
      <c r="B48" s="7">
        <v>0</v>
      </c>
      <c r="C48" s="7">
        <v>0</v>
      </c>
      <c r="D48" s="7">
        <v>0</v>
      </c>
      <c r="E48" s="7">
        <v>0</v>
      </c>
      <c r="F48" s="7">
        <v>0</v>
      </c>
      <c r="G48" s="7">
        <v>0</v>
      </c>
      <c r="H48" s="7">
        <v>0</v>
      </c>
      <c r="I48" s="7">
        <v>0</v>
      </c>
      <c r="J48" s="7">
        <v>0</v>
      </c>
      <c r="K48" s="7">
        <v>0</v>
      </c>
      <c r="L48" s="7">
        <v>0</v>
      </c>
      <c r="M48" s="7">
        <v>0</v>
      </c>
      <c r="N48" s="6">
        <f t="shared" si="0"/>
        <v>0</v>
      </c>
    </row>
    <row r="49" spans="1:14">
      <c r="A49" t="s">
        <v>37</v>
      </c>
      <c r="B49" s="7">
        <v>0</v>
      </c>
      <c r="C49" s="7">
        <v>0</v>
      </c>
      <c r="D49" s="7">
        <v>0</v>
      </c>
      <c r="E49" s="7">
        <v>0</v>
      </c>
      <c r="F49" s="7">
        <v>0</v>
      </c>
      <c r="G49" s="7">
        <v>0</v>
      </c>
      <c r="H49" s="7">
        <v>0</v>
      </c>
      <c r="I49" s="7">
        <v>0</v>
      </c>
      <c r="J49" s="7">
        <v>0</v>
      </c>
      <c r="K49" s="7">
        <v>0</v>
      </c>
      <c r="L49" s="7">
        <v>0</v>
      </c>
      <c r="M49" s="7">
        <v>0</v>
      </c>
      <c r="N49" s="6">
        <f t="shared" si="0"/>
        <v>0</v>
      </c>
    </row>
    <row r="50" spans="1:14">
      <c r="A50" t="s">
        <v>38</v>
      </c>
      <c r="B50" s="7">
        <v>0</v>
      </c>
      <c r="C50" s="7">
        <v>0</v>
      </c>
      <c r="D50" s="7">
        <v>0</v>
      </c>
      <c r="E50" s="7">
        <v>0</v>
      </c>
      <c r="F50" s="7">
        <v>0</v>
      </c>
      <c r="G50" s="7">
        <v>0</v>
      </c>
      <c r="H50" s="7">
        <v>0</v>
      </c>
      <c r="I50" s="7">
        <v>0</v>
      </c>
      <c r="J50" s="7">
        <v>0</v>
      </c>
      <c r="K50" s="7">
        <v>0</v>
      </c>
      <c r="L50" s="7">
        <v>0</v>
      </c>
      <c r="M50" s="7">
        <v>0</v>
      </c>
      <c r="N50" s="6">
        <f t="shared" si="0"/>
        <v>0</v>
      </c>
    </row>
    <row r="51" spans="1:14">
      <c r="A51" t="s">
        <v>39</v>
      </c>
      <c r="B51" s="7">
        <v>0</v>
      </c>
      <c r="C51" s="7">
        <v>0</v>
      </c>
      <c r="D51" s="7">
        <v>0</v>
      </c>
      <c r="E51" s="7">
        <v>0</v>
      </c>
      <c r="F51" s="7">
        <v>0</v>
      </c>
      <c r="G51" s="7">
        <v>0</v>
      </c>
      <c r="H51" s="7">
        <v>0</v>
      </c>
      <c r="I51" s="7">
        <v>0</v>
      </c>
      <c r="J51" s="7">
        <v>0</v>
      </c>
      <c r="K51" s="7">
        <v>0</v>
      </c>
      <c r="L51" s="7">
        <v>0</v>
      </c>
      <c r="M51" s="7">
        <v>0</v>
      </c>
      <c r="N51" s="6">
        <f t="shared" si="0"/>
        <v>0</v>
      </c>
    </row>
    <row r="52" spans="1:14">
      <c r="A52" t="s">
        <v>40</v>
      </c>
      <c r="B52" s="7">
        <v>0</v>
      </c>
      <c r="C52" s="7">
        <v>0</v>
      </c>
      <c r="D52" s="7">
        <v>0</v>
      </c>
      <c r="E52" s="7">
        <v>0</v>
      </c>
      <c r="F52" s="7">
        <v>0</v>
      </c>
      <c r="G52" s="7">
        <v>0</v>
      </c>
      <c r="H52" s="7">
        <v>0</v>
      </c>
      <c r="I52" s="7">
        <v>0</v>
      </c>
      <c r="J52" s="7">
        <v>0</v>
      </c>
      <c r="K52" s="7">
        <v>0</v>
      </c>
      <c r="L52" s="7">
        <v>0</v>
      </c>
      <c r="M52" s="7">
        <v>0</v>
      </c>
      <c r="N52" s="6">
        <f t="shared" si="0"/>
        <v>0</v>
      </c>
    </row>
    <row r="53" spans="1:14">
      <c r="A53" t="s">
        <v>41</v>
      </c>
      <c r="B53" s="7">
        <v>0</v>
      </c>
      <c r="C53" s="7">
        <v>0</v>
      </c>
      <c r="D53" s="7">
        <v>0</v>
      </c>
      <c r="E53" s="7">
        <v>0</v>
      </c>
      <c r="F53" s="7">
        <v>0</v>
      </c>
      <c r="G53" s="7">
        <v>0</v>
      </c>
      <c r="H53" s="7">
        <v>0</v>
      </c>
      <c r="I53" s="7">
        <v>0</v>
      </c>
      <c r="J53" s="7">
        <v>0</v>
      </c>
      <c r="K53" s="7">
        <v>0</v>
      </c>
      <c r="L53" s="7">
        <v>0</v>
      </c>
      <c r="M53" s="7">
        <v>0</v>
      </c>
      <c r="N53" s="6">
        <f t="shared" si="0"/>
        <v>0</v>
      </c>
    </row>
    <row r="54" spans="1:14">
      <c r="A54" t="s">
        <v>42</v>
      </c>
      <c r="B54" s="7">
        <v>0</v>
      </c>
      <c r="C54" s="7">
        <v>0</v>
      </c>
      <c r="D54" s="7">
        <v>0</v>
      </c>
      <c r="E54" s="7">
        <v>0</v>
      </c>
      <c r="F54" s="7">
        <v>0</v>
      </c>
      <c r="G54" s="7">
        <v>0</v>
      </c>
      <c r="H54" s="7">
        <v>0</v>
      </c>
      <c r="I54" s="7">
        <v>0</v>
      </c>
      <c r="J54" s="7">
        <v>0</v>
      </c>
      <c r="K54" s="7">
        <v>0</v>
      </c>
      <c r="L54" s="7">
        <v>0</v>
      </c>
      <c r="M54" s="7">
        <v>0</v>
      </c>
      <c r="N54" s="6">
        <f t="shared" si="0"/>
        <v>0</v>
      </c>
    </row>
    <row r="55" spans="1:14">
      <c r="A55" s="26" t="s">
        <v>43</v>
      </c>
      <c r="B55" s="7">
        <v>465021.48</v>
      </c>
      <c r="C55" s="7">
        <v>498105.58</v>
      </c>
      <c r="D55" s="7">
        <v>393213.1</v>
      </c>
      <c r="E55" s="7">
        <v>393213.1</v>
      </c>
      <c r="F55" s="7">
        <v>374115.98</v>
      </c>
      <c r="G55" s="7">
        <v>419859.02</v>
      </c>
      <c r="H55" s="7">
        <v>503853.9</v>
      </c>
      <c r="I55" s="7">
        <v>571894.1</v>
      </c>
      <c r="J55" s="7">
        <v>691826.88</v>
      </c>
      <c r="K55" s="7">
        <v>830638.3</v>
      </c>
      <c r="L55" s="7">
        <v>641852.05000000005</v>
      </c>
      <c r="M55" s="7">
        <v>511522.79</v>
      </c>
      <c r="N55" s="6">
        <f t="shared" si="0"/>
        <v>6295116.2800000003</v>
      </c>
    </row>
    <row r="56" spans="1:14">
      <c r="A56" t="s">
        <v>44</v>
      </c>
      <c r="B56" s="7">
        <v>0</v>
      </c>
      <c r="C56" s="7">
        <v>0</v>
      </c>
      <c r="D56" s="7">
        <v>0</v>
      </c>
      <c r="E56" s="7">
        <v>0</v>
      </c>
      <c r="F56" s="7">
        <v>0</v>
      </c>
      <c r="G56" s="7">
        <v>0</v>
      </c>
      <c r="H56" s="7">
        <v>0</v>
      </c>
      <c r="I56" s="7">
        <v>0</v>
      </c>
      <c r="J56" s="7">
        <v>0</v>
      </c>
      <c r="K56" s="7">
        <v>0</v>
      </c>
      <c r="L56" s="7">
        <v>0</v>
      </c>
      <c r="M56" s="7">
        <v>0</v>
      </c>
      <c r="N56" s="6">
        <f t="shared" si="0"/>
        <v>0</v>
      </c>
    </row>
    <row r="57" spans="1:14">
      <c r="A57" t="s">
        <v>45</v>
      </c>
      <c r="B57" s="7">
        <v>0</v>
      </c>
      <c r="C57" s="7">
        <v>0</v>
      </c>
      <c r="D57" s="7">
        <v>0</v>
      </c>
      <c r="E57" s="7">
        <v>0</v>
      </c>
      <c r="F57" s="7">
        <v>0</v>
      </c>
      <c r="G57" s="7">
        <v>0</v>
      </c>
      <c r="H57" s="7">
        <v>0</v>
      </c>
      <c r="I57" s="7">
        <v>0</v>
      </c>
      <c r="J57" s="7">
        <v>0</v>
      </c>
      <c r="K57" s="7">
        <v>0</v>
      </c>
      <c r="L57" s="7">
        <v>0</v>
      </c>
      <c r="M57" s="7">
        <v>0</v>
      </c>
      <c r="N57" s="6">
        <f t="shared" si="0"/>
        <v>0</v>
      </c>
    </row>
    <row r="58" spans="1:14">
      <c r="A58" t="s">
        <v>46</v>
      </c>
      <c r="B58" s="7">
        <v>0</v>
      </c>
      <c r="C58" s="7">
        <v>0</v>
      </c>
      <c r="D58" s="7">
        <v>0</v>
      </c>
      <c r="E58" s="7">
        <v>0</v>
      </c>
      <c r="F58" s="7">
        <v>0</v>
      </c>
      <c r="G58" s="7">
        <v>0</v>
      </c>
      <c r="H58" s="7">
        <v>0</v>
      </c>
      <c r="I58" s="7">
        <v>0</v>
      </c>
      <c r="J58" s="7">
        <v>0</v>
      </c>
      <c r="K58" s="7">
        <v>0</v>
      </c>
      <c r="L58" s="7">
        <v>0</v>
      </c>
      <c r="M58" s="7">
        <v>0</v>
      </c>
      <c r="N58" s="6">
        <f t="shared" si="0"/>
        <v>0</v>
      </c>
    </row>
    <row r="59" spans="1:14">
      <c r="A59" t="s">
        <v>47</v>
      </c>
      <c r="B59" s="7">
        <v>0</v>
      </c>
      <c r="C59" s="7">
        <v>0</v>
      </c>
      <c r="D59" s="7">
        <v>0</v>
      </c>
      <c r="E59" s="7">
        <v>0</v>
      </c>
      <c r="F59" s="7">
        <v>0</v>
      </c>
      <c r="G59" s="7">
        <v>0</v>
      </c>
      <c r="H59" s="7">
        <v>0</v>
      </c>
      <c r="I59" s="7">
        <v>0</v>
      </c>
      <c r="J59" s="7">
        <v>0</v>
      </c>
      <c r="K59" s="7">
        <v>0</v>
      </c>
      <c r="L59" s="7">
        <v>0</v>
      </c>
      <c r="M59" s="7">
        <v>0</v>
      </c>
      <c r="N59" s="6">
        <f t="shared" si="0"/>
        <v>0</v>
      </c>
    </row>
    <row r="60" spans="1:14">
      <c r="A60" t="s">
        <v>48</v>
      </c>
      <c r="B60" s="7">
        <v>0</v>
      </c>
      <c r="C60" s="7">
        <v>0</v>
      </c>
      <c r="D60" s="7">
        <v>0</v>
      </c>
      <c r="E60" s="7">
        <v>0</v>
      </c>
      <c r="F60" s="7">
        <v>0</v>
      </c>
      <c r="G60" s="7">
        <v>0</v>
      </c>
      <c r="H60" s="7">
        <v>0</v>
      </c>
      <c r="I60" s="7">
        <v>0</v>
      </c>
      <c r="J60" s="7">
        <v>0</v>
      </c>
      <c r="K60" s="7">
        <v>0</v>
      </c>
      <c r="L60" s="7">
        <v>0</v>
      </c>
      <c r="M60" s="7">
        <v>0</v>
      </c>
      <c r="N60" s="6">
        <f t="shared" si="0"/>
        <v>0</v>
      </c>
    </row>
    <row r="61" spans="1:14">
      <c r="A61" t="s">
        <v>49</v>
      </c>
      <c r="B61" s="7">
        <v>0</v>
      </c>
      <c r="C61" s="7">
        <v>0</v>
      </c>
      <c r="D61" s="7">
        <v>0</v>
      </c>
      <c r="E61" s="7">
        <v>0</v>
      </c>
      <c r="F61" s="7">
        <v>0</v>
      </c>
      <c r="G61" s="7">
        <v>0</v>
      </c>
      <c r="H61" s="7">
        <v>0</v>
      </c>
      <c r="I61" s="7">
        <v>0</v>
      </c>
      <c r="J61" s="7">
        <v>0</v>
      </c>
      <c r="K61" s="7">
        <v>0</v>
      </c>
      <c r="L61" s="7">
        <v>0</v>
      </c>
      <c r="M61" s="7">
        <v>0</v>
      </c>
      <c r="N61" s="6">
        <f t="shared" si="0"/>
        <v>0</v>
      </c>
    </row>
    <row r="62" spans="1:14">
      <c r="A62" t="s">
        <v>50</v>
      </c>
      <c r="B62" s="7">
        <v>0</v>
      </c>
      <c r="C62" s="7">
        <v>0</v>
      </c>
      <c r="D62" s="7">
        <v>0</v>
      </c>
      <c r="E62" s="7">
        <v>0</v>
      </c>
      <c r="F62" s="7">
        <v>0</v>
      </c>
      <c r="G62" s="7">
        <v>0</v>
      </c>
      <c r="H62" s="7">
        <v>0</v>
      </c>
      <c r="I62" s="7">
        <v>0</v>
      </c>
      <c r="J62" s="7">
        <v>0</v>
      </c>
      <c r="K62" s="7">
        <v>0</v>
      </c>
      <c r="L62" s="7">
        <v>0</v>
      </c>
      <c r="M62" s="7">
        <v>0</v>
      </c>
      <c r="N62" s="6">
        <f t="shared" si="0"/>
        <v>0</v>
      </c>
    </row>
    <row r="63" spans="1:14">
      <c r="A63" t="s">
        <v>51</v>
      </c>
      <c r="B63" s="7">
        <v>0</v>
      </c>
      <c r="C63" s="7">
        <v>0</v>
      </c>
      <c r="D63" s="7">
        <v>0</v>
      </c>
      <c r="E63" s="7">
        <v>0</v>
      </c>
      <c r="F63" s="7">
        <v>0</v>
      </c>
      <c r="G63" s="7">
        <v>0</v>
      </c>
      <c r="H63" s="7">
        <v>0</v>
      </c>
      <c r="I63" s="7">
        <v>0</v>
      </c>
      <c r="J63" s="7">
        <v>0</v>
      </c>
      <c r="K63" s="7">
        <v>0</v>
      </c>
      <c r="L63" s="7">
        <v>0</v>
      </c>
      <c r="M63" s="7">
        <v>0</v>
      </c>
      <c r="N63" s="6">
        <f t="shared" si="0"/>
        <v>0</v>
      </c>
    </row>
    <row r="64" spans="1:14">
      <c r="A64" t="s">
        <v>52</v>
      </c>
      <c r="B64" s="7">
        <v>0</v>
      </c>
      <c r="C64" s="7">
        <v>0</v>
      </c>
      <c r="D64" s="7">
        <v>0</v>
      </c>
      <c r="E64" s="7">
        <v>0</v>
      </c>
      <c r="F64" s="7">
        <v>0</v>
      </c>
      <c r="G64" s="7">
        <v>0</v>
      </c>
      <c r="H64" s="7">
        <v>0</v>
      </c>
      <c r="I64" s="7">
        <v>0</v>
      </c>
      <c r="J64" s="7">
        <v>0</v>
      </c>
      <c r="K64" s="7">
        <v>0</v>
      </c>
      <c r="L64" s="7">
        <v>0</v>
      </c>
      <c r="M64" s="7">
        <v>0</v>
      </c>
      <c r="N64" s="6">
        <f t="shared" si="0"/>
        <v>0</v>
      </c>
    </row>
    <row r="65" spans="1:14">
      <c r="A65" t="s">
        <v>53</v>
      </c>
      <c r="B65" s="7">
        <v>0</v>
      </c>
      <c r="C65" s="7">
        <v>0</v>
      </c>
      <c r="D65" s="7">
        <v>0</v>
      </c>
      <c r="E65" s="7">
        <v>0</v>
      </c>
      <c r="F65" s="7">
        <v>0</v>
      </c>
      <c r="G65" s="7">
        <v>0</v>
      </c>
      <c r="H65" s="7">
        <v>0</v>
      </c>
      <c r="I65" s="7">
        <v>0</v>
      </c>
      <c r="J65" s="7">
        <v>0</v>
      </c>
      <c r="K65" s="7">
        <v>0</v>
      </c>
      <c r="L65" s="7">
        <v>0</v>
      </c>
      <c r="M65" s="7">
        <v>0</v>
      </c>
      <c r="N65" s="6">
        <f t="shared" si="0"/>
        <v>0</v>
      </c>
    </row>
    <row r="66" spans="1:14">
      <c r="A66" t="s">
        <v>54</v>
      </c>
      <c r="B66" s="7">
        <v>0</v>
      </c>
      <c r="C66" s="7">
        <v>0</v>
      </c>
      <c r="D66" s="7">
        <v>0</v>
      </c>
      <c r="E66" s="7">
        <v>0</v>
      </c>
      <c r="F66" s="7">
        <v>0</v>
      </c>
      <c r="G66" s="7">
        <v>0</v>
      </c>
      <c r="H66" s="7">
        <v>0</v>
      </c>
      <c r="I66" s="7">
        <v>0</v>
      </c>
      <c r="J66" s="7">
        <v>0</v>
      </c>
      <c r="K66" s="7">
        <v>0</v>
      </c>
      <c r="L66" s="7">
        <v>0</v>
      </c>
      <c r="M66" s="7">
        <v>0</v>
      </c>
      <c r="N66" s="6">
        <f t="shared" si="0"/>
        <v>0</v>
      </c>
    </row>
    <row r="67" spans="1:14">
      <c r="A67" t="s">
        <v>55</v>
      </c>
      <c r="B67" s="7">
        <v>0</v>
      </c>
      <c r="C67" s="7">
        <v>0</v>
      </c>
      <c r="D67" s="7">
        <v>0</v>
      </c>
      <c r="E67" s="7">
        <v>0</v>
      </c>
      <c r="F67" s="7">
        <v>0</v>
      </c>
      <c r="G67" s="7">
        <v>0</v>
      </c>
      <c r="H67" s="7">
        <v>0</v>
      </c>
      <c r="I67" s="7">
        <v>0</v>
      </c>
      <c r="J67" s="7">
        <v>0</v>
      </c>
      <c r="K67" s="7">
        <v>0</v>
      </c>
      <c r="L67" s="7">
        <v>0</v>
      </c>
      <c r="M67" s="7">
        <v>0</v>
      </c>
      <c r="N67" s="6">
        <f t="shared" si="0"/>
        <v>0</v>
      </c>
    </row>
    <row r="68" spans="1:14">
      <c r="A68" t="s">
        <v>56</v>
      </c>
      <c r="B68" s="7">
        <v>0</v>
      </c>
      <c r="C68" s="7">
        <v>0</v>
      </c>
      <c r="D68" s="7">
        <v>0</v>
      </c>
      <c r="E68" s="7">
        <v>0</v>
      </c>
      <c r="F68" s="7">
        <v>0</v>
      </c>
      <c r="G68" s="7">
        <v>0</v>
      </c>
      <c r="H68" s="7">
        <v>0</v>
      </c>
      <c r="I68" s="7">
        <v>0</v>
      </c>
      <c r="J68" s="7">
        <v>0</v>
      </c>
      <c r="K68" s="7">
        <v>0</v>
      </c>
      <c r="L68" s="7">
        <v>0</v>
      </c>
      <c r="M68" s="7">
        <v>0</v>
      </c>
      <c r="N68" s="6">
        <f t="shared" si="0"/>
        <v>0</v>
      </c>
    </row>
    <row r="69" spans="1:14">
      <c r="A69" t="s">
        <v>57</v>
      </c>
      <c r="B69" s="7">
        <v>0</v>
      </c>
      <c r="C69" s="7">
        <v>0</v>
      </c>
      <c r="D69" s="7">
        <v>0</v>
      </c>
      <c r="E69" s="7">
        <v>0</v>
      </c>
      <c r="F69" s="7">
        <v>0</v>
      </c>
      <c r="G69" s="7">
        <v>0</v>
      </c>
      <c r="H69" s="7">
        <v>0</v>
      </c>
      <c r="I69" s="7">
        <v>0</v>
      </c>
      <c r="J69" s="7">
        <v>0</v>
      </c>
      <c r="K69" s="7">
        <v>0</v>
      </c>
      <c r="L69" s="7">
        <v>0</v>
      </c>
      <c r="M69" s="7">
        <v>0</v>
      </c>
      <c r="N69" s="6">
        <f t="shared" si="0"/>
        <v>0</v>
      </c>
    </row>
    <row r="70" spans="1:14">
      <c r="A70" t="s">
        <v>58</v>
      </c>
      <c r="B70" s="7">
        <v>0</v>
      </c>
      <c r="C70" s="7">
        <v>0</v>
      </c>
      <c r="D70" s="7">
        <v>0</v>
      </c>
      <c r="E70" s="7">
        <v>0</v>
      </c>
      <c r="F70" s="7">
        <v>0</v>
      </c>
      <c r="G70" s="7">
        <v>0</v>
      </c>
      <c r="H70" s="7">
        <v>0</v>
      </c>
      <c r="I70" s="7">
        <v>0</v>
      </c>
      <c r="J70" s="7">
        <v>0</v>
      </c>
      <c r="K70" s="7">
        <v>0</v>
      </c>
      <c r="L70" s="7">
        <v>0</v>
      </c>
      <c r="M70" s="7">
        <v>0</v>
      </c>
      <c r="N70" s="6">
        <f t="shared" si="0"/>
        <v>0</v>
      </c>
    </row>
    <row r="71" spans="1:14">
      <c r="A71" t="s">
        <v>59</v>
      </c>
      <c r="B71" s="7">
        <v>0</v>
      </c>
      <c r="C71" s="7">
        <v>0</v>
      </c>
      <c r="D71" s="7">
        <v>0</v>
      </c>
      <c r="E71" s="7">
        <v>0</v>
      </c>
      <c r="F71" s="7">
        <v>0</v>
      </c>
      <c r="G71" s="7">
        <v>0</v>
      </c>
      <c r="H71" s="7">
        <v>0</v>
      </c>
      <c r="I71" s="7">
        <v>0</v>
      </c>
      <c r="J71" s="7">
        <v>0</v>
      </c>
      <c r="K71" s="7">
        <v>0</v>
      </c>
      <c r="L71" s="7">
        <v>0</v>
      </c>
      <c r="M71" s="7">
        <v>0</v>
      </c>
      <c r="N71" s="6">
        <f t="shared" si="0"/>
        <v>0</v>
      </c>
    </row>
    <row r="72" spans="1:14">
      <c r="A72" t="s">
        <v>60</v>
      </c>
      <c r="B72" s="7">
        <v>0</v>
      </c>
      <c r="C72" s="7">
        <v>0</v>
      </c>
      <c r="D72" s="7">
        <v>0</v>
      </c>
      <c r="E72" s="7">
        <v>0</v>
      </c>
      <c r="F72" s="7">
        <v>0</v>
      </c>
      <c r="G72" s="7">
        <v>0</v>
      </c>
      <c r="H72" s="7">
        <v>0</v>
      </c>
      <c r="I72" s="7">
        <v>0</v>
      </c>
      <c r="J72" s="7">
        <v>0</v>
      </c>
      <c r="K72" s="7">
        <v>0</v>
      </c>
      <c r="L72" s="7">
        <v>0</v>
      </c>
      <c r="M72" s="7">
        <v>0</v>
      </c>
      <c r="N72" s="6">
        <f t="shared" si="0"/>
        <v>0</v>
      </c>
    </row>
    <row r="73" spans="1:14">
      <c r="A73" t="s">
        <v>130</v>
      </c>
      <c r="B73" s="7">
        <v>0</v>
      </c>
      <c r="C73" s="7">
        <v>0</v>
      </c>
      <c r="D73" s="7">
        <v>0</v>
      </c>
      <c r="E73" s="7">
        <v>0</v>
      </c>
      <c r="F73" s="7">
        <v>0</v>
      </c>
      <c r="G73" s="7">
        <v>0</v>
      </c>
      <c r="H73" s="7">
        <v>0</v>
      </c>
      <c r="I73" s="7">
        <v>0</v>
      </c>
      <c r="J73" s="7">
        <v>0</v>
      </c>
      <c r="K73" s="7">
        <v>0</v>
      </c>
      <c r="L73" s="7">
        <v>0</v>
      </c>
      <c r="M73" s="7">
        <v>0</v>
      </c>
      <c r="N73" s="6">
        <f t="shared" si="0"/>
        <v>0</v>
      </c>
    </row>
    <row r="74" spans="1:14">
      <c r="A74" t="s">
        <v>62</v>
      </c>
      <c r="B74" s="7">
        <v>0</v>
      </c>
      <c r="C74" s="7">
        <v>0</v>
      </c>
      <c r="D74" s="7">
        <v>0</v>
      </c>
      <c r="E74" s="7">
        <v>0</v>
      </c>
      <c r="F74" s="7">
        <v>0</v>
      </c>
      <c r="G74" s="7">
        <v>0</v>
      </c>
      <c r="H74" s="7">
        <v>0</v>
      </c>
      <c r="I74" s="7">
        <v>0</v>
      </c>
      <c r="J74" s="7">
        <v>0</v>
      </c>
      <c r="K74" s="7">
        <v>0</v>
      </c>
      <c r="L74" s="7">
        <v>0</v>
      </c>
      <c r="M74" s="7">
        <v>0</v>
      </c>
      <c r="N74" s="6">
        <f t="shared" si="0"/>
        <v>0</v>
      </c>
    </row>
    <row r="75" spans="1:14">
      <c r="A75" s="26" t="s">
        <v>63</v>
      </c>
      <c r="B75" s="7">
        <v>937996.21</v>
      </c>
      <c r="C75" s="7">
        <v>431011.33</v>
      </c>
      <c r="D75" s="7">
        <v>320459.55</v>
      </c>
      <c r="E75" s="7">
        <v>372657.73</v>
      </c>
      <c r="F75" s="7">
        <v>353504.02</v>
      </c>
      <c r="G75" s="7">
        <v>303356.7</v>
      </c>
      <c r="H75" s="7">
        <v>579838.16</v>
      </c>
      <c r="I75" s="7">
        <v>971070.66</v>
      </c>
      <c r="J75" s="7">
        <v>1102311.32</v>
      </c>
      <c r="K75" s="7">
        <v>703569.58</v>
      </c>
      <c r="L75" s="7">
        <v>522039.63</v>
      </c>
      <c r="M75" s="7">
        <v>671856.87</v>
      </c>
      <c r="N75" s="6">
        <f t="shared" si="0"/>
        <v>7269671.7600000007</v>
      </c>
    </row>
    <row r="76" spans="1:14">
      <c r="A76" t="s">
        <v>64</v>
      </c>
      <c r="B76" s="7">
        <v>0</v>
      </c>
      <c r="C76" s="7">
        <v>0</v>
      </c>
      <c r="D76" s="7">
        <v>0</v>
      </c>
      <c r="E76" s="7">
        <v>0</v>
      </c>
      <c r="F76" s="7">
        <v>0</v>
      </c>
      <c r="G76" s="7">
        <v>0</v>
      </c>
      <c r="H76" s="7">
        <v>0</v>
      </c>
      <c r="I76" s="7">
        <v>0</v>
      </c>
      <c r="J76" s="7">
        <v>0</v>
      </c>
      <c r="K76" s="7">
        <v>0</v>
      </c>
      <c r="L76" s="7">
        <v>0</v>
      </c>
      <c r="M76" s="7">
        <v>0</v>
      </c>
      <c r="N76" s="6">
        <f t="shared" si="0"/>
        <v>0</v>
      </c>
    </row>
    <row r="77" spans="1:14">
      <c r="A77" t="s">
        <v>65</v>
      </c>
      <c r="B77" s="7">
        <v>0</v>
      </c>
      <c r="C77" s="7">
        <v>0</v>
      </c>
      <c r="D77" s="7">
        <v>0</v>
      </c>
      <c r="E77" s="7">
        <v>0</v>
      </c>
      <c r="F77" s="7">
        <v>0</v>
      </c>
      <c r="G77" s="7">
        <v>0</v>
      </c>
      <c r="H77" s="7">
        <v>0</v>
      </c>
      <c r="I77" s="7">
        <v>0</v>
      </c>
      <c r="J77" s="7">
        <v>0</v>
      </c>
      <c r="K77" s="7">
        <v>0</v>
      </c>
      <c r="L77" s="7">
        <v>0</v>
      </c>
      <c r="M77" s="7">
        <v>0</v>
      </c>
      <c r="N77" s="6">
        <f>SUM(B77:M77)</f>
        <v>0</v>
      </c>
    </row>
    <row r="78" spans="1:14">
      <c r="A78" t="s">
        <v>66</v>
      </c>
      <c r="B78" s="7">
        <v>0</v>
      </c>
      <c r="C78" s="7">
        <v>0</v>
      </c>
      <c r="D78" s="7">
        <v>0</v>
      </c>
      <c r="E78" s="7">
        <v>0</v>
      </c>
      <c r="F78" s="7">
        <v>0</v>
      </c>
      <c r="G78" s="7">
        <v>0</v>
      </c>
      <c r="H78" s="7">
        <v>0</v>
      </c>
      <c r="I78" s="7">
        <v>0</v>
      </c>
      <c r="J78" s="7">
        <v>0</v>
      </c>
      <c r="K78" s="7">
        <v>0</v>
      </c>
      <c r="L78" s="7">
        <v>0</v>
      </c>
      <c r="M78" s="7">
        <v>0</v>
      </c>
      <c r="N78" s="6">
        <f>SUM(B78:M78)</f>
        <v>0</v>
      </c>
    </row>
    <row r="79" spans="1:14">
      <c r="A79" t="s">
        <v>1</v>
      </c>
    </row>
    <row r="80" spans="1:14">
      <c r="A80" t="s">
        <v>68</v>
      </c>
      <c r="B80" s="6">
        <f t="shared" ref="B80:M80" si="1">SUM(B12:B78)</f>
        <v>5562814.0266666664</v>
      </c>
      <c r="C80" s="6">
        <f t="shared" si="1"/>
        <v>4731672.1333333328</v>
      </c>
      <c r="D80" s="6">
        <f t="shared" si="1"/>
        <v>4046227.0233333334</v>
      </c>
      <c r="E80" s="6">
        <f t="shared" si="1"/>
        <v>4273752.8166666664</v>
      </c>
      <c r="F80" s="6">
        <f t="shared" si="1"/>
        <v>5228636.91</v>
      </c>
      <c r="G80" s="6">
        <f t="shared" si="1"/>
        <v>6218959.8266666671</v>
      </c>
      <c r="H80" s="6">
        <f t="shared" si="1"/>
        <v>6519686.833333334</v>
      </c>
      <c r="I80" s="6">
        <f t="shared" si="1"/>
        <v>7948243.1749999998</v>
      </c>
      <c r="J80" s="6">
        <f t="shared" si="1"/>
        <v>9086727.7033333331</v>
      </c>
      <c r="K80" s="6">
        <f t="shared" si="1"/>
        <v>9203507.4833333343</v>
      </c>
      <c r="L80" s="6">
        <f t="shared" si="1"/>
        <v>7517844.29</v>
      </c>
      <c r="M80" s="6">
        <f t="shared" si="1"/>
        <v>6220838.2833333332</v>
      </c>
      <c r="N80" s="6">
        <f>SUM(N12:N78)</f>
        <v>76558910.50500001</v>
      </c>
    </row>
    <row r="82" spans="7:7">
      <c r="G82" s="6"/>
    </row>
  </sheetData>
  <mergeCells count="5">
    <mergeCell ref="A7:N7"/>
    <mergeCell ref="A3:N3"/>
    <mergeCell ref="A4:N4"/>
    <mergeCell ref="A5:N5"/>
    <mergeCell ref="A6:N6"/>
  </mergeCells>
  <phoneticPr fontId="3" type="noConversion"/>
  <printOptions headings="1" gridLines="1"/>
  <pageMargins left="0.75" right="0.75" top="1" bottom="1" header="0.5" footer="0.5"/>
  <pageSetup scale="93" fitToHeight="1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27"/>
    <pageSetUpPr fitToPage="1"/>
  </sheetPr>
  <dimension ref="A1:N225"/>
  <sheetViews>
    <sheetView topLeftCell="B67" workbookViewId="0">
      <selection activeCell="L78" sqref="L78"/>
    </sheetView>
  </sheetViews>
  <sheetFormatPr defaultRowHeight="12.75"/>
  <cols>
    <col min="1" max="1" width="16.1640625" bestFit="1" customWidth="1"/>
    <col min="11" max="11" width="9.83203125" bestFit="1" customWidth="1"/>
    <col min="12" max="12" width="10.1640625" bestFit="1" customWidth="1"/>
    <col min="14" max="14" width="10.1640625" bestFit="1" customWidth="1"/>
  </cols>
  <sheetData>
    <row r="1" spans="1:14">
      <c r="A1" t="str">
        <f>'SFY1012'!A1</f>
        <v>VALIDATED TAX RECEIPTS DATA FOR:  JULY, 2010 thru June, 2012</v>
      </c>
      <c r="N1" t="s">
        <v>89</v>
      </c>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134</v>
      </c>
      <c r="B7" s="36"/>
      <c r="C7" s="36"/>
      <c r="D7" s="36"/>
      <c r="E7" s="36"/>
      <c r="F7" s="36"/>
      <c r="G7" s="36"/>
      <c r="H7" s="36"/>
      <c r="I7" s="36"/>
      <c r="J7" s="36"/>
      <c r="K7" s="36"/>
      <c r="L7" s="36"/>
      <c r="M7" s="36"/>
      <c r="N7" s="36"/>
    </row>
    <row r="8" spans="1:14">
      <c r="N8" s="6"/>
    </row>
    <row r="9" spans="1:14">
      <c r="B9" s="2">
        <f>'Local Option Sales Tax Coll'!B9</f>
        <v>40725</v>
      </c>
      <c r="C9" s="2">
        <f>'Local Option Sales Tax Coll'!C9</f>
        <v>40756</v>
      </c>
      <c r="D9" s="2">
        <f>'Local Option Sales Tax Coll'!D9</f>
        <v>40787</v>
      </c>
      <c r="E9" s="2">
        <f>'Local Option Sales Tax Coll'!E9</f>
        <v>40817</v>
      </c>
      <c r="F9" s="2">
        <f>'Local Option Sales Tax Coll'!F9</f>
        <v>40848</v>
      </c>
      <c r="G9" s="2">
        <f>'Local Option Sales Tax Coll'!G9</f>
        <v>40878</v>
      </c>
      <c r="H9" s="2">
        <f>'Local Option Sales Tax Coll'!H9</f>
        <v>40909</v>
      </c>
      <c r="I9" s="2">
        <f>'Local Option Sales Tax Coll'!I9</f>
        <v>40940</v>
      </c>
      <c r="J9" s="2">
        <f>'Local Option Sales Tax Coll'!J9</f>
        <v>40969</v>
      </c>
      <c r="K9" s="2">
        <f>'Local Option Sales Tax Coll'!K9</f>
        <v>41000</v>
      </c>
      <c r="L9" s="2">
        <f>'Local Option Sales Tax Coll'!L9</f>
        <v>41030</v>
      </c>
      <c r="M9" s="2">
        <f>'Local Option Sales Tax Coll'!M9</f>
        <v>41061</v>
      </c>
      <c r="N9" s="2" t="str">
        <f>'Local Option Sales Tax Coll'!N9</f>
        <v>SFY11-12</v>
      </c>
    </row>
    <row r="10" spans="1:14">
      <c r="A10" t="s">
        <v>0</v>
      </c>
      <c r="B10" s="3"/>
      <c r="C10" s="3"/>
      <c r="D10" s="3"/>
      <c r="E10" s="3"/>
      <c r="F10" s="3"/>
      <c r="G10" s="3"/>
      <c r="H10" s="3"/>
      <c r="I10" s="3"/>
      <c r="J10" s="3"/>
      <c r="K10" s="3"/>
      <c r="L10" s="3"/>
      <c r="M10" s="3"/>
      <c r="N10" s="6"/>
    </row>
    <row r="11" spans="1:14">
      <c r="A11" t="s">
        <v>1</v>
      </c>
    </row>
    <row r="12" spans="1:14">
      <c r="A12" t="s">
        <v>90</v>
      </c>
      <c r="B12" s="13">
        <v>91784.83</v>
      </c>
      <c r="C12" s="14">
        <v>96802.78</v>
      </c>
      <c r="D12" s="14">
        <v>103670.19</v>
      </c>
      <c r="E12" s="14">
        <v>91367.53</v>
      </c>
      <c r="F12" s="17">
        <v>96414.099999999991</v>
      </c>
      <c r="G12" s="14">
        <v>94826.780000000013</v>
      </c>
      <c r="H12" s="20">
        <v>96548.93</v>
      </c>
      <c r="I12" s="22">
        <v>94140.51</v>
      </c>
      <c r="J12" s="14">
        <v>98854.69</v>
      </c>
      <c r="K12" s="14">
        <v>114051.53</v>
      </c>
      <c r="L12" s="24">
        <v>102920.45999999999</v>
      </c>
      <c r="M12" s="24">
        <v>101908.61</v>
      </c>
      <c r="N12" s="6">
        <f>SUM(B12:M12)</f>
        <v>1183290.94</v>
      </c>
    </row>
    <row r="13" spans="1:14">
      <c r="A13" t="s">
        <v>91</v>
      </c>
      <c r="B13" s="13">
        <v>15565.39</v>
      </c>
      <c r="C13" s="14">
        <v>16000.880000000001</v>
      </c>
      <c r="D13" s="14">
        <v>16790.849999999999</v>
      </c>
      <c r="E13" s="14">
        <v>14507.91</v>
      </c>
      <c r="F13" s="17">
        <v>15209.84</v>
      </c>
      <c r="G13" s="14">
        <v>15589.4</v>
      </c>
      <c r="H13" s="20">
        <v>16205.07</v>
      </c>
      <c r="I13" s="22">
        <v>14442.99</v>
      </c>
      <c r="J13" s="14">
        <v>13709.81</v>
      </c>
      <c r="K13" s="14">
        <v>15940.79</v>
      </c>
      <c r="L13" s="24">
        <v>14821.84</v>
      </c>
      <c r="M13" s="24">
        <v>14944.730000000001</v>
      </c>
      <c r="N13" s="6">
        <f t="shared" ref="N13:N76" si="0">SUM(B13:M13)</f>
        <v>183729.50000000003</v>
      </c>
    </row>
    <row r="14" spans="1:14">
      <c r="A14" s="27" t="s">
        <v>92</v>
      </c>
      <c r="B14" s="13">
        <v>94352.34</v>
      </c>
      <c r="C14" s="14">
        <v>97465.37</v>
      </c>
      <c r="D14" s="14">
        <v>87355.46</v>
      </c>
      <c r="E14" s="14">
        <v>76840.709999999992</v>
      </c>
      <c r="F14" s="17">
        <v>77098.16</v>
      </c>
      <c r="G14" s="14">
        <v>73141.409999999989</v>
      </c>
      <c r="H14" s="20">
        <v>73421.77</v>
      </c>
      <c r="I14" s="22">
        <v>67904.7</v>
      </c>
      <c r="J14" s="14">
        <v>76236.28</v>
      </c>
      <c r="K14" s="14">
        <v>98177.2</v>
      </c>
      <c r="L14" s="24">
        <v>86956.05</v>
      </c>
      <c r="M14" s="24">
        <v>94460.219999999987</v>
      </c>
      <c r="N14" s="6">
        <f t="shared" si="0"/>
        <v>1003409.6699999999</v>
      </c>
    </row>
    <row r="15" spans="1:14">
      <c r="A15" t="s">
        <v>5</v>
      </c>
      <c r="B15" s="13">
        <v>1570.43</v>
      </c>
      <c r="C15" s="14">
        <v>1436</v>
      </c>
      <c r="D15" s="14">
        <v>1829.99</v>
      </c>
      <c r="E15" s="14">
        <v>1534.79</v>
      </c>
      <c r="F15" s="17">
        <v>1558.26</v>
      </c>
      <c r="G15" s="14">
        <v>1546</v>
      </c>
      <c r="H15" s="20">
        <v>1547.5</v>
      </c>
      <c r="I15" s="22">
        <v>1492.44</v>
      </c>
      <c r="J15" s="14">
        <v>3058.63</v>
      </c>
      <c r="K15" s="14">
        <v>3948.66</v>
      </c>
      <c r="L15" s="24">
        <v>3174.29</v>
      </c>
      <c r="M15" s="24">
        <v>3258.7</v>
      </c>
      <c r="N15" s="6">
        <f t="shared" si="0"/>
        <v>25955.690000000002</v>
      </c>
    </row>
    <row r="16" spans="1:14">
      <c r="A16" t="s">
        <v>93</v>
      </c>
      <c r="B16" s="13">
        <v>27621</v>
      </c>
      <c r="C16" s="14">
        <v>25256.469999999998</v>
      </c>
      <c r="D16" s="14">
        <v>32186.07</v>
      </c>
      <c r="E16" s="14">
        <v>26994.19</v>
      </c>
      <c r="F16" s="17">
        <v>27406.949999999997</v>
      </c>
      <c r="G16" s="14">
        <v>27191.34</v>
      </c>
      <c r="H16" s="20">
        <v>27217.84</v>
      </c>
      <c r="I16" s="22">
        <v>40216.17</v>
      </c>
      <c r="J16" s="14">
        <v>195995.24</v>
      </c>
      <c r="K16" s="14">
        <v>253671.77999999997</v>
      </c>
      <c r="L16" s="24">
        <v>203924.49000000002</v>
      </c>
      <c r="M16" s="24">
        <v>209347.4</v>
      </c>
      <c r="N16" s="6">
        <f t="shared" si="0"/>
        <v>1097028.94</v>
      </c>
    </row>
    <row r="17" spans="1:14">
      <c r="A17" t="s">
        <v>94</v>
      </c>
      <c r="B17" s="13">
        <v>695706.57</v>
      </c>
      <c r="C17" s="14">
        <v>666882.71</v>
      </c>
      <c r="D17" s="14">
        <v>655241.02</v>
      </c>
      <c r="E17" s="14">
        <v>747378.66</v>
      </c>
      <c r="F17" s="17">
        <v>683381.9</v>
      </c>
      <c r="G17" s="14">
        <v>677440.75</v>
      </c>
      <c r="H17" s="20">
        <v>707747.01</v>
      </c>
      <c r="I17" s="22">
        <v>684105.73</v>
      </c>
      <c r="J17" s="14">
        <v>681307.41</v>
      </c>
      <c r="K17" s="14">
        <v>740379.17</v>
      </c>
      <c r="L17" s="24">
        <v>707002.26</v>
      </c>
      <c r="M17" s="24">
        <v>696268.96</v>
      </c>
      <c r="N17" s="6">
        <f t="shared" si="0"/>
        <v>8342842.1499999994</v>
      </c>
    </row>
    <row r="18" spans="1:14">
      <c r="A18" t="s">
        <v>8</v>
      </c>
      <c r="B18" s="13">
        <v>2099.8200000000002</v>
      </c>
      <c r="C18" s="14">
        <v>1920.06</v>
      </c>
      <c r="D18" s="14">
        <v>2446.8700000000003</v>
      </c>
      <c r="E18" s="14">
        <v>2052.17</v>
      </c>
      <c r="F18" s="17">
        <v>2083.5499999999997</v>
      </c>
      <c r="G18" s="14">
        <v>2067.1600000000003</v>
      </c>
      <c r="H18" s="20">
        <v>2069.1799999999998</v>
      </c>
      <c r="I18" s="22">
        <v>1745.49</v>
      </c>
      <c r="J18" s="14">
        <v>1238.1300000000001</v>
      </c>
      <c r="K18" s="14">
        <v>1585.52</v>
      </c>
      <c r="L18" s="24">
        <v>1274.58</v>
      </c>
      <c r="M18" s="24">
        <v>1308.48</v>
      </c>
      <c r="N18" s="6">
        <f t="shared" si="0"/>
        <v>21891.01</v>
      </c>
    </row>
    <row r="19" spans="1:14">
      <c r="A19" t="s">
        <v>95</v>
      </c>
      <c r="B19" s="13">
        <v>70920.599999999991</v>
      </c>
      <c r="C19" s="14">
        <v>69472.5</v>
      </c>
      <c r="D19" s="14">
        <v>73545.81</v>
      </c>
      <c r="E19" s="14">
        <v>68887.640000000014</v>
      </c>
      <c r="F19" s="17">
        <v>75160.13</v>
      </c>
      <c r="G19" s="14">
        <v>75320.47</v>
      </c>
      <c r="H19" s="20">
        <v>78321.97</v>
      </c>
      <c r="I19" s="22">
        <v>77711.090000000011</v>
      </c>
      <c r="J19" s="14">
        <v>80597.58</v>
      </c>
      <c r="K19" s="14">
        <v>89074.87000000001</v>
      </c>
      <c r="L19" s="24">
        <v>79589.689999999988</v>
      </c>
      <c r="M19" s="24">
        <v>76848.260000000009</v>
      </c>
      <c r="N19" s="6">
        <f t="shared" si="0"/>
        <v>915450.60999999987</v>
      </c>
    </row>
    <row r="20" spans="1:14">
      <c r="A20" t="s">
        <v>96</v>
      </c>
      <c r="B20" s="13">
        <v>42855.77</v>
      </c>
      <c r="C20" s="14">
        <v>44956.58</v>
      </c>
      <c r="D20" s="14">
        <v>48023.77</v>
      </c>
      <c r="E20" s="14">
        <v>42443.16</v>
      </c>
      <c r="F20" s="17">
        <v>44576.03</v>
      </c>
      <c r="G20" s="14">
        <v>44606.429999999993</v>
      </c>
      <c r="H20" s="20">
        <v>44750.720000000001</v>
      </c>
      <c r="I20" s="22">
        <v>43864.049999999996</v>
      </c>
      <c r="J20" s="14">
        <v>47984.259999999995</v>
      </c>
      <c r="K20" s="14">
        <v>54245.939999999995</v>
      </c>
      <c r="L20" s="24">
        <v>48719.840000000004</v>
      </c>
      <c r="M20" s="24">
        <v>47729.89</v>
      </c>
      <c r="N20" s="6">
        <f t="shared" si="0"/>
        <v>554756.43999999994</v>
      </c>
    </row>
    <row r="21" spans="1:14">
      <c r="A21" t="s">
        <v>97</v>
      </c>
      <c r="B21" s="13">
        <v>67870.37000000001</v>
      </c>
      <c r="C21" s="14">
        <v>68006</v>
      </c>
      <c r="D21" s="14">
        <v>76344.039999999994</v>
      </c>
      <c r="E21" s="14">
        <v>65867.7</v>
      </c>
      <c r="F21" s="17">
        <v>68184.87</v>
      </c>
      <c r="G21" s="14">
        <v>65210.880000000005</v>
      </c>
      <c r="H21" s="20">
        <v>67214.47</v>
      </c>
      <c r="I21" s="22">
        <v>62588.01</v>
      </c>
      <c r="J21" s="14">
        <v>66942.069999999992</v>
      </c>
      <c r="K21" s="14">
        <v>74918.540000000008</v>
      </c>
      <c r="L21" s="24">
        <v>69612.08</v>
      </c>
      <c r="M21" s="24">
        <v>71971.539999999994</v>
      </c>
      <c r="N21" s="6">
        <f t="shared" si="0"/>
        <v>824730.57</v>
      </c>
    </row>
    <row r="22" spans="1:14">
      <c r="A22" t="s">
        <v>98</v>
      </c>
      <c r="B22" s="13">
        <v>101562.09999999999</v>
      </c>
      <c r="C22" s="14">
        <v>98951.85</v>
      </c>
      <c r="D22" s="14">
        <v>82609.38</v>
      </c>
      <c r="E22" s="14">
        <v>121023.15</v>
      </c>
      <c r="F22" s="17">
        <v>108653.86000000002</v>
      </c>
      <c r="G22" s="14">
        <v>113932.65</v>
      </c>
      <c r="H22" s="20">
        <v>117503.44</v>
      </c>
      <c r="I22" s="22">
        <v>124811.3</v>
      </c>
      <c r="J22" s="14">
        <v>132776.29999999999</v>
      </c>
      <c r="K22" s="14">
        <v>145924.29</v>
      </c>
      <c r="L22" s="24">
        <v>145821.78999999998</v>
      </c>
      <c r="M22" s="24">
        <v>115037.54</v>
      </c>
      <c r="N22" s="6">
        <f t="shared" si="0"/>
        <v>1408607.6500000001</v>
      </c>
    </row>
    <row r="23" spans="1:14">
      <c r="A23" t="s">
        <v>12</v>
      </c>
      <c r="B23" s="13">
        <v>49676.289999999994</v>
      </c>
      <c r="C23" s="14">
        <v>50054.07</v>
      </c>
      <c r="D23" s="14">
        <v>53354.53</v>
      </c>
      <c r="E23" s="14">
        <v>45139.12</v>
      </c>
      <c r="F23" s="17">
        <v>47954.87</v>
      </c>
      <c r="G23" s="14">
        <v>50390.130000000005</v>
      </c>
      <c r="H23" s="20">
        <v>50496.03</v>
      </c>
      <c r="I23" s="22">
        <v>46631.780000000006</v>
      </c>
      <c r="J23" s="14">
        <v>39542.5</v>
      </c>
      <c r="K23" s="14">
        <v>60113.29</v>
      </c>
      <c r="L23" s="24">
        <v>41841.54</v>
      </c>
      <c r="M23" s="24">
        <v>43370.95</v>
      </c>
      <c r="N23" s="6">
        <f t="shared" si="0"/>
        <v>578565.1</v>
      </c>
    </row>
    <row r="24" spans="1:14">
      <c r="A24" t="s">
        <v>129</v>
      </c>
      <c r="B24" s="13">
        <v>873503.57</v>
      </c>
      <c r="C24" s="14">
        <v>866695.59000000008</v>
      </c>
      <c r="D24" s="14">
        <v>933900.14</v>
      </c>
      <c r="E24" s="14">
        <v>884704.18</v>
      </c>
      <c r="F24" s="17">
        <v>902124.07</v>
      </c>
      <c r="G24" s="14">
        <v>885025.47</v>
      </c>
      <c r="H24" s="20">
        <v>908214.84</v>
      </c>
      <c r="I24" s="22">
        <v>870931.32000000007</v>
      </c>
      <c r="J24" s="14">
        <v>889061.07</v>
      </c>
      <c r="K24" s="14">
        <v>975835.46</v>
      </c>
      <c r="L24" s="24">
        <v>893106.99999999988</v>
      </c>
      <c r="M24" s="24">
        <v>932828.45</v>
      </c>
      <c r="N24" s="6">
        <f t="shared" si="0"/>
        <v>10815931.16</v>
      </c>
    </row>
    <row r="25" spans="1:14">
      <c r="A25" t="s">
        <v>13</v>
      </c>
      <c r="B25" s="13">
        <v>11422</v>
      </c>
      <c r="C25" s="14">
        <v>10335.469999999999</v>
      </c>
      <c r="D25" s="14">
        <v>11196.46</v>
      </c>
      <c r="E25" s="14">
        <v>10226.68</v>
      </c>
      <c r="F25" s="17">
        <v>10777.789999999999</v>
      </c>
      <c r="G25" s="14">
        <v>11100.830000000002</v>
      </c>
      <c r="H25" s="20">
        <v>11603.51</v>
      </c>
      <c r="I25" s="22">
        <v>10852</v>
      </c>
      <c r="J25" s="14">
        <v>11522.66</v>
      </c>
      <c r="K25" s="14">
        <v>13280.25</v>
      </c>
      <c r="L25" s="24">
        <v>11542.499999999998</v>
      </c>
      <c r="M25" s="24">
        <v>10966.47</v>
      </c>
      <c r="N25" s="6">
        <f t="shared" si="0"/>
        <v>134826.62</v>
      </c>
    </row>
    <row r="26" spans="1:14">
      <c r="A26" t="s">
        <v>14</v>
      </c>
      <c r="B26" s="13">
        <v>1610.72</v>
      </c>
      <c r="C26" s="14">
        <v>1472.8400000000001</v>
      </c>
      <c r="D26" s="14">
        <v>1876.9300000000003</v>
      </c>
      <c r="E26" s="14">
        <v>1574.16</v>
      </c>
      <c r="F26" s="17">
        <v>1598.25</v>
      </c>
      <c r="G26" s="14">
        <v>1585.67</v>
      </c>
      <c r="H26" s="20">
        <v>1587.21</v>
      </c>
      <c r="I26" s="22">
        <v>1595</v>
      </c>
      <c r="J26" s="14">
        <v>3833.96</v>
      </c>
      <c r="K26" s="14">
        <v>4952.7599999999993</v>
      </c>
      <c r="L26" s="24">
        <v>3981.48</v>
      </c>
      <c r="M26" s="24">
        <v>4087.35</v>
      </c>
      <c r="N26" s="6">
        <f t="shared" si="0"/>
        <v>29756.329999999994</v>
      </c>
    </row>
    <row r="27" spans="1:14">
      <c r="A27" t="s">
        <v>99</v>
      </c>
      <c r="B27" s="13">
        <v>89552.92</v>
      </c>
      <c r="C27" s="14">
        <v>81886.569999999992</v>
      </c>
      <c r="D27" s="14">
        <v>104353.80000000002</v>
      </c>
      <c r="E27" s="14">
        <v>87520.65</v>
      </c>
      <c r="F27" s="17">
        <v>88858.89</v>
      </c>
      <c r="G27" s="14">
        <v>88159.86</v>
      </c>
      <c r="H27" s="20">
        <v>88245.77</v>
      </c>
      <c r="I27" s="22">
        <v>75752.639999999999</v>
      </c>
      <c r="J27" s="14">
        <v>67855.47</v>
      </c>
      <c r="K27" s="14">
        <v>87118.799999999988</v>
      </c>
      <c r="L27" s="24">
        <v>70034.030000000013</v>
      </c>
      <c r="M27" s="24">
        <v>71896.42</v>
      </c>
      <c r="N27" s="6">
        <f t="shared" si="0"/>
        <v>1001235.8200000002</v>
      </c>
    </row>
    <row r="28" spans="1:14">
      <c r="A28" t="s">
        <v>100</v>
      </c>
      <c r="B28" s="13">
        <v>131976.68000000002</v>
      </c>
      <c r="C28" s="14">
        <v>132327.10999999999</v>
      </c>
      <c r="D28" s="14">
        <v>138723.89000000001</v>
      </c>
      <c r="E28" s="14">
        <v>125157.59999999999</v>
      </c>
      <c r="F28" s="17">
        <v>127013.51</v>
      </c>
      <c r="G28" s="14">
        <v>122136.23000000001</v>
      </c>
      <c r="H28" s="20">
        <v>122326.44</v>
      </c>
      <c r="I28" s="22">
        <v>114371.46999999999</v>
      </c>
      <c r="J28" s="14">
        <v>115621.62999999999</v>
      </c>
      <c r="K28" s="14">
        <v>137908.38</v>
      </c>
      <c r="L28" s="24">
        <v>127785.48</v>
      </c>
      <c r="M28" s="24">
        <v>136682.03999999998</v>
      </c>
      <c r="N28" s="6">
        <f t="shared" si="0"/>
        <v>1532030.46</v>
      </c>
    </row>
    <row r="29" spans="1:14">
      <c r="A29" t="s">
        <v>17</v>
      </c>
      <c r="B29" s="13">
        <v>29561.05</v>
      </c>
      <c r="C29" s="14">
        <v>32468.18</v>
      </c>
      <c r="D29" s="14">
        <v>35932.86</v>
      </c>
      <c r="E29" s="14">
        <v>30438.71</v>
      </c>
      <c r="F29" s="17">
        <v>33198.700000000004</v>
      </c>
      <c r="G29" s="14">
        <v>31912.86</v>
      </c>
      <c r="H29" s="20">
        <v>33825.68</v>
      </c>
      <c r="I29" s="22">
        <v>31913.21</v>
      </c>
      <c r="J29" s="14">
        <v>33621.589999999997</v>
      </c>
      <c r="K29" s="14">
        <v>39011.83</v>
      </c>
      <c r="L29" s="24">
        <v>34966.78</v>
      </c>
      <c r="M29" s="24">
        <v>33576.22</v>
      </c>
      <c r="N29" s="6">
        <f t="shared" si="0"/>
        <v>400427.66999999993</v>
      </c>
    </row>
    <row r="30" spans="1:14">
      <c r="A30" t="s">
        <v>18</v>
      </c>
      <c r="B30" s="13">
        <v>1048.99</v>
      </c>
      <c r="C30" s="14">
        <v>959.19999999999993</v>
      </c>
      <c r="D30" s="14">
        <v>1222.3699999999999</v>
      </c>
      <c r="E30" s="14">
        <v>1025.2</v>
      </c>
      <c r="F30" s="17">
        <v>1040.8700000000001</v>
      </c>
      <c r="G30" s="14">
        <v>1032.68</v>
      </c>
      <c r="H30" s="20">
        <v>1033.67</v>
      </c>
      <c r="I30" s="22">
        <v>900.79</v>
      </c>
      <c r="J30" s="14">
        <v>943.56</v>
      </c>
      <c r="K30" s="14">
        <v>1213.1600000000001</v>
      </c>
      <c r="L30" s="24">
        <v>975.26</v>
      </c>
      <c r="M30" s="24">
        <v>1001.19</v>
      </c>
      <c r="N30" s="6">
        <f t="shared" si="0"/>
        <v>12396.94</v>
      </c>
    </row>
    <row r="31" spans="1:14">
      <c r="A31" t="s">
        <v>19</v>
      </c>
      <c r="B31" s="13">
        <v>2937.85</v>
      </c>
      <c r="C31" s="14">
        <v>2686.36</v>
      </c>
      <c r="D31" s="14">
        <v>3423.41</v>
      </c>
      <c r="E31" s="14">
        <v>2871.18</v>
      </c>
      <c r="F31" s="17">
        <v>2915.08</v>
      </c>
      <c r="G31" s="14">
        <v>2892.15</v>
      </c>
      <c r="H31" s="20">
        <v>2894.97</v>
      </c>
      <c r="I31" s="22">
        <v>162229.28</v>
      </c>
      <c r="J31" s="14">
        <v>5420.3600000000006</v>
      </c>
      <c r="K31" s="14">
        <v>6996.28</v>
      </c>
      <c r="L31" s="24">
        <v>5624.24</v>
      </c>
      <c r="M31" s="24">
        <v>5773.8</v>
      </c>
      <c r="N31" s="6">
        <f t="shared" si="0"/>
        <v>206664.95999999999</v>
      </c>
    </row>
    <row r="32" spans="1:14">
      <c r="A32" t="s">
        <v>20</v>
      </c>
      <c r="B32" s="13">
        <v>6069.6100000000006</v>
      </c>
      <c r="C32" s="14">
        <v>5476.67</v>
      </c>
      <c r="D32" s="14">
        <v>6529.2800000000007</v>
      </c>
      <c r="E32" s="14">
        <v>5743.86</v>
      </c>
      <c r="F32" s="17">
        <v>5910.7999999999993</v>
      </c>
      <c r="G32" s="14">
        <v>5435.02</v>
      </c>
      <c r="H32" s="20">
        <v>6199.47</v>
      </c>
      <c r="I32" s="22">
        <v>5387.63</v>
      </c>
      <c r="J32" s="14">
        <v>5572.09</v>
      </c>
      <c r="K32" s="14">
        <v>6155.329999999999</v>
      </c>
      <c r="L32" s="24">
        <v>5565.68</v>
      </c>
      <c r="M32" s="24">
        <v>5712.3499999999995</v>
      </c>
      <c r="N32" s="6">
        <f t="shared" si="0"/>
        <v>69757.790000000008</v>
      </c>
    </row>
    <row r="33" spans="1:14">
      <c r="A33" t="s">
        <v>21</v>
      </c>
      <c r="B33" s="13">
        <v>3291.8599999999997</v>
      </c>
      <c r="C33" s="14">
        <v>3593</v>
      </c>
      <c r="D33" s="14">
        <v>3961.1199999999994</v>
      </c>
      <c r="E33" s="14">
        <v>3195.9100000000003</v>
      </c>
      <c r="F33" s="17">
        <v>3412.52</v>
      </c>
      <c r="G33" s="14">
        <v>3519.45</v>
      </c>
      <c r="H33" s="20">
        <v>3803.34</v>
      </c>
      <c r="I33" s="22">
        <v>4336.5599999999995</v>
      </c>
      <c r="J33" s="14">
        <v>5714.2300000000005</v>
      </c>
      <c r="K33" s="14">
        <v>6030.16</v>
      </c>
      <c r="L33" s="24">
        <v>6100.99</v>
      </c>
      <c r="M33" s="24">
        <v>4681.2300000000005</v>
      </c>
      <c r="N33" s="6">
        <f t="shared" si="0"/>
        <v>51640.37000000001</v>
      </c>
    </row>
    <row r="34" spans="1:14">
      <c r="A34" t="s">
        <v>101</v>
      </c>
      <c r="B34" s="13">
        <v>5356.27</v>
      </c>
      <c r="C34" s="14">
        <v>5684.09</v>
      </c>
      <c r="D34" s="14">
        <v>5062.5900000000011</v>
      </c>
      <c r="E34" s="14">
        <v>4333.47</v>
      </c>
      <c r="F34" s="17">
        <v>4123.59</v>
      </c>
      <c r="G34" s="14">
        <v>3993.79</v>
      </c>
      <c r="H34" s="20">
        <v>3985.88</v>
      </c>
      <c r="I34" s="22">
        <v>4383.93</v>
      </c>
      <c r="J34" s="14">
        <v>5559.43</v>
      </c>
      <c r="K34" s="14">
        <v>6248.48</v>
      </c>
      <c r="L34" s="24">
        <v>5555.99</v>
      </c>
      <c r="M34" s="24">
        <v>6756.51</v>
      </c>
      <c r="N34" s="6">
        <f t="shared" si="0"/>
        <v>61044.020000000004</v>
      </c>
    </row>
    <row r="35" spans="1:14">
      <c r="A35" t="s">
        <v>23</v>
      </c>
      <c r="B35" s="13">
        <v>7053.39</v>
      </c>
      <c r="C35" s="14">
        <v>6449.58</v>
      </c>
      <c r="D35" s="14">
        <v>8219.14</v>
      </c>
      <c r="E35" s="14">
        <v>6893.32</v>
      </c>
      <c r="F35" s="17">
        <v>6998.7300000000005</v>
      </c>
      <c r="G35" s="14">
        <v>6943.67</v>
      </c>
      <c r="H35" s="20">
        <v>6950.44</v>
      </c>
      <c r="I35" s="22">
        <v>5742.2699999999995</v>
      </c>
      <c r="J35" s="14">
        <v>2793.52</v>
      </c>
      <c r="K35" s="14">
        <v>3556.91</v>
      </c>
      <c r="L35" s="24">
        <v>2859.3700000000003</v>
      </c>
      <c r="M35" s="24">
        <v>2935.4</v>
      </c>
      <c r="N35" s="6">
        <f t="shared" si="0"/>
        <v>67395.740000000005</v>
      </c>
    </row>
    <row r="36" spans="1:14">
      <c r="A36" t="s">
        <v>24</v>
      </c>
      <c r="B36" s="13">
        <v>10961.25</v>
      </c>
      <c r="C36" s="14">
        <v>10085.960000000001</v>
      </c>
      <c r="D36" s="14">
        <v>11613.51</v>
      </c>
      <c r="E36" s="14">
        <v>10873.630000000001</v>
      </c>
      <c r="F36" s="17">
        <v>11335.26</v>
      </c>
      <c r="G36" s="14">
        <v>11110.13</v>
      </c>
      <c r="H36" s="20">
        <v>11633.29</v>
      </c>
      <c r="I36" s="22">
        <v>11568.9</v>
      </c>
      <c r="J36" s="14">
        <v>12086.1</v>
      </c>
      <c r="K36" s="14">
        <v>13914.32</v>
      </c>
      <c r="L36" s="24">
        <v>12063.060000000001</v>
      </c>
      <c r="M36" s="24">
        <v>13908.470000000001</v>
      </c>
      <c r="N36" s="6">
        <f t="shared" si="0"/>
        <v>141153.88</v>
      </c>
    </row>
    <row r="37" spans="1:14">
      <c r="A37" t="s">
        <v>25</v>
      </c>
      <c r="B37" s="13">
        <v>18247.580000000002</v>
      </c>
      <c r="C37" s="14">
        <v>17411.989999999998</v>
      </c>
      <c r="D37" s="14">
        <v>20847.939999999999</v>
      </c>
      <c r="E37" s="14">
        <v>19314.2</v>
      </c>
      <c r="F37" s="17">
        <v>19138.2</v>
      </c>
      <c r="G37" s="14">
        <v>19726.899999999998</v>
      </c>
      <c r="H37" s="20">
        <v>20789.61</v>
      </c>
      <c r="I37" s="22">
        <v>20283.800000000003</v>
      </c>
      <c r="J37" s="14">
        <v>21820.69</v>
      </c>
      <c r="K37" s="14">
        <v>24412.16</v>
      </c>
      <c r="L37" s="24">
        <v>20855.38</v>
      </c>
      <c r="M37" s="24">
        <v>20454.86</v>
      </c>
      <c r="N37" s="6">
        <f t="shared" si="0"/>
        <v>243303.31</v>
      </c>
    </row>
    <row r="38" spans="1:14">
      <c r="A38" t="s">
        <v>102</v>
      </c>
      <c r="B38" s="13">
        <v>67933.049999999988</v>
      </c>
      <c r="C38" s="14">
        <v>67373.91</v>
      </c>
      <c r="D38" s="14">
        <v>65602.5</v>
      </c>
      <c r="E38" s="14">
        <v>68146.500000000015</v>
      </c>
      <c r="F38" s="17">
        <v>68114.070000000007</v>
      </c>
      <c r="G38" s="14">
        <v>67207.990000000005</v>
      </c>
      <c r="H38" s="20">
        <v>70168.479999999996</v>
      </c>
      <c r="I38" s="22">
        <v>64106.38</v>
      </c>
      <c r="J38" s="14">
        <v>66990.98</v>
      </c>
      <c r="K38" s="14">
        <v>73085.2</v>
      </c>
      <c r="L38" s="24">
        <v>66442.650000000009</v>
      </c>
      <c r="M38" s="24">
        <v>67794.080000000002</v>
      </c>
      <c r="N38" s="6">
        <f t="shared" si="0"/>
        <v>812965.78999999992</v>
      </c>
    </row>
    <row r="39" spans="1:14">
      <c r="A39" t="s">
        <v>27</v>
      </c>
      <c r="B39" s="13">
        <v>43577.14</v>
      </c>
      <c r="C39" s="14">
        <v>39564.61</v>
      </c>
      <c r="D39" s="14">
        <v>44519.85</v>
      </c>
      <c r="E39" s="14">
        <v>39901.29</v>
      </c>
      <c r="F39" s="17">
        <v>42822.600000000006</v>
      </c>
      <c r="G39" s="14">
        <v>43352.310000000005</v>
      </c>
      <c r="H39" s="20">
        <v>46115.97</v>
      </c>
      <c r="I39" s="22">
        <v>42904.219999999994</v>
      </c>
      <c r="J39" s="14">
        <v>45059.479999999996</v>
      </c>
      <c r="K39" s="14">
        <v>48086.89</v>
      </c>
      <c r="L39" s="24">
        <v>41860.67</v>
      </c>
      <c r="M39" s="24">
        <v>41803.03</v>
      </c>
      <c r="N39" s="6">
        <f t="shared" si="0"/>
        <v>519568.05999999994</v>
      </c>
    </row>
    <row r="40" spans="1:14">
      <c r="A40" t="s">
        <v>103</v>
      </c>
      <c r="B40" s="13">
        <v>536737.77</v>
      </c>
      <c r="C40" s="14">
        <v>525697.94999999995</v>
      </c>
      <c r="D40" s="14">
        <v>559253.52</v>
      </c>
      <c r="E40" s="14">
        <v>582984.55000000005</v>
      </c>
      <c r="F40" s="17">
        <v>558253.03</v>
      </c>
      <c r="G40" s="14">
        <v>540116.95000000007</v>
      </c>
      <c r="H40" s="20">
        <v>556738.18999999994</v>
      </c>
      <c r="I40" s="22">
        <v>531317.73</v>
      </c>
      <c r="J40" s="14">
        <v>528267</v>
      </c>
      <c r="K40" s="14">
        <v>583692.2300000001</v>
      </c>
      <c r="L40" s="24">
        <v>521604.06000000006</v>
      </c>
      <c r="M40" s="24">
        <v>531964.73</v>
      </c>
      <c r="N40" s="6">
        <f t="shared" si="0"/>
        <v>6556627.7100000009</v>
      </c>
    </row>
    <row r="41" spans="1:14">
      <c r="A41" t="s">
        <v>29</v>
      </c>
      <c r="B41" s="13">
        <v>10326.73</v>
      </c>
      <c r="C41" s="14">
        <v>10823.77</v>
      </c>
      <c r="D41" s="14">
        <v>10718.710000000001</v>
      </c>
      <c r="E41" s="14">
        <v>8717.49</v>
      </c>
      <c r="F41" s="17">
        <v>9224.24</v>
      </c>
      <c r="G41" s="14">
        <v>9180.619999999999</v>
      </c>
      <c r="H41" s="20">
        <v>10787.74</v>
      </c>
      <c r="I41" s="22">
        <v>8483.23</v>
      </c>
      <c r="J41" s="14">
        <v>8181.2399999999989</v>
      </c>
      <c r="K41" s="14">
        <v>9776.4299999999985</v>
      </c>
      <c r="L41" s="24">
        <v>8580.16</v>
      </c>
      <c r="M41" s="24">
        <v>8490.68</v>
      </c>
      <c r="N41" s="6">
        <f t="shared" si="0"/>
        <v>113291.04000000001</v>
      </c>
    </row>
    <row r="42" spans="1:14">
      <c r="A42" t="s">
        <v>104</v>
      </c>
      <c r="B42" s="13">
        <v>16426.050000000003</v>
      </c>
      <c r="C42" s="14">
        <v>15019.869999999999</v>
      </c>
      <c r="D42" s="14">
        <v>19140.86</v>
      </c>
      <c r="E42" s="14">
        <v>16053.269999999999</v>
      </c>
      <c r="F42" s="17">
        <v>16298.750000000002</v>
      </c>
      <c r="G42" s="14">
        <v>16170.520000000002</v>
      </c>
      <c r="H42" s="20">
        <v>16186.28</v>
      </c>
      <c r="I42" s="22">
        <v>13403.17</v>
      </c>
      <c r="J42" s="14">
        <v>6854.3200000000006</v>
      </c>
      <c r="K42" s="14">
        <v>8735.16</v>
      </c>
      <c r="L42" s="24">
        <v>7022.1100000000006</v>
      </c>
      <c r="M42" s="24">
        <v>7208.85</v>
      </c>
      <c r="N42" s="6">
        <f t="shared" si="0"/>
        <v>158519.21</v>
      </c>
    </row>
    <row r="43" spans="1:14">
      <c r="A43" t="s">
        <v>31</v>
      </c>
      <c r="B43" s="13">
        <v>49006.09</v>
      </c>
      <c r="C43" s="14">
        <v>48238.520000000004</v>
      </c>
      <c r="D43" s="14">
        <v>51448.549999999996</v>
      </c>
      <c r="E43" s="14">
        <v>44637.829999999994</v>
      </c>
      <c r="F43" s="17">
        <v>46002.55</v>
      </c>
      <c r="G43" s="14">
        <v>46217.79</v>
      </c>
      <c r="H43" s="20">
        <v>48178.61</v>
      </c>
      <c r="I43" s="22">
        <v>39956.279999999992</v>
      </c>
      <c r="J43" s="14">
        <v>29462.850000000002</v>
      </c>
      <c r="K43" s="14">
        <v>34910.929999999993</v>
      </c>
      <c r="L43" s="24">
        <v>30979.87</v>
      </c>
      <c r="M43" s="24">
        <v>33464.909999999996</v>
      </c>
      <c r="N43" s="6">
        <f t="shared" si="0"/>
        <v>502504.77999999985</v>
      </c>
    </row>
    <row r="44" spans="1:14">
      <c r="A44" t="s">
        <v>32</v>
      </c>
      <c r="B44" s="13">
        <v>11039.83</v>
      </c>
      <c r="C44" s="14">
        <v>10768.029999999999</v>
      </c>
      <c r="D44" s="14">
        <v>11741.460000000001</v>
      </c>
      <c r="E44" s="14">
        <v>10110.910000000002</v>
      </c>
      <c r="F44" s="17">
        <v>10192.400000000001</v>
      </c>
      <c r="G44" s="14">
        <v>10668.269999999999</v>
      </c>
      <c r="H44" s="20">
        <v>10784.28</v>
      </c>
      <c r="I44" s="22">
        <v>9168.44</v>
      </c>
      <c r="J44" s="14">
        <v>7595.32</v>
      </c>
      <c r="K44" s="14">
        <v>9114.76</v>
      </c>
      <c r="L44" s="24">
        <v>7377.6799999999994</v>
      </c>
      <c r="M44" s="24">
        <v>7939.9199999999992</v>
      </c>
      <c r="N44" s="6">
        <f t="shared" si="0"/>
        <v>116501.29999999999</v>
      </c>
    </row>
    <row r="45" spans="1:14">
      <c r="A45" t="s">
        <v>33</v>
      </c>
      <c r="B45" s="13">
        <v>475.7</v>
      </c>
      <c r="C45" s="14">
        <v>434.97999999999996</v>
      </c>
      <c r="D45" s="14">
        <v>554.32999999999993</v>
      </c>
      <c r="E45" s="14">
        <v>464.91</v>
      </c>
      <c r="F45" s="17">
        <v>472.02</v>
      </c>
      <c r="G45" s="14">
        <v>468.31</v>
      </c>
      <c r="H45" s="20">
        <v>468.77</v>
      </c>
      <c r="I45" s="22">
        <v>516.49</v>
      </c>
      <c r="J45" s="14">
        <v>1646.3400000000001</v>
      </c>
      <c r="K45" s="14">
        <v>2128.67</v>
      </c>
      <c r="L45" s="24">
        <v>1711.21</v>
      </c>
      <c r="M45" s="24">
        <v>1756.72</v>
      </c>
      <c r="N45" s="6">
        <f t="shared" si="0"/>
        <v>11098.449999999999</v>
      </c>
    </row>
    <row r="46" spans="1:14">
      <c r="A46" t="s">
        <v>105</v>
      </c>
      <c r="B46" s="13">
        <v>115679.45</v>
      </c>
      <c r="C46" s="14">
        <v>112887.15</v>
      </c>
      <c r="D46" s="14">
        <v>109714.2</v>
      </c>
      <c r="E46" s="14">
        <v>123990.23</v>
      </c>
      <c r="F46" s="17">
        <v>114388.82</v>
      </c>
      <c r="G46" s="14">
        <v>114732.01</v>
      </c>
      <c r="H46" s="20">
        <v>117695.66</v>
      </c>
      <c r="I46" s="22">
        <v>116281.91000000002</v>
      </c>
      <c r="J46" s="14">
        <v>123712.73000000001</v>
      </c>
      <c r="K46" s="14">
        <v>135136.26999999999</v>
      </c>
      <c r="L46" s="24">
        <v>121620.26</v>
      </c>
      <c r="M46" s="24">
        <v>120520.04999999999</v>
      </c>
      <c r="N46" s="6">
        <f t="shared" si="0"/>
        <v>1426358.7400000002</v>
      </c>
    </row>
    <row r="47" spans="1:14">
      <c r="A47" t="s">
        <v>106</v>
      </c>
      <c r="B47" s="13">
        <v>227913.06</v>
      </c>
      <c r="C47" s="14">
        <v>223025.96999999997</v>
      </c>
      <c r="D47" s="14">
        <v>187552.26</v>
      </c>
      <c r="E47" s="14">
        <v>269389.52999999997</v>
      </c>
      <c r="F47" s="17">
        <v>231985.01</v>
      </c>
      <c r="G47" s="14">
        <v>241719.05</v>
      </c>
      <c r="H47" s="20">
        <v>252065.59</v>
      </c>
      <c r="I47" s="22">
        <v>253452.64</v>
      </c>
      <c r="J47" s="14">
        <v>268086.08</v>
      </c>
      <c r="K47" s="14">
        <v>291831.35000000003</v>
      </c>
      <c r="L47" s="24">
        <v>270152.31</v>
      </c>
      <c r="M47" s="24">
        <v>244141.38999999998</v>
      </c>
      <c r="N47" s="6">
        <f t="shared" si="0"/>
        <v>2961314.2400000007</v>
      </c>
    </row>
    <row r="48" spans="1:14">
      <c r="A48" t="s">
        <v>107</v>
      </c>
      <c r="B48" s="13">
        <v>116061.76000000001</v>
      </c>
      <c r="C48" s="14">
        <v>115505.82</v>
      </c>
      <c r="D48" s="14">
        <v>126823.65</v>
      </c>
      <c r="E48" s="14">
        <v>113055.79000000001</v>
      </c>
      <c r="F48" s="17">
        <v>117780.62999999999</v>
      </c>
      <c r="G48" s="14">
        <v>111819.2</v>
      </c>
      <c r="H48" s="20">
        <v>114033.05</v>
      </c>
      <c r="I48" s="22">
        <v>106635.72</v>
      </c>
      <c r="J48" s="14">
        <v>109801.45000000001</v>
      </c>
      <c r="K48" s="14">
        <v>121284.18000000001</v>
      </c>
      <c r="L48" s="24">
        <v>113096.36000000002</v>
      </c>
      <c r="M48" s="24">
        <v>116687.12000000001</v>
      </c>
      <c r="N48" s="6">
        <f t="shared" si="0"/>
        <v>1382584.7300000002</v>
      </c>
    </row>
    <row r="49" spans="1:14">
      <c r="A49" t="s">
        <v>37</v>
      </c>
      <c r="B49" s="13">
        <v>3731.5499999999997</v>
      </c>
      <c r="C49" s="14">
        <v>3412.11</v>
      </c>
      <c r="D49" s="14">
        <v>4348.28</v>
      </c>
      <c r="E49" s="14">
        <v>3646.88</v>
      </c>
      <c r="F49" s="17">
        <v>3702.64</v>
      </c>
      <c r="G49" s="14">
        <v>3673.5099999999998</v>
      </c>
      <c r="H49" s="20">
        <v>3677.09</v>
      </c>
      <c r="I49" s="22">
        <v>3231.05</v>
      </c>
      <c r="J49" s="14">
        <v>3650.8</v>
      </c>
      <c r="K49" s="14">
        <v>4696.79</v>
      </c>
      <c r="L49" s="24">
        <v>3775.71</v>
      </c>
      <c r="M49" s="24">
        <v>3876.12</v>
      </c>
      <c r="N49" s="6">
        <f t="shared" si="0"/>
        <v>45422.53</v>
      </c>
    </row>
    <row r="50" spans="1:14">
      <c r="A50" t="s">
        <v>38</v>
      </c>
      <c r="B50" s="13">
        <v>3991.9700000000003</v>
      </c>
      <c r="C50" s="14">
        <v>3541.99</v>
      </c>
      <c r="D50" s="14">
        <v>4188.78</v>
      </c>
      <c r="E50" s="14">
        <v>3680.25</v>
      </c>
      <c r="F50" s="17">
        <v>3557.21</v>
      </c>
      <c r="G50" s="14">
        <v>3898.85</v>
      </c>
      <c r="H50" s="20">
        <v>3628.86</v>
      </c>
      <c r="I50" s="22">
        <v>3885.26</v>
      </c>
      <c r="J50" s="14">
        <v>3050.0499999999997</v>
      </c>
      <c r="K50" s="14">
        <v>3968.68</v>
      </c>
      <c r="L50" s="24">
        <v>3196.72</v>
      </c>
      <c r="M50" s="24">
        <v>3310.25</v>
      </c>
      <c r="N50" s="6">
        <f t="shared" si="0"/>
        <v>43898.87</v>
      </c>
    </row>
    <row r="51" spans="1:14">
      <c r="A51" t="s">
        <v>39</v>
      </c>
      <c r="B51" s="13">
        <v>20393.41</v>
      </c>
      <c r="C51" s="14">
        <v>18647.599999999999</v>
      </c>
      <c r="D51" s="14">
        <v>23763.94</v>
      </c>
      <c r="E51" s="14">
        <v>19930.62</v>
      </c>
      <c r="F51" s="17">
        <v>20235.379999999997</v>
      </c>
      <c r="G51" s="14">
        <v>20076.170000000002</v>
      </c>
      <c r="H51" s="20">
        <v>20095.75</v>
      </c>
      <c r="I51" s="22">
        <v>16250.43</v>
      </c>
      <c r="J51" s="14">
        <v>4097.3100000000004</v>
      </c>
      <c r="K51" s="14">
        <v>5128.4500000000007</v>
      </c>
      <c r="L51" s="24">
        <v>4122.72</v>
      </c>
      <c r="M51" s="24">
        <v>4232.34</v>
      </c>
      <c r="N51" s="6">
        <f t="shared" si="0"/>
        <v>176974.12</v>
      </c>
    </row>
    <row r="52" spans="1:14">
      <c r="A52" t="s">
        <v>108</v>
      </c>
      <c r="B52" s="13">
        <v>125973.43</v>
      </c>
      <c r="C52" s="14">
        <v>123616.06</v>
      </c>
      <c r="D52" s="14">
        <v>114897.89</v>
      </c>
      <c r="E52" s="14">
        <v>138011.5</v>
      </c>
      <c r="F52" s="17">
        <v>129726.63</v>
      </c>
      <c r="G52" s="14">
        <v>129048.02</v>
      </c>
      <c r="H52" s="20">
        <v>131359.56</v>
      </c>
      <c r="I52" s="22">
        <v>130013.92</v>
      </c>
      <c r="J52" s="14">
        <v>132753</v>
      </c>
      <c r="K52" s="14">
        <v>150251.51999999999</v>
      </c>
      <c r="L52" s="24">
        <v>132563.61000000002</v>
      </c>
      <c r="M52" s="24">
        <v>130551.16</v>
      </c>
      <c r="N52" s="6">
        <f t="shared" si="0"/>
        <v>1568766.3000000003</v>
      </c>
    </row>
    <row r="53" spans="1:14">
      <c r="A53" t="s">
        <v>41</v>
      </c>
      <c r="B53" s="13">
        <v>173478.87000000002</v>
      </c>
      <c r="C53" s="14">
        <v>172058.81</v>
      </c>
      <c r="D53" s="14">
        <v>186457.28999999998</v>
      </c>
      <c r="E53" s="14">
        <v>162758.86000000002</v>
      </c>
      <c r="F53" s="17">
        <v>173612.14</v>
      </c>
      <c r="G53" s="14">
        <v>174590.65999999997</v>
      </c>
      <c r="H53" s="20">
        <v>175432.4</v>
      </c>
      <c r="I53" s="22">
        <v>158757.32</v>
      </c>
      <c r="J53" s="14">
        <v>148858.12</v>
      </c>
      <c r="K53" s="14">
        <v>169155.7</v>
      </c>
      <c r="L53" s="24">
        <v>150035.39000000001</v>
      </c>
      <c r="M53" s="24">
        <v>154988.13000000003</v>
      </c>
      <c r="N53" s="6">
        <f t="shared" si="0"/>
        <v>2000183.6899999997</v>
      </c>
    </row>
    <row r="54" spans="1:14">
      <c r="A54" t="s">
        <v>42</v>
      </c>
      <c r="B54" s="13">
        <v>63623.88</v>
      </c>
      <c r="C54" s="14">
        <v>59034.02</v>
      </c>
      <c r="D54" s="14">
        <v>53883.96</v>
      </c>
      <c r="E54" s="14">
        <v>69430.11</v>
      </c>
      <c r="F54" s="17">
        <v>60098.62</v>
      </c>
      <c r="G54" s="14">
        <v>63045.53</v>
      </c>
      <c r="H54" s="20">
        <v>68296.86</v>
      </c>
      <c r="I54" s="22">
        <v>64481.77</v>
      </c>
      <c r="J54" s="14">
        <v>66931.649999999994</v>
      </c>
      <c r="K54" s="14">
        <v>76307.490000000005</v>
      </c>
      <c r="L54" s="24">
        <v>67205.78</v>
      </c>
      <c r="M54" s="24">
        <v>67085.55</v>
      </c>
      <c r="N54" s="6">
        <f t="shared" si="0"/>
        <v>779425.22000000009</v>
      </c>
    </row>
    <row r="55" spans="1:14">
      <c r="A55" t="s">
        <v>109</v>
      </c>
      <c r="B55" s="13">
        <v>43448.78</v>
      </c>
      <c r="C55" s="14">
        <v>50057.759999999995</v>
      </c>
      <c r="D55" s="14">
        <v>46493.14</v>
      </c>
      <c r="E55" s="14">
        <v>34941.96</v>
      </c>
      <c r="F55" s="17">
        <v>36493.210000000006</v>
      </c>
      <c r="G55" s="14">
        <v>35431.39</v>
      </c>
      <c r="H55" s="20">
        <v>45505.38</v>
      </c>
      <c r="I55" s="22">
        <v>44011.9</v>
      </c>
      <c r="J55" s="14">
        <v>45049.659999999996</v>
      </c>
      <c r="K55" s="14">
        <v>50255.400000000009</v>
      </c>
      <c r="L55" s="24">
        <v>43154.35</v>
      </c>
      <c r="M55" s="24">
        <v>46729.93</v>
      </c>
      <c r="N55" s="6">
        <f t="shared" si="0"/>
        <v>521572.86</v>
      </c>
    </row>
    <row r="56" spans="1:14">
      <c r="A56" t="s">
        <v>110</v>
      </c>
      <c r="B56" s="13">
        <v>33725.299999999996</v>
      </c>
      <c r="C56" s="14">
        <v>34732.97</v>
      </c>
      <c r="D56" s="14">
        <v>36312.31</v>
      </c>
      <c r="E56" s="14">
        <v>29991.43</v>
      </c>
      <c r="F56" s="17">
        <v>31525.94</v>
      </c>
      <c r="G56" s="14">
        <v>31280.17</v>
      </c>
      <c r="H56" s="20">
        <v>32111.79</v>
      </c>
      <c r="I56" s="22">
        <v>29717.67</v>
      </c>
      <c r="J56" s="14">
        <v>26530.22</v>
      </c>
      <c r="K56" s="14">
        <v>30664.54</v>
      </c>
      <c r="L56" s="24">
        <v>28794.59</v>
      </c>
      <c r="M56" s="24">
        <v>31040.18</v>
      </c>
      <c r="N56" s="6">
        <f t="shared" si="0"/>
        <v>376427.11000000004</v>
      </c>
    </row>
    <row r="57" spans="1:14">
      <c r="A57" t="s">
        <v>111</v>
      </c>
      <c r="B57" s="13">
        <v>90233.63</v>
      </c>
      <c r="C57" s="14">
        <v>97043.68</v>
      </c>
      <c r="D57" s="14">
        <v>92059.95</v>
      </c>
      <c r="E57" s="14">
        <v>88416.12</v>
      </c>
      <c r="F57" s="17">
        <v>90101.49</v>
      </c>
      <c r="G57" s="14">
        <v>86262.97</v>
      </c>
      <c r="H57" s="20">
        <v>89767.49</v>
      </c>
      <c r="I57" s="22">
        <v>84183.900000000009</v>
      </c>
      <c r="J57" s="14">
        <v>83843.98</v>
      </c>
      <c r="K57" s="14">
        <v>96738.73</v>
      </c>
      <c r="L57" s="24">
        <v>92218.84</v>
      </c>
      <c r="M57" s="24">
        <v>99356.670000000013</v>
      </c>
      <c r="N57" s="6">
        <f t="shared" si="0"/>
        <v>1090227.45</v>
      </c>
    </row>
    <row r="58" spans="1:14">
      <c r="A58" t="s">
        <v>46</v>
      </c>
      <c r="B58" s="13">
        <v>23872.820000000003</v>
      </c>
      <c r="C58" s="14">
        <v>24392.36</v>
      </c>
      <c r="D58" s="14">
        <v>27293.69</v>
      </c>
      <c r="E58" s="14">
        <v>23605.050000000003</v>
      </c>
      <c r="F58" s="17">
        <v>25800.600000000002</v>
      </c>
      <c r="G58" s="14">
        <v>25374.55</v>
      </c>
      <c r="H58" s="20">
        <v>26680.06</v>
      </c>
      <c r="I58" s="22">
        <v>26408.939999999995</v>
      </c>
      <c r="J58" s="14">
        <v>26904.329999999998</v>
      </c>
      <c r="K58" s="14">
        <v>30521.56</v>
      </c>
      <c r="L58" s="24">
        <v>24881.850000000002</v>
      </c>
      <c r="M58" s="24">
        <v>26005.63</v>
      </c>
      <c r="N58" s="6">
        <f t="shared" si="0"/>
        <v>311741.44</v>
      </c>
    </row>
    <row r="59" spans="1:14">
      <c r="A59" t="s">
        <v>112</v>
      </c>
      <c r="B59" s="13">
        <v>88560.71</v>
      </c>
      <c r="C59" s="14">
        <v>80979.290000000008</v>
      </c>
      <c r="D59" s="14">
        <v>103197.59000000001</v>
      </c>
      <c r="E59" s="14">
        <v>86550.96</v>
      </c>
      <c r="F59" s="17">
        <v>87874.38</v>
      </c>
      <c r="G59" s="14">
        <v>87183.069999999992</v>
      </c>
      <c r="H59" s="20">
        <v>87268.04</v>
      </c>
      <c r="I59" s="22">
        <v>75708.91</v>
      </c>
      <c r="J59" s="14">
        <v>75669.19</v>
      </c>
      <c r="K59" s="14">
        <v>97250.35</v>
      </c>
      <c r="L59" s="24">
        <v>78178.7</v>
      </c>
      <c r="M59" s="24">
        <v>80257.659999999989</v>
      </c>
      <c r="N59" s="6">
        <f t="shared" si="0"/>
        <v>1028678.8500000001</v>
      </c>
    </row>
    <row r="60" spans="1:14">
      <c r="A60" t="s">
        <v>113</v>
      </c>
      <c r="B60" s="13">
        <v>139989.01</v>
      </c>
      <c r="C60" s="14">
        <v>148405.18</v>
      </c>
      <c r="D60" s="14">
        <v>112542.45</v>
      </c>
      <c r="E60" s="14">
        <v>160086.63</v>
      </c>
      <c r="F60" s="17">
        <v>132809.63</v>
      </c>
      <c r="G60" s="14">
        <v>131268.37</v>
      </c>
      <c r="H60" s="20">
        <v>140164.10999999999</v>
      </c>
      <c r="I60" s="22">
        <v>132401.72</v>
      </c>
      <c r="J60" s="14">
        <v>135837.62999999998</v>
      </c>
      <c r="K60" s="14">
        <v>154571.59000000003</v>
      </c>
      <c r="L60" s="24">
        <v>145523.64000000001</v>
      </c>
      <c r="M60" s="24">
        <v>139695.91999999998</v>
      </c>
      <c r="N60" s="6">
        <f t="shared" si="0"/>
        <v>1673295.88</v>
      </c>
    </row>
    <row r="61" spans="1:14">
      <c r="A61" t="s">
        <v>114</v>
      </c>
      <c r="B61" s="13">
        <v>441488.89</v>
      </c>
      <c r="C61" s="14">
        <v>431736.06</v>
      </c>
      <c r="D61" s="14">
        <v>424657.12</v>
      </c>
      <c r="E61" s="14">
        <v>492775.3</v>
      </c>
      <c r="F61" s="17">
        <v>460019.74</v>
      </c>
      <c r="G61" s="14">
        <v>465601.26999999996</v>
      </c>
      <c r="H61" s="20">
        <v>501973.15</v>
      </c>
      <c r="I61" s="22">
        <v>477848.51999999996</v>
      </c>
      <c r="J61" s="14">
        <v>498983.94</v>
      </c>
      <c r="K61" s="14">
        <v>537694.85</v>
      </c>
      <c r="L61" s="24">
        <v>509295.14</v>
      </c>
      <c r="M61" s="24">
        <v>487656.3</v>
      </c>
      <c r="N61" s="6">
        <f t="shared" si="0"/>
        <v>5729730.2799999993</v>
      </c>
    </row>
    <row r="62" spans="1:14">
      <c r="A62" t="s">
        <v>50</v>
      </c>
      <c r="B62" s="13">
        <v>162144.20000000001</v>
      </c>
      <c r="C62" s="14">
        <v>163447.36000000002</v>
      </c>
      <c r="D62" s="14">
        <v>155305.02000000002</v>
      </c>
      <c r="E62" s="14">
        <v>166305.58999999997</v>
      </c>
      <c r="F62" s="17">
        <v>170843.84</v>
      </c>
      <c r="G62" s="14">
        <v>168941.22</v>
      </c>
      <c r="H62" s="20">
        <v>171410.96</v>
      </c>
      <c r="I62" s="22">
        <v>167683.10000000003</v>
      </c>
      <c r="J62" s="14">
        <v>168955.47</v>
      </c>
      <c r="K62" s="14">
        <v>188810.73</v>
      </c>
      <c r="L62" s="24">
        <v>170756.85</v>
      </c>
      <c r="M62" s="24">
        <v>178215.32</v>
      </c>
      <c r="N62" s="6">
        <f t="shared" si="0"/>
        <v>2032819.6600000001</v>
      </c>
    </row>
    <row r="63" spans="1:14">
      <c r="A63" t="s">
        <v>115</v>
      </c>
      <c r="B63" s="13">
        <v>310761.49</v>
      </c>
      <c r="C63" s="14">
        <v>304398.90000000002</v>
      </c>
      <c r="D63" s="14">
        <v>302283.95</v>
      </c>
      <c r="E63" s="14">
        <v>317523.97000000003</v>
      </c>
      <c r="F63" s="17">
        <v>309854.26999999996</v>
      </c>
      <c r="G63" s="14">
        <v>304387.62000000005</v>
      </c>
      <c r="H63" s="20">
        <v>315356.23</v>
      </c>
      <c r="I63" s="22">
        <v>300758.25999999995</v>
      </c>
      <c r="J63" s="14">
        <v>320215.04000000004</v>
      </c>
      <c r="K63" s="14">
        <v>353608.80000000005</v>
      </c>
      <c r="L63" s="24">
        <v>326231.31</v>
      </c>
      <c r="M63" s="24">
        <v>327823.06</v>
      </c>
      <c r="N63" s="6">
        <f t="shared" si="0"/>
        <v>3793202.9000000004</v>
      </c>
    </row>
    <row r="64" spans="1:14">
      <c r="A64" t="s">
        <v>116</v>
      </c>
      <c r="B64" s="13">
        <v>238172.79999999999</v>
      </c>
      <c r="C64" s="14">
        <v>240504.12</v>
      </c>
      <c r="D64" s="14">
        <v>249297.63</v>
      </c>
      <c r="E64" s="14">
        <v>257140.99000000002</v>
      </c>
      <c r="F64" s="17">
        <v>257432.72999999998</v>
      </c>
      <c r="G64" s="14">
        <v>246299.75</v>
      </c>
      <c r="H64" s="20">
        <v>254251.01</v>
      </c>
      <c r="I64" s="22">
        <v>239962.87</v>
      </c>
      <c r="J64" s="14">
        <v>229942.66</v>
      </c>
      <c r="K64" s="14">
        <v>261357.06</v>
      </c>
      <c r="L64" s="24">
        <v>224299.64</v>
      </c>
      <c r="M64" s="24">
        <v>226149.64</v>
      </c>
      <c r="N64" s="6">
        <f t="shared" si="0"/>
        <v>2924810.9000000004</v>
      </c>
    </row>
    <row r="65" spans="1:14">
      <c r="A65" t="s">
        <v>117</v>
      </c>
      <c r="B65" s="13">
        <v>27465.96</v>
      </c>
      <c r="C65" s="14">
        <v>27051.399999999998</v>
      </c>
      <c r="D65" s="14">
        <v>28802.500000000004</v>
      </c>
      <c r="E65" s="14">
        <v>25174.669999999995</v>
      </c>
      <c r="F65" s="17">
        <v>25794.18</v>
      </c>
      <c r="G65" s="14">
        <v>26393.53</v>
      </c>
      <c r="H65" s="20">
        <v>26553.03</v>
      </c>
      <c r="I65" s="22">
        <v>25572.04</v>
      </c>
      <c r="J65" s="14">
        <v>25291.119999999999</v>
      </c>
      <c r="K65" s="14">
        <v>29093.41</v>
      </c>
      <c r="L65" s="24">
        <v>26295</v>
      </c>
      <c r="M65" s="24">
        <v>27544.010000000002</v>
      </c>
      <c r="N65" s="6">
        <f t="shared" si="0"/>
        <v>321030.84999999998</v>
      </c>
    </row>
    <row r="66" spans="1:14">
      <c r="A66" t="s">
        <v>118</v>
      </c>
      <c r="B66" s="13">
        <v>20597.559999999998</v>
      </c>
      <c r="C66" s="14">
        <v>18834.27</v>
      </c>
      <c r="D66" s="14">
        <v>24001.82</v>
      </c>
      <c r="E66" s="14">
        <v>20130.12</v>
      </c>
      <c r="F66" s="17">
        <v>20437.939999999999</v>
      </c>
      <c r="G66" s="14">
        <v>20277.149999999998</v>
      </c>
      <c r="H66" s="20">
        <v>20296.900000000001</v>
      </c>
      <c r="I66" s="22">
        <v>16738.079999999998</v>
      </c>
      <c r="J66" s="14">
        <v>8115.079999999999</v>
      </c>
      <c r="K66" s="14">
        <v>10331.719999999999</v>
      </c>
      <c r="L66" s="24">
        <v>8305.59</v>
      </c>
      <c r="M66" s="24">
        <v>8526.4499999999989</v>
      </c>
      <c r="N66" s="6">
        <f t="shared" si="0"/>
        <v>196592.68</v>
      </c>
    </row>
    <row r="67" spans="1:14">
      <c r="A67" t="s">
        <v>119</v>
      </c>
      <c r="B67" s="13">
        <v>111781.46999999999</v>
      </c>
      <c r="C67" s="14">
        <v>107641.28</v>
      </c>
      <c r="D67" s="14">
        <v>108509.97</v>
      </c>
      <c r="E67" s="14">
        <v>110137.03000000001</v>
      </c>
      <c r="F67" s="17">
        <v>106479.90999999999</v>
      </c>
      <c r="G67" s="14">
        <v>108416.45</v>
      </c>
      <c r="H67" s="20">
        <v>115341.21</v>
      </c>
      <c r="I67" s="22">
        <v>109817.87000000001</v>
      </c>
      <c r="J67" s="14">
        <v>107628.08</v>
      </c>
      <c r="K67" s="14">
        <v>119489.77</v>
      </c>
      <c r="L67" s="24">
        <v>107471.35</v>
      </c>
      <c r="M67" s="24">
        <v>112684.58</v>
      </c>
      <c r="N67" s="6">
        <f t="shared" si="0"/>
        <v>1325398.97</v>
      </c>
    </row>
    <row r="68" spans="1:14">
      <c r="A68" t="s">
        <v>120</v>
      </c>
      <c r="B68" s="13">
        <v>5477.24</v>
      </c>
      <c r="C68" s="14">
        <v>5008.3499999999995</v>
      </c>
      <c r="D68" s="14">
        <v>6382.4800000000005</v>
      </c>
      <c r="E68" s="14">
        <v>5352.94</v>
      </c>
      <c r="F68" s="17">
        <v>5434.78</v>
      </c>
      <c r="G68" s="14">
        <v>5392.02</v>
      </c>
      <c r="H68" s="20">
        <v>5397.28</v>
      </c>
      <c r="I68" s="22">
        <v>5282.29</v>
      </c>
      <c r="J68" s="14">
        <v>11136.55</v>
      </c>
      <c r="K68" s="14">
        <v>14379.33</v>
      </c>
      <c r="L68" s="24">
        <v>11559.42</v>
      </c>
      <c r="M68" s="24">
        <v>11866.81</v>
      </c>
      <c r="N68" s="6">
        <f t="shared" si="0"/>
        <v>92669.489999999991</v>
      </c>
    </row>
    <row r="69" spans="1:14">
      <c r="A69" t="s">
        <v>121</v>
      </c>
      <c r="B69" s="13">
        <v>123903.69000000002</v>
      </c>
      <c r="C69" s="14">
        <v>123566.06</v>
      </c>
      <c r="D69" s="14">
        <v>109706.77000000002</v>
      </c>
      <c r="E69" s="14">
        <v>140529.24000000002</v>
      </c>
      <c r="F69" s="17">
        <v>128692.07</v>
      </c>
      <c r="G69" s="14">
        <v>131360.13</v>
      </c>
      <c r="H69" s="20">
        <v>134086.70000000001</v>
      </c>
      <c r="I69" s="22">
        <v>130821.27</v>
      </c>
      <c r="J69" s="14">
        <v>141700.59999999998</v>
      </c>
      <c r="K69" s="14">
        <v>153041.24</v>
      </c>
      <c r="L69" s="24">
        <v>133367.52000000002</v>
      </c>
      <c r="M69" s="24">
        <v>127442.20000000001</v>
      </c>
      <c r="N69" s="6">
        <f t="shared" si="0"/>
        <v>1578217.4900000002</v>
      </c>
    </row>
    <row r="70" spans="1:14">
      <c r="A70" t="s">
        <v>122</v>
      </c>
      <c r="B70" s="13">
        <v>159901.96</v>
      </c>
      <c r="C70" s="14">
        <v>163112.65</v>
      </c>
      <c r="D70" s="14">
        <v>116401.42</v>
      </c>
      <c r="E70" s="14">
        <v>211454.28000000003</v>
      </c>
      <c r="F70" s="17">
        <v>162324.21</v>
      </c>
      <c r="G70" s="14">
        <v>157716.89000000001</v>
      </c>
      <c r="H70" s="20">
        <v>164623.44</v>
      </c>
      <c r="I70" s="22">
        <v>157722.25000000003</v>
      </c>
      <c r="J70" s="14">
        <v>164712.76</v>
      </c>
      <c r="K70" s="14">
        <v>190968.33</v>
      </c>
      <c r="L70" s="24">
        <v>166896.49</v>
      </c>
      <c r="M70" s="24">
        <v>170922.34</v>
      </c>
      <c r="N70" s="6">
        <f t="shared" si="0"/>
        <v>1986757.0200000003</v>
      </c>
    </row>
    <row r="71" spans="1:14">
      <c r="A71" t="s">
        <v>59</v>
      </c>
      <c r="B71" s="13">
        <v>65806.13</v>
      </c>
      <c r="C71" s="14">
        <v>64463.929999999993</v>
      </c>
      <c r="D71" s="14">
        <v>76344.319999999992</v>
      </c>
      <c r="E71" s="14">
        <v>63605.460000000006</v>
      </c>
      <c r="F71" s="17">
        <v>68971.179999999993</v>
      </c>
      <c r="G71" s="14">
        <v>70851.680000000008</v>
      </c>
      <c r="H71" s="20">
        <v>75690.62</v>
      </c>
      <c r="I71" s="22">
        <v>66667.37</v>
      </c>
      <c r="J71" s="14">
        <v>53620.27</v>
      </c>
      <c r="K71" s="14">
        <v>65924.95</v>
      </c>
      <c r="L71" s="24">
        <v>53938.409999999996</v>
      </c>
      <c r="M71" s="24">
        <v>51787.91</v>
      </c>
      <c r="N71" s="6">
        <f t="shared" si="0"/>
        <v>777672.23</v>
      </c>
    </row>
    <row r="72" spans="1:14">
      <c r="A72" t="s">
        <v>123</v>
      </c>
      <c r="B72" s="13">
        <v>24280.090000000004</v>
      </c>
      <c r="C72" s="14">
        <v>24830.18</v>
      </c>
      <c r="D72" s="14">
        <v>26253.260000000002</v>
      </c>
      <c r="E72" s="14">
        <v>22118.43</v>
      </c>
      <c r="F72" s="17">
        <v>23586.989999999998</v>
      </c>
      <c r="G72" s="14">
        <v>23090.91</v>
      </c>
      <c r="H72" s="20">
        <v>23935.64</v>
      </c>
      <c r="I72" s="22">
        <v>21522.02</v>
      </c>
      <c r="J72" s="14">
        <v>19262.699999999997</v>
      </c>
      <c r="K72" s="14">
        <v>23187.579999999998</v>
      </c>
      <c r="L72" s="24">
        <v>20417.689999999999</v>
      </c>
      <c r="M72" s="24">
        <v>22926.770000000004</v>
      </c>
      <c r="N72" s="6">
        <f t="shared" si="0"/>
        <v>275412.25999999995</v>
      </c>
    </row>
    <row r="73" spans="1:14">
      <c r="A73" t="s">
        <v>61</v>
      </c>
      <c r="B73" s="13">
        <v>5501.39</v>
      </c>
      <c r="C73" s="14">
        <v>5030.4399999999996</v>
      </c>
      <c r="D73" s="14">
        <v>6410.6399999999994</v>
      </c>
      <c r="E73" s="14">
        <v>5376.55</v>
      </c>
      <c r="F73" s="17">
        <v>5458.76</v>
      </c>
      <c r="G73" s="14">
        <v>5415.8099999999995</v>
      </c>
      <c r="H73" s="20">
        <v>5421.1</v>
      </c>
      <c r="I73" s="22">
        <v>4666.93</v>
      </c>
      <c r="J73" s="14">
        <v>4290.3599999999997</v>
      </c>
      <c r="K73" s="14">
        <v>5509.75</v>
      </c>
      <c r="L73" s="24">
        <v>4429.24</v>
      </c>
      <c r="M73" s="24">
        <v>4547.03</v>
      </c>
      <c r="N73" s="6">
        <f t="shared" si="0"/>
        <v>62057.999999999993</v>
      </c>
    </row>
    <row r="74" spans="1:14">
      <c r="A74" t="s">
        <v>62</v>
      </c>
      <c r="B74" s="13">
        <v>5653.77</v>
      </c>
      <c r="C74" s="14">
        <v>5338.9400000000005</v>
      </c>
      <c r="D74" s="14">
        <v>6560.2699999999995</v>
      </c>
      <c r="E74" s="14">
        <v>5639.97</v>
      </c>
      <c r="F74" s="17">
        <v>5778.01</v>
      </c>
      <c r="G74" s="14">
        <v>5657.67</v>
      </c>
      <c r="H74" s="20">
        <v>5607.08</v>
      </c>
      <c r="I74" s="22">
        <v>5288.71</v>
      </c>
      <c r="J74" s="14">
        <v>4520.3100000000004</v>
      </c>
      <c r="K74" s="14">
        <v>5028.76</v>
      </c>
      <c r="L74" s="24">
        <v>4433.4399999999996</v>
      </c>
      <c r="M74" s="24">
        <v>4804</v>
      </c>
      <c r="N74" s="6">
        <f t="shared" si="0"/>
        <v>64310.93</v>
      </c>
    </row>
    <row r="75" spans="1:14">
      <c r="A75" t="s">
        <v>124</v>
      </c>
      <c r="B75" s="13">
        <v>186288.7</v>
      </c>
      <c r="C75" s="14">
        <v>190003.12</v>
      </c>
      <c r="D75" s="14">
        <v>178712.86</v>
      </c>
      <c r="E75" s="14">
        <v>198626.18</v>
      </c>
      <c r="F75" s="17">
        <v>186446.63</v>
      </c>
      <c r="G75" s="14">
        <v>182921.26</v>
      </c>
      <c r="H75" s="20">
        <v>186500.03</v>
      </c>
      <c r="I75" s="22">
        <v>179682.66</v>
      </c>
      <c r="J75" s="14">
        <v>186457.71</v>
      </c>
      <c r="K75" s="14">
        <v>215514.95</v>
      </c>
      <c r="L75" s="24">
        <v>191881.24</v>
      </c>
      <c r="M75" s="24">
        <v>203620.11</v>
      </c>
      <c r="N75" s="6">
        <f t="shared" si="0"/>
        <v>2286655.4499999997</v>
      </c>
    </row>
    <row r="76" spans="1:14">
      <c r="A76" t="s">
        <v>125</v>
      </c>
      <c r="B76" s="13">
        <v>9476.24</v>
      </c>
      <c r="C76" s="14">
        <v>9918.75</v>
      </c>
      <c r="D76" s="14">
        <v>9286.92</v>
      </c>
      <c r="E76" s="14">
        <v>8576.3799999999992</v>
      </c>
      <c r="F76" s="17">
        <v>9477.58</v>
      </c>
      <c r="G76" s="14">
        <v>8458.1899999999987</v>
      </c>
      <c r="H76" s="20">
        <v>8059.94</v>
      </c>
      <c r="I76" s="22">
        <v>8291.2900000000009</v>
      </c>
      <c r="J76" s="14">
        <v>8817.6</v>
      </c>
      <c r="K76" s="14">
        <v>10120.100000000002</v>
      </c>
      <c r="L76" s="24">
        <v>8667.19</v>
      </c>
      <c r="M76" s="24">
        <v>11478.1</v>
      </c>
      <c r="N76" s="6">
        <f t="shared" si="0"/>
        <v>110628.28000000003</v>
      </c>
    </row>
    <row r="77" spans="1:14">
      <c r="A77" t="s">
        <v>126</v>
      </c>
      <c r="B77" s="13">
        <v>35260.81</v>
      </c>
      <c r="C77" s="14">
        <v>38648.550000000003</v>
      </c>
      <c r="D77" s="14">
        <v>33153.68</v>
      </c>
      <c r="E77" s="14">
        <v>20959.18</v>
      </c>
      <c r="F77" s="17">
        <v>21668.899999999998</v>
      </c>
      <c r="G77" s="14">
        <v>19285.400000000001</v>
      </c>
      <c r="H77" s="20">
        <v>19456.03</v>
      </c>
      <c r="I77" s="22">
        <v>19527.030000000002</v>
      </c>
      <c r="J77" s="14">
        <v>20681.61</v>
      </c>
      <c r="K77" s="14">
        <v>27481.21</v>
      </c>
      <c r="L77" s="24">
        <v>26308.01</v>
      </c>
      <c r="M77" s="24">
        <v>28518.79</v>
      </c>
      <c r="N77" s="6">
        <f>SUM(B77:M77)</f>
        <v>310949.19999999995</v>
      </c>
    </row>
    <row r="78" spans="1:14">
      <c r="A78" t="s">
        <v>66</v>
      </c>
      <c r="B78" s="13">
        <v>9570.75</v>
      </c>
      <c r="C78" s="14">
        <v>9775.2999999999993</v>
      </c>
      <c r="D78" s="14">
        <v>10042.89</v>
      </c>
      <c r="E78" s="14">
        <v>8577.7999999999993</v>
      </c>
      <c r="F78" s="17">
        <v>9365.5499999999993</v>
      </c>
      <c r="G78" s="14">
        <v>9051.8000000000011</v>
      </c>
      <c r="H78" s="20">
        <v>8785.64</v>
      </c>
      <c r="I78" s="22">
        <v>9340.5700000000015</v>
      </c>
      <c r="J78" s="14">
        <v>9791.7999999999993</v>
      </c>
      <c r="K78" s="14">
        <v>11341.29</v>
      </c>
      <c r="L78" s="24">
        <v>10361.84</v>
      </c>
      <c r="M78" s="24">
        <v>11483.35</v>
      </c>
      <c r="N78" s="6">
        <f>SUM(B78:M78)</f>
        <v>117488.58000000002</v>
      </c>
    </row>
    <row r="79" spans="1:14">
      <c r="A79" t="s">
        <v>1</v>
      </c>
    </row>
    <row r="80" spans="1:14">
      <c r="A80" t="s">
        <v>68</v>
      </c>
      <c r="B80" s="6">
        <f t="shared" ref="B80:M80" si="1">SUM(B12:B78)</f>
        <v>6403912.3799999999</v>
      </c>
      <c r="C80" s="6">
        <f t="shared" si="1"/>
        <v>6333309.9500000002</v>
      </c>
      <c r="D80" s="6">
        <f t="shared" si="1"/>
        <v>6384884.1000000006</v>
      </c>
      <c r="E80" s="6">
        <f t="shared" si="1"/>
        <v>6676416.2300000004</v>
      </c>
      <c r="F80" s="6">
        <f t="shared" si="1"/>
        <v>6455268.04</v>
      </c>
      <c r="G80" s="6">
        <f t="shared" si="1"/>
        <v>6388143.1399999997</v>
      </c>
      <c r="H80" s="6">
        <f t="shared" si="1"/>
        <v>6616094.0500000017</v>
      </c>
      <c r="I80" s="6">
        <f t="shared" si="1"/>
        <v>6482375.1899999995</v>
      </c>
      <c r="J80" s="6">
        <f t="shared" si="1"/>
        <v>6552626.6499999994</v>
      </c>
      <c r="K80" s="6">
        <f t="shared" si="1"/>
        <v>7388842.5599999996</v>
      </c>
      <c r="L80" s="6">
        <f t="shared" si="1"/>
        <v>6675690.7599999988</v>
      </c>
      <c r="M80" s="6">
        <f t="shared" si="1"/>
        <v>6714613.8299999982</v>
      </c>
      <c r="N80" s="6">
        <f>SUM(B80:M80)</f>
        <v>79072176.879999995</v>
      </c>
    </row>
    <row r="87" spans="2:13">
      <c r="B87" s="8"/>
      <c r="C87" s="8"/>
      <c r="D87" s="8"/>
      <c r="E87" s="8"/>
      <c r="F87" s="8"/>
      <c r="G87" s="8"/>
      <c r="H87" s="8"/>
      <c r="I87" s="8"/>
      <c r="J87" s="8"/>
      <c r="K87" s="8"/>
      <c r="L87" s="8"/>
      <c r="M87" s="8"/>
    </row>
    <row r="88" spans="2:13">
      <c r="B88" s="8"/>
      <c r="C88" s="8"/>
      <c r="D88" s="8"/>
      <c r="E88" s="8"/>
      <c r="F88" s="8"/>
      <c r="G88" s="8"/>
      <c r="H88" s="8"/>
      <c r="I88" s="8"/>
      <c r="J88" s="8"/>
      <c r="K88" s="8"/>
      <c r="L88" s="8"/>
      <c r="M88" s="8"/>
    </row>
    <row r="89" spans="2:13">
      <c r="B89" s="8"/>
      <c r="C89" s="8"/>
      <c r="D89" s="8"/>
      <c r="E89" s="8"/>
      <c r="F89" s="8"/>
      <c r="G89" s="8"/>
      <c r="H89" s="8"/>
      <c r="I89" s="8"/>
      <c r="J89" s="8"/>
      <c r="K89" s="8"/>
      <c r="L89" s="8"/>
      <c r="M89" s="8"/>
    </row>
    <row r="90" spans="2:13">
      <c r="B90" s="8"/>
      <c r="C90" s="8"/>
      <c r="D90" s="8"/>
      <c r="E90" s="8"/>
      <c r="F90" s="8"/>
      <c r="G90" s="8"/>
      <c r="H90" s="8"/>
      <c r="I90" s="8"/>
      <c r="J90" s="8"/>
      <c r="K90" s="8"/>
      <c r="L90" s="8"/>
      <c r="M90" s="8"/>
    </row>
    <row r="91" spans="2:13">
      <c r="B91" s="8"/>
      <c r="C91" s="8"/>
      <c r="D91" s="8"/>
      <c r="E91" s="8"/>
      <c r="F91" s="8"/>
      <c r="G91" s="8"/>
      <c r="H91" s="8"/>
      <c r="I91" s="8"/>
      <c r="J91" s="8"/>
      <c r="K91" s="8"/>
      <c r="L91" s="8"/>
      <c r="M91" s="8"/>
    </row>
    <row r="92" spans="2:13">
      <c r="B92" s="8"/>
      <c r="C92" s="8"/>
      <c r="D92" s="8"/>
      <c r="E92" s="8"/>
      <c r="F92" s="8"/>
      <c r="G92" s="8"/>
      <c r="H92" s="8"/>
      <c r="I92" s="8"/>
      <c r="J92" s="8"/>
      <c r="K92" s="8"/>
      <c r="L92" s="8"/>
      <c r="M92" s="8"/>
    </row>
    <row r="93" spans="2:13">
      <c r="B93" s="8"/>
      <c r="C93" s="8"/>
      <c r="D93" s="8"/>
      <c r="E93" s="8"/>
      <c r="F93" s="8"/>
      <c r="G93" s="8"/>
      <c r="H93" s="8"/>
      <c r="I93" s="8"/>
      <c r="J93" s="8"/>
      <c r="K93" s="8"/>
      <c r="L93" s="8"/>
      <c r="M93" s="8"/>
    </row>
    <row r="94" spans="2:13">
      <c r="B94" s="8"/>
      <c r="C94" s="8"/>
      <c r="D94" s="8"/>
      <c r="E94" s="8"/>
      <c r="F94" s="8"/>
      <c r="G94" s="8"/>
      <c r="H94" s="8"/>
      <c r="I94" s="8"/>
      <c r="J94" s="8"/>
      <c r="K94" s="8"/>
      <c r="L94" s="8"/>
      <c r="M94" s="8"/>
    </row>
    <row r="95" spans="2:13">
      <c r="B95" s="8"/>
      <c r="C95" s="8"/>
      <c r="D95" s="8"/>
      <c r="E95" s="8"/>
      <c r="F95" s="8"/>
      <c r="G95" s="8"/>
      <c r="H95" s="8"/>
      <c r="I95" s="8"/>
      <c r="J95" s="8"/>
      <c r="K95" s="8"/>
      <c r="L95" s="8"/>
      <c r="M95" s="8"/>
    </row>
    <row r="96" spans="2:13">
      <c r="B96" s="8"/>
      <c r="C96" s="8"/>
      <c r="D96" s="8"/>
      <c r="E96" s="8"/>
      <c r="F96" s="8"/>
      <c r="G96" s="8"/>
      <c r="H96" s="8"/>
      <c r="I96" s="8"/>
      <c r="J96" s="8"/>
      <c r="K96" s="8"/>
      <c r="L96" s="8"/>
      <c r="M96" s="8"/>
    </row>
    <row r="97" spans="2:13">
      <c r="B97" s="8"/>
      <c r="C97" s="8"/>
      <c r="D97" s="8"/>
      <c r="E97" s="8"/>
      <c r="F97" s="8"/>
      <c r="G97" s="8"/>
      <c r="H97" s="8"/>
      <c r="I97" s="8"/>
      <c r="J97" s="8"/>
      <c r="K97" s="8"/>
      <c r="L97" s="8"/>
      <c r="M97" s="8"/>
    </row>
    <row r="98" spans="2:13">
      <c r="B98" s="8"/>
      <c r="C98" s="8"/>
      <c r="D98" s="8"/>
      <c r="E98" s="8"/>
      <c r="F98" s="8"/>
      <c r="G98" s="8"/>
      <c r="H98" s="8"/>
      <c r="I98" s="8"/>
      <c r="J98" s="8"/>
      <c r="K98" s="8"/>
      <c r="L98" s="8"/>
      <c r="M98" s="8"/>
    </row>
    <row r="99" spans="2:13">
      <c r="B99" s="8"/>
      <c r="C99" s="8"/>
      <c r="D99" s="8"/>
      <c r="E99" s="8"/>
      <c r="F99" s="8"/>
      <c r="G99" s="8"/>
      <c r="H99" s="8"/>
      <c r="I99" s="8"/>
      <c r="J99" s="8"/>
      <c r="K99" s="8"/>
      <c r="L99" s="8"/>
      <c r="M99" s="8"/>
    </row>
    <row r="100" spans="2:13">
      <c r="B100" s="8"/>
      <c r="C100" s="8"/>
      <c r="D100" s="8"/>
      <c r="E100" s="8"/>
      <c r="F100" s="8"/>
      <c r="G100" s="8"/>
      <c r="H100" s="8"/>
      <c r="I100" s="8"/>
      <c r="J100" s="8"/>
      <c r="K100" s="8"/>
      <c r="L100" s="8"/>
      <c r="M100" s="8"/>
    </row>
    <row r="101" spans="2:13">
      <c r="B101" s="8"/>
      <c r="C101" s="8"/>
      <c r="D101" s="8"/>
      <c r="E101" s="8"/>
      <c r="F101" s="8"/>
      <c r="G101" s="8"/>
      <c r="H101" s="8"/>
      <c r="I101" s="8"/>
      <c r="J101" s="8"/>
      <c r="K101" s="8"/>
      <c r="L101" s="8"/>
      <c r="M101" s="8"/>
    </row>
    <row r="102" spans="2:13">
      <c r="B102" s="8"/>
      <c r="C102" s="8"/>
      <c r="D102" s="8"/>
      <c r="E102" s="8"/>
      <c r="F102" s="8"/>
      <c r="G102" s="8"/>
      <c r="H102" s="8"/>
      <c r="I102" s="8"/>
      <c r="J102" s="8"/>
      <c r="K102" s="8"/>
      <c r="L102" s="8"/>
      <c r="M102" s="8"/>
    </row>
    <row r="103" spans="2:13">
      <c r="B103" s="8"/>
      <c r="C103" s="8"/>
      <c r="D103" s="8"/>
      <c r="E103" s="8"/>
      <c r="F103" s="8"/>
      <c r="G103" s="8"/>
      <c r="H103" s="8"/>
      <c r="I103" s="8"/>
      <c r="J103" s="8"/>
      <c r="K103" s="8"/>
      <c r="L103" s="8"/>
      <c r="M103" s="8"/>
    </row>
    <row r="104" spans="2:13">
      <c r="B104" s="8"/>
      <c r="C104" s="8"/>
      <c r="D104" s="8"/>
      <c r="E104" s="8"/>
      <c r="F104" s="8"/>
      <c r="G104" s="8"/>
      <c r="H104" s="8"/>
      <c r="I104" s="8"/>
      <c r="J104" s="8"/>
      <c r="K104" s="8"/>
      <c r="L104" s="8"/>
      <c r="M104" s="8"/>
    </row>
    <row r="105" spans="2:13">
      <c r="B105" s="8"/>
      <c r="C105" s="8"/>
      <c r="D105" s="8"/>
      <c r="E105" s="8"/>
      <c r="F105" s="8"/>
      <c r="G105" s="8"/>
      <c r="H105" s="8"/>
      <c r="I105" s="8"/>
      <c r="J105" s="8"/>
      <c r="K105" s="8"/>
      <c r="L105" s="8"/>
      <c r="M105" s="8"/>
    </row>
    <row r="106" spans="2:13">
      <c r="B106" s="8"/>
      <c r="C106" s="8"/>
      <c r="D106" s="8"/>
      <c r="E106" s="8"/>
      <c r="F106" s="8"/>
      <c r="G106" s="8"/>
      <c r="H106" s="8"/>
      <c r="I106" s="8"/>
      <c r="J106" s="8"/>
      <c r="K106" s="8"/>
      <c r="L106" s="8"/>
      <c r="M106" s="8"/>
    </row>
    <row r="107" spans="2:13">
      <c r="B107" s="8"/>
      <c r="C107" s="8"/>
      <c r="D107" s="8"/>
      <c r="E107" s="8"/>
      <c r="F107" s="8"/>
      <c r="G107" s="8"/>
      <c r="H107" s="8"/>
      <c r="I107" s="8"/>
      <c r="J107" s="8"/>
      <c r="K107" s="8"/>
      <c r="L107" s="8"/>
      <c r="M107" s="8"/>
    </row>
    <row r="108" spans="2:13">
      <c r="B108" s="8"/>
      <c r="C108" s="8"/>
      <c r="D108" s="8"/>
      <c r="E108" s="8"/>
      <c r="F108" s="8"/>
      <c r="G108" s="8"/>
      <c r="H108" s="8"/>
      <c r="I108" s="8"/>
      <c r="J108" s="8"/>
      <c r="K108" s="8"/>
      <c r="L108" s="8"/>
      <c r="M108" s="8"/>
    </row>
    <row r="109" spans="2:13">
      <c r="B109" s="8"/>
      <c r="C109" s="8"/>
      <c r="D109" s="8"/>
      <c r="E109" s="8"/>
      <c r="F109" s="8"/>
      <c r="G109" s="8"/>
      <c r="H109" s="8"/>
      <c r="I109" s="8"/>
      <c r="J109" s="8"/>
      <c r="K109" s="8"/>
      <c r="L109" s="8"/>
      <c r="M109" s="8"/>
    </row>
    <row r="110" spans="2:13">
      <c r="B110" s="8"/>
      <c r="C110" s="8"/>
      <c r="D110" s="8"/>
      <c r="E110" s="8"/>
      <c r="F110" s="8"/>
      <c r="G110" s="8"/>
      <c r="H110" s="8"/>
      <c r="I110" s="8"/>
      <c r="J110" s="8"/>
      <c r="K110" s="8"/>
      <c r="L110" s="8"/>
      <c r="M110" s="8"/>
    </row>
    <row r="111" spans="2:13">
      <c r="B111" s="8"/>
      <c r="C111" s="8"/>
      <c r="D111" s="8"/>
      <c r="E111" s="8"/>
      <c r="F111" s="8"/>
      <c r="G111" s="8"/>
      <c r="H111" s="8"/>
      <c r="I111" s="8"/>
      <c r="J111" s="8"/>
      <c r="K111" s="8"/>
      <c r="L111" s="8"/>
      <c r="M111" s="8"/>
    </row>
    <row r="112" spans="2:13">
      <c r="B112" s="8"/>
      <c r="C112" s="8"/>
      <c r="D112" s="8"/>
      <c r="E112" s="8"/>
      <c r="F112" s="8"/>
      <c r="G112" s="8"/>
      <c r="H112" s="8"/>
      <c r="I112" s="8"/>
      <c r="J112" s="8"/>
      <c r="K112" s="8"/>
      <c r="L112" s="8"/>
      <c r="M112" s="8"/>
    </row>
    <row r="113" spans="2:13">
      <c r="B113" s="8"/>
      <c r="C113" s="8"/>
      <c r="D113" s="8"/>
      <c r="E113" s="8"/>
      <c r="F113" s="8"/>
      <c r="G113" s="8"/>
      <c r="H113" s="8"/>
      <c r="I113" s="8"/>
      <c r="J113" s="8"/>
      <c r="K113" s="8"/>
      <c r="L113" s="8"/>
      <c r="M113" s="8"/>
    </row>
    <row r="114" spans="2:13">
      <c r="B114" s="8"/>
      <c r="C114" s="8"/>
      <c r="D114" s="8"/>
      <c r="E114" s="8"/>
      <c r="F114" s="8"/>
      <c r="G114" s="8"/>
      <c r="H114" s="8"/>
      <c r="I114" s="8"/>
      <c r="J114" s="8"/>
      <c r="K114" s="8"/>
      <c r="L114" s="8"/>
      <c r="M114" s="8"/>
    </row>
    <row r="115" spans="2:13">
      <c r="B115" s="8"/>
      <c r="C115" s="8"/>
      <c r="D115" s="8"/>
      <c r="E115" s="8"/>
      <c r="F115" s="8"/>
      <c r="G115" s="8"/>
      <c r="H115" s="8"/>
      <c r="I115" s="8"/>
      <c r="J115" s="8"/>
      <c r="K115" s="8"/>
      <c r="L115" s="8"/>
      <c r="M115" s="8"/>
    </row>
    <row r="116" spans="2:13">
      <c r="B116" s="8"/>
      <c r="C116" s="8"/>
      <c r="D116" s="8"/>
      <c r="E116" s="8"/>
      <c r="F116" s="8"/>
      <c r="G116" s="8"/>
      <c r="H116" s="8"/>
      <c r="I116" s="8"/>
      <c r="J116" s="8"/>
      <c r="K116" s="8"/>
      <c r="L116" s="8"/>
      <c r="M116" s="8"/>
    </row>
    <row r="117" spans="2:13">
      <c r="B117" s="8"/>
      <c r="C117" s="8"/>
      <c r="D117" s="8"/>
      <c r="E117" s="8"/>
      <c r="F117" s="8"/>
      <c r="G117" s="8"/>
      <c r="H117" s="8"/>
      <c r="I117" s="8"/>
      <c r="J117" s="8"/>
      <c r="K117" s="8"/>
      <c r="L117" s="8"/>
      <c r="M117" s="8"/>
    </row>
    <row r="118" spans="2:13">
      <c r="B118" s="8"/>
      <c r="C118" s="8"/>
      <c r="D118" s="8"/>
      <c r="E118" s="8"/>
      <c r="F118" s="8"/>
      <c r="G118" s="8"/>
      <c r="H118" s="8"/>
      <c r="I118" s="8"/>
      <c r="J118" s="8"/>
      <c r="K118" s="8"/>
      <c r="L118" s="8"/>
      <c r="M118" s="8"/>
    </row>
    <row r="119" spans="2:13">
      <c r="B119" s="8"/>
      <c r="C119" s="8"/>
      <c r="D119" s="8"/>
      <c r="E119" s="8"/>
      <c r="F119" s="8"/>
      <c r="G119" s="8"/>
      <c r="H119" s="8"/>
      <c r="I119" s="8"/>
      <c r="J119" s="8"/>
      <c r="K119" s="8"/>
      <c r="L119" s="8"/>
      <c r="M119" s="8"/>
    </row>
    <row r="120" spans="2:13">
      <c r="B120" s="8"/>
      <c r="C120" s="8"/>
      <c r="D120" s="8"/>
      <c r="E120" s="8"/>
      <c r="F120" s="8"/>
      <c r="G120" s="8"/>
      <c r="H120" s="8"/>
      <c r="I120" s="8"/>
      <c r="J120" s="8"/>
      <c r="K120" s="8"/>
      <c r="L120" s="8"/>
      <c r="M120" s="8"/>
    </row>
    <row r="121" spans="2:13">
      <c r="B121" s="8"/>
      <c r="C121" s="8"/>
      <c r="D121" s="8"/>
      <c r="E121" s="8"/>
      <c r="F121" s="8"/>
      <c r="G121" s="8"/>
      <c r="H121" s="8"/>
      <c r="I121" s="8"/>
      <c r="J121" s="8"/>
      <c r="K121" s="8"/>
      <c r="L121" s="8"/>
      <c r="M121" s="8"/>
    </row>
    <row r="122" spans="2:13">
      <c r="B122" s="8"/>
      <c r="C122" s="8"/>
      <c r="D122" s="8"/>
      <c r="E122" s="8"/>
      <c r="F122" s="8"/>
      <c r="G122" s="8"/>
      <c r="H122" s="8"/>
      <c r="I122" s="8"/>
      <c r="J122" s="8"/>
      <c r="K122" s="8"/>
      <c r="L122" s="8"/>
      <c r="M122" s="8"/>
    </row>
    <row r="123" spans="2:13">
      <c r="B123" s="8"/>
      <c r="C123" s="8"/>
      <c r="D123" s="8"/>
      <c r="E123" s="8"/>
      <c r="F123" s="8"/>
      <c r="G123" s="8"/>
      <c r="H123" s="8"/>
      <c r="I123" s="8"/>
      <c r="J123" s="8"/>
      <c r="K123" s="8"/>
      <c r="L123" s="8"/>
      <c r="M123" s="8"/>
    </row>
    <row r="124" spans="2:13">
      <c r="B124" s="8"/>
      <c r="C124" s="8"/>
      <c r="D124" s="8"/>
      <c r="E124" s="8"/>
      <c r="F124" s="8"/>
      <c r="G124" s="8"/>
      <c r="H124" s="8"/>
      <c r="I124" s="8"/>
      <c r="J124" s="8"/>
      <c r="K124" s="8"/>
      <c r="L124" s="8"/>
      <c r="M124" s="8"/>
    </row>
    <row r="125" spans="2:13">
      <c r="B125" s="8"/>
      <c r="C125" s="8"/>
      <c r="D125" s="8"/>
      <c r="E125" s="8"/>
      <c r="F125" s="8"/>
      <c r="G125" s="8"/>
      <c r="H125" s="8"/>
      <c r="I125" s="8"/>
      <c r="J125" s="8"/>
      <c r="K125" s="8"/>
      <c r="L125" s="8"/>
      <c r="M125" s="8"/>
    </row>
    <row r="126" spans="2:13">
      <c r="B126" s="8"/>
      <c r="C126" s="8"/>
      <c r="D126" s="8"/>
      <c r="E126" s="8"/>
      <c r="F126" s="8"/>
      <c r="G126" s="8"/>
      <c r="H126" s="8"/>
      <c r="I126" s="8"/>
      <c r="J126" s="8"/>
      <c r="K126" s="8"/>
      <c r="L126" s="8"/>
      <c r="M126" s="8"/>
    </row>
    <row r="127" spans="2:13">
      <c r="B127" s="8"/>
      <c r="C127" s="8"/>
      <c r="D127" s="8"/>
      <c r="E127" s="8"/>
      <c r="F127" s="8"/>
      <c r="G127" s="8"/>
      <c r="H127" s="8"/>
      <c r="I127" s="8"/>
      <c r="J127" s="8"/>
      <c r="K127" s="8"/>
      <c r="L127" s="8"/>
      <c r="M127" s="8"/>
    </row>
    <row r="128" spans="2:13">
      <c r="B128" s="8"/>
      <c r="C128" s="8"/>
      <c r="D128" s="8"/>
      <c r="E128" s="8"/>
      <c r="F128" s="8"/>
      <c r="G128" s="8"/>
      <c r="H128" s="8"/>
      <c r="I128" s="8"/>
      <c r="J128" s="8"/>
      <c r="K128" s="8"/>
      <c r="L128" s="8"/>
      <c r="M128" s="8"/>
    </row>
    <row r="129" spans="2:13">
      <c r="B129" s="8"/>
      <c r="C129" s="8"/>
      <c r="D129" s="8"/>
      <c r="E129" s="8"/>
      <c r="F129" s="8"/>
      <c r="G129" s="8"/>
      <c r="H129" s="8"/>
      <c r="I129" s="8"/>
      <c r="J129" s="8"/>
      <c r="K129" s="8"/>
      <c r="L129" s="8"/>
      <c r="M129" s="8"/>
    </row>
    <row r="130" spans="2:13">
      <c r="B130" s="8"/>
      <c r="C130" s="8"/>
      <c r="D130" s="8"/>
      <c r="E130" s="8"/>
      <c r="F130" s="8"/>
      <c r="G130" s="8"/>
      <c r="H130" s="8"/>
      <c r="I130" s="8"/>
      <c r="J130" s="8"/>
      <c r="K130" s="8"/>
      <c r="L130" s="8"/>
      <c r="M130" s="8"/>
    </row>
    <row r="131" spans="2:13">
      <c r="B131" s="8"/>
      <c r="C131" s="8"/>
      <c r="D131" s="8"/>
      <c r="E131" s="8"/>
      <c r="F131" s="8"/>
      <c r="G131" s="8"/>
      <c r="H131" s="8"/>
      <c r="I131" s="8"/>
      <c r="J131" s="8"/>
      <c r="K131" s="8"/>
      <c r="L131" s="8"/>
      <c r="M131" s="8"/>
    </row>
    <row r="132" spans="2:13">
      <c r="B132" s="8"/>
      <c r="C132" s="8"/>
      <c r="D132" s="8"/>
      <c r="E132" s="8"/>
      <c r="F132" s="8"/>
      <c r="G132" s="8"/>
      <c r="H132" s="8"/>
      <c r="I132" s="8"/>
      <c r="J132" s="8"/>
      <c r="K132" s="8"/>
      <c r="L132" s="8"/>
      <c r="M132" s="8"/>
    </row>
    <row r="133" spans="2:13">
      <c r="B133" s="8"/>
      <c r="C133" s="8"/>
      <c r="D133" s="8"/>
      <c r="E133" s="8"/>
      <c r="F133" s="8"/>
      <c r="G133" s="8"/>
      <c r="H133" s="8"/>
      <c r="I133" s="8"/>
      <c r="J133" s="8"/>
      <c r="K133" s="8"/>
      <c r="L133" s="8"/>
      <c r="M133" s="8"/>
    </row>
    <row r="134" spans="2:13">
      <c r="B134" s="8"/>
      <c r="C134" s="8"/>
      <c r="D134" s="8"/>
      <c r="E134" s="8"/>
      <c r="F134" s="8"/>
      <c r="G134" s="8"/>
      <c r="H134" s="8"/>
      <c r="I134" s="8"/>
      <c r="J134" s="8"/>
      <c r="K134" s="8"/>
      <c r="L134" s="8"/>
      <c r="M134" s="8"/>
    </row>
    <row r="135" spans="2:13">
      <c r="B135" s="8"/>
      <c r="C135" s="8"/>
      <c r="D135" s="8"/>
      <c r="E135" s="8"/>
      <c r="F135" s="8"/>
      <c r="G135" s="8"/>
      <c r="H135" s="8"/>
      <c r="I135" s="8"/>
      <c r="J135" s="8"/>
      <c r="K135" s="8"/>
      <c r="L135" s="8"/>
      <c r="M135" s="8"/>
    </row>
    <row r="136" spans="2:13">
      <c r="B136" s="8"/>
      <c r="C136" s="8"/>
      <c r="D136" s="8"/>
      <c r="E136" s="8"/>
      <c r="F136" s="8"/>
      <c r="G136" s="8"/>
      <c r="H136" s="8"/>
      <c r="I136" s="8"/>
      <c r="J136" s="8"/>
      <c r="K136" s="8"/>
      <c r="L136" s="8"/>
      <c r="M136" s="8"/>
    </row>
    <row r="137" spans="2:13">
      <c r="B137" s="8"/>
      <c r="C137" s="8"/>
      <c r="D137" s="8"/>
      <c r="E137" s="8"/>
      <c r="F137" s="8"/>
      <c r="G137" s="8"/>
      <c r="H137" s="8"/>
      <c r="I137" s="8"/>
      <c r="J137" s="8"/>
      <c r="K137" s="8"/>
      <c r="L137" s="8"/>
      <c r="M137" s="8"/>
    </row>
    <row r="138" spans="2:13">
      <c r="B138" s="8"/>
      <c r="C138" s="8"/>
      <c r="D138" s="8"/>
      <c r="E138" s="8"/>
      <c r="F138" s="8"/>
      <c r="G138" s="8"/>
      <c r="H138" s="8"/>
      <c r="I138" s="8"/>
      <c r="J138" s="8"/>
      <c r="K138" s="8"/>
      <c r="L138" s="8"/>
      <c r="M138" s="8"/>
    </row>
    <row r="139" spans="2:13">
      <c r="B139" s="8"/>
      <c r="C139" s="8"/>
      <c r="D139" s="8"/>
      <c r="E139" s="8"/>
      <c r="F139" s="8"/>
      <c r="G139" s="8"/>
      <c r="H139" s="8"/>
      <c r="I139" s="8"/>
      <c r="J139" s="8"/>
      <c r="K139" s="8"/>
      <c r="L139" s="8"/>
      <c r="M139" s="8"/>
    </row>
    <row r="140" spans="2:13">
      <c r="B140" s="8"/>
      <c r="C140" s="8"/>
      <c r="D140" s="8"/>
      <c r="E140" s="8"/>
      <c r="F140" s="8"/>
      <c r="G140" s="8"/>
      <c r="H140" s="8"/>
      <c r="I140" s="8"/>
      <c r="J140" s="8"/>
      <c r="K140" s="8"/>
      <c r="L140" s="8"/>
      <c r="M140" s="8"/>
    </row>
    <row r="141" spans="2:13">
      <c r="B141" s="8"/>
      <c r="C141" s="8"/>
      <c r="D141" s="8"/>
      <c r="E141" s="8"/>
      <c r="F141" s="8"/>
      <c r="G141" s="8"/>
      <c r="H141" s="8"/>
      <c r="I141" s="8"/>
      <c r="J141" s="8"/>
      <c r="K141" s="8"/>
      <c r="L141" s="8"/>
      <c r="M141" s="8"/>
    </row>
    <row r="142" spans="2:13">
      <c r="B142" s="8"/>
      <c r="C142" s="8"/>
      <c r="D142" s="8"/>
      <c r="E142" s="8"/>
      <c r="F142" s="8"/>
      <c r="G142" s="8"/>
      <c r="H142" s="8"/>
      <c r="I142" s="8"/>
      <c r="J142" s="8"/>
      <c r="K142" s="8"/>
      <c r="L142" s="8"/>
      <c r="M142" s="8"/>
    </row>
    <row r="143" spans="2:13">
      <c r="B143" s="8"/>
      <c r="C143" s="8"/>
      <c r="D143" s="8"/>
      <c r="E143" s="8"/>
      <c r="F143" s="8"/>
      <c r="G143" s="8"/>
      <c r="H143" s="8"/>
      <c r="I143" s="8"/>
      <c r="J143" s="8"/>
      <c r="K143" s="8"/>
      <c r="L143" s="8"/>
      <c r="M143" s="8"/>
    </row>
    <row r="144" spans="2:13">
      <c r="B144" s="8"/>
      <c r="C144" s="8"/>
      <c r="D144" s="8"/>
      <c r="E144" s="8"/>
      <c r="F144" s="8"/>
      <c r="G144" s="8"/>
      <c r="H144" s="8"/>
      <c r="I144" s="8"/>
      <c r="J144" s="8"/>
      <c r="K144" s="8"/>
      <c r="L144" s="8"/>
      <c r="M144" s="8"/>
    </row>
    <row r="145" spans="2:13">
      <c r="B145" s="8"/>
      <c r="C145" s="8"/>
      <c r="D145" s="8"/>
      <c r="E145" s="8"/>
      <c r="F145" s="8"/>
      <c r="G145" s="8"/>
      <c r="H145" s="8"/>
      <c r="I145" s="8"/>
      <c r="J145" s="8"/>
      <c r="K145" s="8"/>
      <c r="L145" s="8"/>
      <c r="M145" s="8"/>
    </row>
    <row r="146" spans="2:13">
      <c r="B146" s="8"/>
      <c r="C146" s="8"/>
      <c r="D146" s="8"/>
      <c r="E146" s="8"/>
      <c r="F146" s="8"/>
      <c r="G146" s="8"/>
      <c r="H146" s="8"/>
      <c r="I146" s="8"/>
      <c r="J146" s="8"/>
      <c r="K146" s="8"/>
      <c r="L146" s="8"/>
      <c r="M146" s="8"/>
    </row>
    <row r="147" spans="2:13">
      <c r="B147" s="8"/>
      <c r="C147" s="8"/>
      <c r="D147" s="8"/>
      <c r="E147" s="8"/>
      <c r="F147" s="8"/>
      <c r="G147" s="8"/>
      <c r="H147" s="8"/>
      <c r="I147" s="8"/>
      <c r="J147" s="8"/>
      <c r="K147" s="8"/>
      <c r="L147" s="8"/>
      <c r="M147" s="8"/>
    </row>
    <row r="148" spans="2:13">
      <c r="B148" s="8"/>
      <c r="C148" s="8"/>
      <c r="D148" s="8"/>
      <c r="E148" s="8"/>
      <c r="F148" s="8"/>
      <c r="G148" s="8"/>
      <c r="H148" s="8"/>
      <c r="I148" s="8"/>
      <c r="J148" s="8"/>
      <c r="K148" s="8"/>
      <c r="L148" s="8"/>
      <c r="M148" s="8"/>
    </row>
    <row r="149" spans="2:13">
      <c r="B149" s="8"/>
      <c r="C149" s="8"/>
      <c r="D149" s="8"/>
      <c r="E149" s="8"/>
      <c r="F149" s="8"/>
      <c r="G149" s="8"/>
      <c r="H149" s="8"/>
      <c r="I149" s="8"/>
      <c r="J149" s="8"/>
      <c r="K149" s="8"/>
      <c r="L149" s="8"/>
      <c r="M149" s="8"/>
    </row>
    <row r="150" spans="2:13">
      <c r="B150" s="8"/>
      <c r="C150" s="8"/>
      <c r="D150" s="8"/>
      <c r="E150" s="8"/>
      <c r="F150" s="8"/>
      <c r="G150" s="8"/>
      <c r="H150" s="8"/>
      <c r="I150" s="8"/>
      <c r="J150" s="8"/>
      <c r="K150" s="8"/>
      <c r="L150" s="8"/>
      <c r="M150" s="8"/>
    </row>
    <row r="151" spans="2:13">
      <c r="B151" s="8"/>
      <c r="C151" s="8"/>
      <c r="D151" s="8"/>
      <c r="E151" s="8"/>
      <c r="F151" s="8"/>
      <c r="G151" s="8"/>
      <c r="H151" s="8"/>
      <c r="I151" s="8"/>
      <c r="J151" s="8"/>
      <c r="K151" s="8"/>
      <c r="L151" s="8"/>
      <c r="M151" s="8"/>
    </row>
    <row r="152" spans="2:13">
      <c r="B152" s="8"/>
      <c r="C152" s="8"/>
      <c r="D152" s="8"/>
      <c r="E152" s="8"/>
      <c r="F152" s="8"/>
      <c r="G152" s="8"/>
      <c r="H152" s="8"/>
      <c r="I152" s="8"/>
      <c r="J152" s="8"/>
      <c r="K152" s="8"/>
      <c r="L152" s="8"/>
      <c r="M152" s="8"/>
    </row>
    <row r="153" spans="2:13">
      <c r="B153" s="8"/>
      <c r="C153" s="8"/>
      <c r="D153" s="8"/>
      <c r="E153" s="8"/>
      <c r="F153" s="8"/>
      <c r="G153" s="8"/>
      <c r="H153" s="8"/>
      <c r="I153" s="8"/>
      <c r="J153" s="8"/>
      <c r="K153" s="8"/>
      <c r="L153" s="8"/>
      <c r="M153" s="8"/>
    </row>
    <row r="159" spans="2:13">
      <c r="B159" s="8"/>
      <c r="C159" s="8"/>
      <c r="D159" s="8"/>
      <c r="E159" s="8"/>
      <c r="F159" s="8"/>
      <c r="G159" s="8"/>
      <c r="H159" s="8"/>
      <c r="I159" s="8"/>
      <c r="J159" s="8"/>
      <c r="K159" s="8"/>
      <c r="L159" s="8"/>
      <c r="M159" s="8"/>
    </row>
    <row r="160" spans="2:13">
      <c r="B160" s="8"/>
      <c r="C160" s="8"/>
      <c r="D160" s="8"/>
      <c r="E160" s="8"/>
      <c r="F160" s="8"/>
      <c r="G160" s="8"/>
      <c r="H160" s="8"/>
      <c r="I160" s="8"/>
      <c r="J160" s="8"/>
      <c r="K160" s="8"/>
      <c r="L160" s="8"/>
      <c r="M160" s="8"/>
    </row>
    <row r="161" spans="2:13">
      <c r="B161" s="8"/>
      <c r="C161" s="8"/>
      <c r="D161" s="8"/>
      <c r="E161" s="8"/>
      <c r="F161" s="8"/>
      <c r="G161" s="8"/>
      <c r="H161" s="8"/>
      <c r="I161" s="8"/>
      <c r="J161" s="8"/>
      <c r="K161" s="8"/>
      <c r="L161" s="8"/>
      <c r="M161" s="8"/>
    </row>
    <row r="162" spans="2:13">
      <c r="B162" s="8"/>
      <c r="C162" s="8"/>
      <c r="D162" s="8"/>
      <c r="E162" s="8"/>
      <c r="F162" s="8"/>
      <c r="G162" s="8"/>
      <c r="H162" s="8"/>
      <c r="I162" s="8"/>
      <c r="J162" s="8"/>
      <c r="K162" s="8"/>
      <c r="L162" s="8"/>
      <c r="M162" s="8"/>
    </row>
    <row r="163" spans="2:13">
      <c r="B163" s="8"/>
      <c r="C163" s="8"/>
      <c r="D163" s="8"/>
      <c r="E163" s="8"/>
      <c r="F163" s="8"/>
      <c r="G163" s="8"/>
      <c r="H163" s="8"/>
      <c r="I163" s="8"/>
      <c r="J163" s="8"/>
      <c r="K163" s="8"/>
      <c r="L163" s="8"/>
      <c r="M163" s="8"/>
    </row>
    <row r="164" spans="2:13">
      <c r="B164" s="8"/>
      <c r="C164" s="8"/>
      <c r="D164" s="8"/>
      <c r="E164" s="8"/>
      <c r="F164" s="8"/>
      <c r="G164" s="8"/>
      <c r="H164" s="8"/>
      <c r="I164" s="8"/>
      <c r="J164" s="8"/>
      <c r="K164" s="8"/>
      <c r="L164" s="8"/>
      <c r="M164" s="8"/>
    </row>
    <row r="165" spans="2:13">
      <c r="B165" s="8"/>
      <c r="C165" s="8"/>
      <c r="D165" s="8"/>
      <c r="E165" s="8"/>
      <c r="F165" s="8"/>
      <c r="G165" s="8"/>
      <c r="H165" s="8"/>
      <c r="I165" s="8"/>
      <c r="J165" s="8"/>
      <c r="K165" s="8"/>
      <c r="L165" s="8"/>
      <c r="M165" s="8"/>
    </row>
    <row r="166" spans="2:13">
      <c r="B166" s="8"/>
      <c r="C166" s="8"/>
      <c r="D166" s="8"/>
      <c r="E166" s="8"/>
      <c r="F166" s="8"/>
      <c r="G166" s="8"/>
      <c r="H166" s="8"/>
      <c r="I166" s="8"/>
      <c r="J166" s="8"/>
      <c r="K166" s="8"/>
      <c r="L166" s="8"/>
      <c r="M166" s="8"/>
    </row>
    <row r="167" spans="2:13">
      <c r="B167" s="8"/>
      <c r="C167" s="8"/>
      <c r="D167" s="8"/>
      <c r="E167" s="8"/>
      <c r="F167" s="8"/>
      <c r="G167" s="8"/>
      <c r="H167" s="8"/>
      <c r="I167" s="8"/>
      <c r="J167" s="8"/>
      <c r="K167" s="8"/>
      <c r="L167" s="8"/>
      <c r="M167" s="8"/>
    </row>
    <row r="168" spans="2:13">
      <c r="B168" s="8"/>
      <c r="C168" s="8"/>
      <c r="D168" s="8"/>
      <c r="E168" s="8"/>
      <c r="F168" s="8"/>
      <c r="G168" s="8"/>
      <c r="H168" s="8"/>
      <c r="I168" s="8"/>
      <c r="J168" s="8"/>
      <c r="K168" s="8"/>
      <c r="L168" s="8"/>
      <c r="M168" s="8"/>
    </row>
    <row r="169" spans="2:13">
      <c r="B169" s="8"/>
      <c r="C169" s="8"/>
      <c r="D169" s="8"/>
      <c r="E169" s="8"/>
      <c r="F169" s="8"/>
      <c r="G169" s="8"/>
      <c r="H169" s="8"/>
      <c r="I169" s="8"/>
      <c r="J169" s="8"/>
      <c r="K169" s="8"/>
      <c r="L169" s="8"/>
      <c r="M169" s="8"/>
    </row>
    <row r="170" spans="2:13">
      <c r="B170" s="8"/>
      <c r="C170" s="8"/>
      <c r="D170" s="8"/>
      <c r="E170" s="8"/>
      <c r="F170" s="8"/>
      <c r="G170" s="8"/>
      <c r="H170" s="8"/>
      <c r="I170" s="8"/>
      <c r="J170" s="8"/>
      <c r="K170" s="8"/>
      <c r="L170" s="8"/>
      <c r="M170" s="8"/>
    </row>
    <row r="171" spans="2:13">
      <c r="B171" s="8"/>
      <c r="C171" s="8"/>
      <c r="D171" s="8"/>
      <c r="E171" s="8"/>
      <c r="F171" s="8"/>
      <c r="G171" s="8"/>
      <c r="H171" s="8"/>
      <c r="I171" s="8"/>
      <c r="J171" s="8"/>
      <c r="K171" s="8"/>
      <c r="L171" s="8"/>
      <c r="M171" s="8"/>
    </row>
    <row r="172" spans="2:13">
      <c r="B172" s="8"/>
      <c r="C172" s="8"/>
      <c r="D172" s="8"/>
      <c r="E172" s="8"/>
      <c r="F172" s="8"/>
      <c r="G172" s="8"/>
      <c r="H172" s="8"/>
      <c r="I172" s="8"/>
      <c r="J172" s="8"/>
      <c r="K172" s="8"/>
      <c r="L172" s="8"/>
      <c r="M172" s="8"/>
    </row>
    <row r="173" spans="2:13">
      <c r="B173" s="8"/>
      <c r="C173" s="8"/>
      <c r="D173" s="8"/>
      <c r="E173" s="8"/>
      <c r="F173" s="8"/>
      <c r="G173" s="8"/>
      <c r="H173" s="8"/>
      <c r="I173" s="8"/>
      <c r="J173" s="8"/>
      <c r="K173" s="8"/>
      <c r="L173" s="8"/>
      <c r="M173" s="8"/>
    </row>
    <row r="174" spans="2:13">
      <c r="B174" s="8"/>
      <c r="C174" s="8"/>
      <c r="D174" s="8"/>
      <c r="E174" s="8"/>
      <c r="F174" s="8"/>
      <c r="G174" s="8"/>
      <c r="H174" s="8"/>
      <c r="I174" s="8"/>
      <c r="J174" s="8"/>
      <c r="K174" s="8"/>
      <c r="L174" s="8"/>
      <c r="M174" s="8"/>
    </row>
    <row r="175" spans="2:13">
      <c r="B175" s="8"/>
      <c r="C175" s="8"/>
      <c r="D175" s="8"/>
      <c r="E175" s="8"/>
      <c r="F175" s="8"/>
      <c r="G175" s="8"/>
      <c r="H175" s="8"/>
      <c r="I175" s="8"/>
      <c r="J175" s="8"/>
      <c r="K175" s="8"/>
      <c r="L175" s="8"/>
      <c r="M175" s="8"/>
    </row>
    <row r="176" spans="2:13">
      <c r="B176" s="8"/>
      <c r="C176" s="8"/>
      <c r="D176" s="8"/>
      <c r="E176" s="8"/>
      <c r="F176" s="8"/>
      <c r="G176" s="8"/>
      <c r="H176" s="8"/>
      <c r="I176" s="8"/>
      <c r="J176" s="8"/>
      <c r="K176" s="8"/>
      <c r="L176" s="8"/>
      <c r="M176" s="8"/>
    </row>
    <row r="177" spans="2:13">
      <c r="B177" s="8"/>
      <c r="C177" s="8"/>
      <c r="D177" s="8"/>
      <c r="E177" s="8"/>
      <c r="F177" s="8"/>
      <c r="G177" s="8"/>
      <c r="H177" s="8"/>
      <c r="I177" s="8"/>
      <c r="J177" s="8"/>
      <c r="K177" s="8"/>
      <c r="L177" s="8"/>
      <c r="M177" s="8"/>
    </row>
    <row r="178" spans="2:13">
      <c r="B178" s="8"/>
      <c r="C178" s="8"/>
      <c r="D178" s="8"/>
      <c r="E178" s="8"/>
      <c r="F178" s="8"/>
      <c r="G178" s="8"/>
      <c r="H178" s="8"/>
      <c r="I178" s="8"/>
      <c r="J178" s="8"/>
      <c r="K178" s="8"/>
      <c r="L178" s="8"/>
      <c r="M178" s="8"/>
    </row>
    <row r="179" spans="2:13">
      <c r="B179" s="8"/>
      <c r="C179" s="8"/>
      <c r="D179" s="8"/>
      <c r="E179" s="8"/>
      <c r="F179" s="8"/>
      <c r="G179" s="8"/>
      <c r="H179" s="8"/>
      <c r="I179" s="8"/>
      <c r="J179" s="8"/>
      <c r="K179" s="8"/>
      <c r="L179" s="8"/>
      <c r="M179" s="8"/>
    </row>
    <row r="180" spans="2:13">
      <c r="B180" s="8"/>
      <c r="C180" s="8"/>
      <c r="D180" s="8"/>
      <c r="E180" s="8"/>
      <c r="F180" s="8"/>
      <c r="G180" s="8"/>
      <c r="H180" s="8"/>
      <c r="I180" s="8"/>
      <c r="J180" s="8"/>
      <c r="K180" s="8"/>
      <c r="L180" s="8"/>
      <c r="M180" s="8"/>
    </row>
    <row r="181" spans="2:13">
      <c r="B181" s="8"/>
      <c r="C181" s="8"/>
      <c r="D181" s="8"/>
      <c r="E181" s="8"/>
      <c r="F181" s="8"/>
      <c r="G181" s="8"/>
      <c r="H181" s="8"/>
      <c r="I181" s="8"/>
      <c r="J181" s="8"/>
      <c r="K181" s="8"/>
      <c r="L181" s="8"/>
      <c r="M181" s="8"/>
    </row>
    <row r="182" spans="2:13">
      <c r="B182" s="8"/>
      <c r="C182" s="8"/>
      <c r="D182" s="8"/>
      <c r="E182" s="8"/>
      <c r="F182" s="8"/>
      <c r="G182" s="8"/>
      <c r="H182" s="8"/>
      <c r="I182" s="8"/>
      <c r="J182" s="8"/>
      <c r="K182" s="8"/>
      <c r="L182" s="8"/>
      <c r="M182" s="8"/>
    </row>
    <row r="183" spans="2:13">
      <c r="B183" s="8"/>
      <c r="C183" s="8"/>
      <c r="D183" s="8"/>
      <c r="E183" s="8"/>
      <c r="F183" s="8"/>
      <c r="G183" s="8"/>
      <c r="H183" s="8"/>
      <c r="I183" s="8"/>
      <c r="J183" s="8"/>
      <c r="K183" s="8"/>
      <c r="L183" s="8"/>
      <c r="M183" s="8"/>
    </row>
    <row r="184" spans="2:13">
      <c r="B184" s="8"/>
      <c r="C184" s="8"/>
      <c r="D184" s="8"/>
      <c r="E184" s="8"/>
      <c r="F184" s="8"/>
      <c r="G184" s="8"/>
      <c r="H184" s="8"/>
      <c r="I184" s="8"/>
      <c r="J184" s="8"/>
      <c r="K184" s="8"/>
      <c r="L184" s="8"/>
      <c r="M184" s="8"/>
    </row>
    <row r="185" spans="2:13">
      <c r="B185" s="8"/>
      <c r="C185" s="8"/>
      <c r="D185" s="8"/>
      <c r="E185" s="8"/>
      <c r="F185" s="8"/>
      <c r="G185" s="8"/>
      <c r="H185" s="8"/>
      <c r="I185" s="8"/>
      <c r="J185" s="8"/>
      <c r="K185" s="8"/>
      <c r="L185" s="8"/>
      <c r="M185" s="8"/>
    </row>
    <row r="186" spans="2:13">
      <c r="B186" s="8"/>
      <c r="C186" s="8"/>
      <c r="D186" s="8"/>
      <c r="E186" s="8"/>
      <c r="F186" s="8"/>
      <c r="G186" s="8"/>
      <c r="H186" s="8"/>
      <c r="I186" s="8"/>
      <c r="J186" s="8"/>
      <c r="K186" s="8"/>
      <c r="L186" s="8"/>
      <c r="M186" s="8"/>
    </row>
    <row r="187" spans="2:13">
      <c r="B187" s="8"/>
      <c r="C187" s="8"/>
      <c r="D187" s="8"/>
      <c r="E187" s="8"/>
      <c r="F187" s="8"/>
      <c r="G187" s="8"/>
      <c r="H187" s="8"/>
      <c r="I187" s="8"/>
      <c r="J187" s="8"/>
      <c r="K187" s="8"/>
      <c r="L187" s="8"/>
      <c r="M187" s="8"/>
    </row>
    <row r="188" spans="2:13">
      <c r="B188" s="8"/>
      <c r="C188" s="8"/>
      <c r="D188" s="8"/>
      <c r="E188" s="8"/>
      <c r="F188" s="8"/>
      <c r="G188" s="8"/>
      <c r="H188" s="8"/>
      <c r="I188" s="8"/>
      <c r="J188" s="8"/>
      <c r="K188" s="8"/>
      <c r="L188" s="8"/>
      <c r="M188" s="8"/>
    </row>
    <row r="189" spans="2:13">
      <c r="B189" s="8"/>
      <c r="C189" s="8"/>
      <c r="D189" s="8"/>
      <c r="E189" s="8"/>
      <c r="F189" s="8"/>
      <c r="G189" s="8"/>
      <c r="H189" s="8"/>
      <c r="I189" s="8"/>
      <c r="J189" s="8"/>
      <c r="K189" s="8"/>
      <c r="L189" s="8"/>
      <c r="M189" s="8"/>
    </row>
    <row r="190" spans="2:13">
      <c r="B190" s="8"/>
      <c r="C190" s="8"/>
      <c r="D190" s="8"/>
      <c r="E190" s="8"/>
      <c r="F190" s="8"/>
      <c r="G190" s="8"/>
      <c r="H190" s="8"/>
      <c r="I190" s="8"/>
      <c r="J190" s="8"/>
      <c r="K190" s="8"/>
      <c r="L190" s="8"/>
      <c r="M190" s="8"/>
    </row>
    <row r="191" spans="2:13">
      <c r="B191" s="8"/>
      <c r="C191" s="8"/>
      <c r="D191" s="8"/>
      <c r="E191" s="8"/>
      <c r="F191" s="8"/>
      <c r="G191" s="8"/>
      <c r="H191" s="8"/>
      <c r="I191" s="8"/>
      <c r="J191" s="8"/>
      <c r="K191" s="8"/>
      <c r="L191" s="8"/>
      <c r="M191" s="8"/>
    </row>
    <row r="192" spans="2:13">
      <c r="B192" s="8"/>
      <c r="C192" s="8"/>
      <c r="D192" s="8"/>
      <c r="E192" s="8"/>
      <c r="F192" s="8"/>
      <c r="G192" s="8"/>
      <c r="H192" s="8"/>
      <c r="I192" s="8"/>
      <c r="J192" s="8"/>
      <c r="K192" s="8"/>
      <c r="L192" s="8"/>
      <c r="M192" s="8"/>
    </row>
    <row r="193" spans="2:13">
      <c r="B193" s="8"/>
      <c r="C193" s="8"/>
      <c r="D193" s="8"/>
      <c r="E193" s="8"/>
      <c r="F193" s="8"/>
      <c r="G193" s="8"/>
      <c r="H193" s="8"/>
      <c r="I193" s="8"/>
      <c r="J193" s="8"/>
      <c r="K193" s="8"/>
      <c r="L193" s="8"/>
      <c r="M193" s="8"/>
    </row>
    <row r="194" spans="2:13">
      <c r="B194" s="8"/>
      <c r="C194" s="8"/>
      <c r="D194" s="8"/>
      <c r="E194" s="8"/>
      <c r="F194" s="8"/>
      <c r="G194" s="8"/>
      <c r="H194" s="8"/>
      <c r="I194" s="8"/>
      <c r="J194" s="8"/>
      <c r="K194" s="8"/>
      <c r="L194" s="8"/>
      <c r="M194" s="8"/>
    </row>
    <row r="195" spans="2:13">
      <c r="B195" s="8"/>
      <c r="C195" s="8"/>
      <c r="D195" s="8"/>
      <c r="E195" s="8"/>
      <c r="F195" s="8"/>
      <c r="G195" s="8"/>
      <c r="H195" s="8"/>
      <c r="I195" s="8"/>
      <c r="J195" s="8"/>
      <c r="K195" s="8"/>
      <c r="L195" s="8"/>
      <c r="M195" s="8"/>
    </row>
    <row r="196" spans="2:13">
      <c r="B196" s="8"/>
      <c r="C196" s="8"/>
      <c r="D196" s="8"/>
      <c r="E196" s="8"/>
      <c r="F196" s="8"/>
      <c r="G196" s="8"/>
      <c r="H196" s="8"/>
      <c r="I196" s="8"/>
      <c r="J196" s="8"/>
      <c r="K196" s="8"/>
      <c r="L196" s="8"/>
      <c r="M196" s="8"/>
    </row>
    <row r="197" spans="2:13">
      <c r="B197" s="8"/>
      <c r="C197" s="8"/>
      <c r="D197" s="8"/>
      <c r="E197" s="8"/>
      <c r="F197" s="8"/>
      <c r="G197" s="8"/>
      <c r="H197" s="8"/>
      <c r="I197" s="8"/>
      <c r="J197" s="8"/>
      <c r="K197" s="8"/>
      <c r="L197" s="8"/>
      <c r="M197" s="8"/>
    </row>
    <row r="198" spans="2:13">
      <c r="B198" s="8"/>
      <c r="C198" s="8"/>
      <c r="D198" s="8"/>
      <c r="E198" s="8"/>
      <c r="F198" s="8"/>
      <c r="G198" s="8"/>
      <c r="H198" s="8"/>
      <c r="I198" s="8"/>
      <c r="J198" s="8"/>
      <c r="K198" s="8"/>
      <c r="L198" s="8"/>
      <c r="M198" s="8"/>
    </row>
    <row r="199" spans="2:13">
      <c r="B199" s="8"/>
      <c r="C199" s="8"/>
      <c r="D199" s="8"/>
      <c r="E199" s="8"/>
      <c r="F199" s="8"/>
      <c r="G199" s="8"/>
      <c r="H199" s="8"/>
      <c r="I199" s="8"/>
      <c r="J199" s="8"/>
      <c r="K199" s="8"/>
      <c r="L199" s="8"/>
      <c r="M199" s="8"/>
    </row>
    <row r="200" spans="2:13">
      <c r="B200" s="8"/>
      <c r="C200" s="8"/>
      <c r="D200" s="8"/>
      <c r="E200" s="8"/>
      <c r="F200" s="8"/>
      <c r="G200" s="8"/>
      <c r="H200" s="8"/>
      <c r="I200" s="8"/>
      <c r="J200" s="8"/>
      <c r="K200" s="8"/>
      <c r="L200" s="8"/>
      <c r="M200" s="8"/>
    </row>
    <row r="201" spans="2:13">
      <c r="B201" s="8"/>
      <c r="C201" s="8"/>
      <c r="D201" s="8"/>
      <c r="E201" s="8"/>
      <c r="F201" s="8"/>
      <c r="G201" s="8"/>
      <c r="H201" s="8"/>
      <c r="I201" s="8"/>
      <c r="J201" s="8"/>
      <c r="K201" s="8"/>
      <c r="L201" s="8"/>
      <c r="M201" s="8"/>
    </row>
    <row r="202" spans="2:13">
      <c r="B202" s="8"/>
      <c r="C202" s="8"/>
      <c r="D202" s="8"/>
      <c r="E202" s="8"/>
      <c r="F202" s="8"/>
      <c r="G202" s="8"/>
      <c r="H202" s="8"/>
      <c r="I202" s="8"/>
      <c r="J202" s="8"/>
      <c r="K202" s="8"/>
      <c r="L202" s="8"/>
      <c r="M202" s="8"/>
    </row>
    <row r="203" spans="2:13">
      <c r="B203" s="8"/>
      <c r="C203" s="8"/>
      <c r="D203" s="8"/>
      <c r="E203" s="8"/>
      <c r="F203" s="8"/>
      <c r="G203" s="8"/>
      <c r="H203" s="8"/>
      <c r="I203" s="8"/>
      <c r="J203" s="8"/>
      <c r="K203" s="8"/>
      <c r="L203" s="8"/>
      <c r="M203" s="8"/>
    </row>
    <row r="204" spans="2:13">
      <c r="B204" s="8"/>
      <c r="C204" s="8"/>
      <c r="D204" s="8"/>
      <c r="E204" s="8"/>
      <c r="F204" s="8"/>
      <c r="G204" s="8"/>
      <c r="H204" s="8"/>
      <c r="I204" s="8"/>
      <c r="J204" s="8"/>
      <c r="K204" s="8"/>
      <c r="L204" s="8"/>
      <c r="M204" s="8"/>
    </row>
    <row r="205" spans="2:13">
      <c r="B205" s="8"/>
      <c r="C205" s="8"/>
      <c r="D205" s="8"/>
      <c r="E205" s="8"/>
      <c r="F205" s="8"/>
      <c r="G205" s="8"/>
      <c r="H205" s="8"/>
      <c r="I205" s="8"/>
      <c r="J205" s="8"/>
      <c r="K205" s="8"/>
      <c r="L205" s="8"/>
      <c r="M205" s="8"/>
    </row>
    <row r="206" spans="2:13">
      <c r="B206" s="8"/>
      <c r="C206" s="8"/>
      <c r="D206" s="8"/>
      <c r="E206" s="8"/>
      <c r="F206" s="8"/>
      <c r="G206" s="8"/>
      <c r="H206" s="8"/>
      <c r="I206" s="8"/>
      <c r="J206" s="8"/>
      <c r="K206" s="8"/>
      <c r="L206" s="8"/>
      <c r="M206" s="8"/>
    </row>
    <row r="207" spans="2:13">
      <c r="B207" s="8"/>
      <c r="C207" s="8"/>
      <c r="D207" s="8"/>
      <c r="E207" s="8"/>
      <c r="F207" s="8"/>
      <c r="G207" s="8"/>
      <c r="H207" s="8"/>
      <c r="I207" s="8"/>
      <c r="J207" s="8"/>
      <c r="K207" s="8"/>
      <c r="L207" s="8"/>
      <c r="M207" s="8"/>
    </row>
    <row r="208" spans="2:13">
      <c r="B208" s="8"/>
      <c r="C208" s="8"/>
      <c r="D208" s="8"/>
      <c r="E208" s="8"/>
      <c r="F208" s="8"/>
      <c r="G208" s="8"/>
      <c r="H208" s="8"/>
      <c r="I208" s="8"/>
      <c r="J208" s="8"/>
      <c r="K208" s="8"/>
      <c r="L208" s="8"/>
      <c r="M208" s="8"/>
    </row>
    <row r="209" spans="2:13">
      <c r="B209" s="8"/>
      <c r="C209" s="8"/>
      <c r="D209" s="8"/>
      <c r="E209" s="8"/>
      <c r="F209" s="8"/>
      <c r="G209" s="8"/>
      <c r="H209" s="8"/>
      <c r="I209" s="8"/>
      <c r="J209" s="8"/>
      <c r="K209" s="8"/>
      <c r="L209" s="8"/>
      <c r="M209" s="8"/>
    </row>
    <row r="210" spans="2:13">
      <c r="B210" s="8"/>
      <c r="C210" s="8"/>
      <c r="D210" s="8"/>
      <c r="E210" s="8"/>
      <c r="F210" s="8"/>
      <c r="G210" s="8"/>
      <c r="H210" s="8"/>
      <c r="I210" s="8"/>
      <c r="J210" s="8"/>
      <c r="K210" s="8"/>
      <c r="L210" s="8"/>
      <c r="M210" s="8"/>
    </row>
    <row r="211" spans="2:13">
      <c r="B211" s="8"/>
      <c r="C211" s="8"/>
      <c r="D211" s="8"/>
      <c r="E211" s="8"/>
      <c r="F211" s="8"/>
      <c r="G211" s="8"/>
      <c r="H211" s="8"/>
      <c r="I211" s="8"/>
      <c r="J211" s="8"/>
      <c r="K211" s="8"/>
      <c r="L211" s="8"/>
      <c r="M211" s="8"/>
    </row>
    <row r="212" spans="2:13">
      <c r="B212" s="8"/>
      <c r="C212" s="8"/>
      <c r="D212" s="8"/>
      <c r="E212" s="8"/>
      <c r="F212" s="8"/>
      <c r="G212" s="8"/>
      <c r="H212" s="8"/>
      <c r="I212" s="8"/>
      <c r="J212" s="8"/>
      <c r="K212" s="8"/>
      <c r="L212" s="8"/>
      <c r="M212" s="8"/>
    </row>
    <row r="213" spans="2:13">
      <c r="B213" s="8"/>
      <c r="C213" s="8"/>
      <c r="D213" s="8"/>
      <c r="E213" s="8"/>
      <c r="F213" s="8"/>
      <c r="G213" s="8"/>
      <c r="H213" s="8"/>
      <c r="I213" s="8"/>
      <c r="J213" s="8"/>
      <c r="K213" s="8"/>
      <c r="L213" s="8"/>
      <c r="M213" s="8"/>
    </row>
    <row r="214" spans="2:13">
      <c r="B214" s="8"/>
      <c r="C214" s="8"/>
      <c r="D214" s="8"/>
      <c r="E214" s="8"/>
      <c r="F214" s="8"/>
      <c r="G214" s="8"/>
      <c r="H214" s="8"/>
      <c r="I214" s="8"/>
      <c r="J214" s="8"/>
      <c r="K214" s="8"/>
      <c r="L214" s="8"/>
      <c r="M214" s="8"/>
    </row>
    <row r="215" spans="2:13">
      <c r="B215" s="8"/>
      <c r="C215" s="8"/>
      <c r="D215" s="8"/>
      <c r="E215" s="8"/>
      <c r="F215" s="8"/>
      <c r="G215" s="8"/>
      <c r="H215" s="8"/>
      <c r="I215" s="8"/>
      <c r="J215" s="8"/>
      <c r="K215" s="8"/>
      <c r="L215" s="8"/>
      <c r="M215" s="8"/>
    </row>
    <row r="216" spans="2:13">
      <c r="B216" s="8"/>
      <c r="C216" s="8"/>
      <c r="D216" s="8"/>
      <c r="E216" s="8"/>
      <c r="F216" s="8"/>
      <c r="G216" s="8"/>
      <c r="H216" s="8"/>
      <c r="I216" s="8"/>
      <c r="J216" s="8"/>
      <c r="K216" s="8"/>
      <c r="L216" s="8"/>
      <c r="M216" s="8"/>
    </row>
    <row r="217" spans="2:13">
      <c r="B217" s="8"/>
      <c r="C217" s="8"/>
      <c r="D217" s="8"/>
      <c r="E217" s="8"/>
      <c r="F217" s="8"/>
      <c r="G217" s="8"/>
      <c r="H217" s="8"/>
      <c r="I217" s="8"/>
      <c r="J217" s="8"/>
      <c r="K217" s="8"/>
      <c r="L217" s="8"/>
      <c r="M217" s="8"/>
    </row>
    <row r="218" spans="2:13">
      <c r="B218" s="8"/>
      <c r="C218" s="8"/>
      <c r="D218" s="8"/>
      <c r="E218" s="8"/>
      <c r="F218" s="8"/>
      <c r="G218" s="8"/>
      <c r="H218" s="8"/>
      <c r="I218" s="8"/>
      <c r="J218" s="8"/>
      <c r="K218" s="8"/>
      <c r="L218" s="8"/>
      <c r="M218" s="8"/>
    </row>
    <row r="219" spans="2:13">
      <c r="B219" s="8"/>
      <c r="C219" s="8"/>
      <c r="D219" s="8"/>
      <c r="E219" s="8"/>
      <c r="F219" s="8"/>
      <c r="G219" s="8"/>
      <c r="H219" s="8"/>
      <c r="I219" s="8"/>
      <c r="J219" s="8"/>
      <c r="K219" s="8"/>
      <c r="L219" s="8"/>
      <c r="M219" s="8"/>
    </row>
    <row r="220" spans="2:13">
      <c r="B220" s="8"/>
      <c r="C220" s="8"/>
      <c r="D220" s="8"/>
      <c r="E220" s="8"/>
      <c r="F220" s="8"/>
      <c r="G220" s="8"/>
      <c r="H220" s="8"/>
      <c r="I220" s="8"/>
      <c r="J220" s="8"/>
      <c r="K220" s="8"/>
      <c r="L220" s="8"/>
      <c r="M220" s="8"/>
    </row>
    <row r="221" spans="2:13">
      <c r="B221" s="8"/>
      <c r="C221" s="8"/>
      <c r="D221" s="8"/>
      <c r="E221" s="8"/>
      <c r="F221" s="8"/>
      <c r="G221" s="8"/>
      <c r="H221" s="8"/>
      <c r="I221" s="8"/>
      <c r="J221" s="8"/>
      <c r="K221" s="8"/>
      <c r="L221" s="8"/>
      <c r="M221" s="8"/>
    </row>
    <row r="222" spans="2:13">
      <c r="B222" s="8"/>
      <c r="C222" s="8"/>
      <c r="D222" s="8"/>
      <c r="E222" s="8"/>
      <c r="F222" s="8"/>
      <c r="G222" s="8"/>
      <c r="H222" s="8"/>
      <c r="I222" s="8"/>
      <c r="J222" s="8"/>
      <c r="K222" s="8"/>
      <c r="L222" s="8"/>
      <c r="M222" s="8"/>
    </row>
    <row r="223" spans="2:13">
      <c r="B223" s="8"/>
      <c r="C223" s="8"/>
      <c r="D223" s="8"/>
      <c r="E223" s="8"/>
      <c r="F223" s="8"/>
      <c r="G223" s="8"/>
      <c r="H223" s="8"/>
      <c r="I223" s="8"/>
      <c r="J223" s="8"/>
      <c r="K223" s="8"/>
      <c r="L223" s="8"/>
      <c r="M223" s="8"/>
    </row>
    <row r="224" spans="2:13">
      <c r="B224" s="8"/>
      <c r="C224" s="8"/>
      <c r="D224" s="8"/>
      <c r="E224" s="8"/>
      <c r="F224" s="8"/>
      <c r="G224" s="8"/>
      <c r="H224" s="8"/>
      <c r="I224" s="8"/>
      <c r="J224" s="8"/>
      <c r="K224" s="8"/>
      <c r="L224" s="8"/>
      <c r="M224" s="8"/>
    </row>
    <row r="225" spans="2:13">
      <c r="B225" s="8"/>
      <c r="C225" s="8"/>
      <c r="D225" s="8"/>
      <c r="E225" s="8"/>
      <c r="F225" s="8"/>
      <c r="G225" s="8"/>
      <c r="H225" s="8"/>
      <c r="I225" s="8"/>
      <c r="J225" s="8"/>
      <c r="K225" s="8"/>
      <c r="L225" s="8"/>
      <c r="M225" s="8"/>
    </row>
  </sheetData>
  <mergeCells count="5">
    <mergeCell ref="A3:N3"/>
    <mergeCell ref="A7:N7"/>
    <mergeCell ref="A6:N6"/>
    <mergeCell ref="A5:N5"/>
    <mergeCell ref="A4:N4"/>
  </mergeCells>
  <phoneticPr fontId="3" type="noConversion"/>
  <printOptions headings="1" gridLines="1"/>
  <pageMargins left="0.75" right="0.75" top="1" bottom="1" header="0.5" footer="0.5"/>
  <pageSetup scale="94" fitToHeight="1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28"/>
    <pageSetUpPr fitToPage="1"/>
  </sheetPr>
  <dimension ref="A1:N80"/>
  <sheetViews>
    <sheetView workbookViewId="0">
      <pane xSplit="1" ySplit="11" topLeftCell="E78" activePane="bottomRight" state="frozen"/>
      <selection pane="topRight" activeCell="B1" sqref="B1"/>
      <selection pane="bottomLeft" activeCell="A10" sqref="A10"/>
      <selection pane="bottomRight" activeCell="L78" sqref="L78"/>
    </sheetView>
  </sheetViews>
  <sheetFormatPr defaultRowHeight="12.75"/>
  <cols>
    <col min="1" max="1" width="16.1640625" bestFit="1" customWidth="1"/>
    <col min="2" max="2" width="14.5" bestFit="1" customWidth="1"/>
    <col min="3" max="5" width="11.1640625" bestFit="1" customWidth="1"/>
    <col min="6" max="6" width="12.33203125" bestFit="1" customWidth="1"/>
    <col min="7" max="14" width="11.1640625" bestFit="1" customWidth="1"/>
  </cols>
  <sheetData>
    <row r="1" spans="1:14">
      <c r="A1" t="str">
        <f>'SFY1012'!A1</f>
        <v>VALIDATED TAX RECEIPTS DATA FOR:  JULY, 2010 thru June, 2012</v>
      </c>
      <c r="N1" t="s">
        <v>89</v>
      </c>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134</v>
      </c>
      <c r="B7" s="36"/>
      <c r="C7" s="36"/>
      <c r="D7" s="36"/>
      <c r="E7" s="36"/>
      <c r="F7" s="36"/>
      <c r="G7" s="36"/>
      <c r="H7" s="36"/>
      <c r="I7" s="36"/>
      <c r="J7" s="36"/>
      <c r="K7" s="36"/>
      <c r="L7" s="36"/>
      <c r="M7" s="36"/>
      <c r="N7" s="36"/>
    </row>
    <row r="8" spans="1:14">
      <c r="A8" s="10"/>
      <c r="B8" s="10"/>
      <c r="C8" s="10"/>
      <c r="D8" s="10"/>
      <c r="E8" s="10"/>
      <c r="F8" s="10"/>
      <c r="G8" s="10"/>
      <c r="H8" s="10"/>
      <c r="I8" s="10"/>
      <c r="J8" s="10"/>
      <c r="K8" s="10"/>
      <c r="L8" s="10"/>
      <c r="M8" s="10"/>
      <c r="N8" s="10"/>
    </row>
    <row r="9" spans="1:14">
      <c r="B9" s="2">
        <f>'Local Option Sales Tax Coll'!B9</f>
        <v>40725</v>
      </c>
      <c r="C9" s="2">
        <f>'Local Option Sales Tax Coll'!C9</f>
        <v>40756</v>
      </c>
      <c r="D9" s="2">
        <f>'Local Option Sales Tax Coll'!D9</f>
        <v>40787</v>
      </c>
      <c r="E9" s="2">
        <f>'Local Option Sales Tax Coll'!E9</f>
        <v>40817</v>
      </c>
      <c r="F9" s="2">
        <f>'Local Option Sales Tax Coll'!F9</f>
        <v>40848</v>
      </c>
      <c r="G9" s="2">
        <f>'Local Option Sales Tax Coll'!G9</f>
        <v>40878</v>
      </c>
      <c r="H9" s="2">
        <f>'Local Option Sales Tax Coll'!H9</f>
        <v>40909</v>
      </c>
      <c r="I9" s="2">
        <f>'Local Option Sales Tax Coll'!I9</f>
        <v>40940</v>
      </c>
      <c r="J9" s="2">
        <f>'Local Option Sales Tax Coll'!J9</f>
        <v>40969</v>
      </c>
      <c r="K9" s="2">
        <f>'Local Option Sales Tax Coll'!K9</f>
        <v>41000</v>
      </c>
      <c r="L9" s="2">
        <f>'Local Option Sales Tax Coll'!L9</f>
        <v>41030</v>
      </c>
      <c r="M9" s="2">
        <f>'Local Option Sales Tax Coll'!M9</f>
        <v>41061</v>
      </c>
      <c r="N9" s="2" t="str">
        <f>'Local Option Sales Tax Coll'!N9</f>
        <v>SFY11-12</v>
      </c>
    </row>
    <row r="10" spans="1:14">
      <c r="A10" t="s">
        <v>0</v>
      </c>
      <c r="B10" s="3"/>
      <c r="C10" s="3"/>
      <c r="D10" s="3"/>
      <c r="E10" s="3"/>
      <c r="F10" s="3"/>
      <c r="G10" s="3"/>
      <c r="H10" s="3"/>
      <c r="I10" s="3"/>
      <c r="J10" s="3"/>
      <c r="K10" s="3"/>
      <c r="L10" s="3"/>
      <c r="M10" s="3"/>
      <c r="N10" s="6"/>
    </row>
    <row r="11" spans="1:14">
      <c r="A11" t="s">
        <v>1</v>
      </c>
    </row>
    <row r="12" spans="1:14">
      <c r="A12" t="s">
        <v>90</v>
      </c>
      <c r="B12" s="11">
        <v>548730.55999999994</v>
      </c>
      <c r="C12" s="16">
        <v>580440.4800000001</v>
      </c>
      <c r="D12" s="16">
        <v>620618.78999999992</v>
      </c>
      <c r="E12" s="16">
        <v>546601.30000000005</v>
      </c>
      <c r="F12" s="17">
        <v>575982.32000000007</v>
      </c>
      <c r="G12" s="11">
        <v>567949.32999999996</v>
      </c>
      <c r="H12" s="18">
        <v>577025.49</v>
      </c>
      <c r="I12" s="21">
        <v>560607.30000000005</v>
      </c>
      <c r="J12" s="16">
        <v>590483.57000000007</v>
      </c>
      <c r="K12" s="21">
        <v>683096.85000000009</v>
      </c>
      <c r="L12" s="5">
        <v>616441.59</v>
      </c>
      <c r="M12" s="5">
        <v>608772.85999999987</v>
      </c>
      <c r="N12" s="6">
        <f t="shared" ref="N12:N43" si="0">SUM(B12:M12)</f>
        <v>7076750.4399999995</v>
      </c>
    </row>
    <row r="13" spans="1:14">
      <c r="A13" t="s">
        <v>91</v>
      </c>
      <c r="B13" s="11">
        <v>92778.799999999988</v>
      </c>
      <c r="C13" s="16">
        <v>95904.930000000008</v>
      </c>
      <c r="D13" s="16">
        <v>100270.96</v>
      </c>
      <c r="E13" s="16">
        <v>86568.709999999992</v>
      </c>
      <c r="F13" s="17">
        <v>90306.540000000008</v>
      </c>
      <c r="G13" s="11">
        <v>93141.159999999989</v>
      </c>
      <c r="H13" s="18">
        <v>96649.57</v>
      </c>
      <c r="I13" s="21">
        <v>86276.300000000017</v>
      </c>
      <c r="J13" s="16">
        <v>81633.14</v>
      </c>
      <c r="K13" s="21">
        <v>95395.31</v>
      </c>
      <c r="L13" s="5">
        <v>88797.680000000008</v>
      </c>
      <c r="M13" s="5">
        <v>89097.319999999992</v>
      </c>
      <c r="N13" s="6">
        <f t="shared" si="0"/>
        <v>1096820.4200000002</v>
      </c>
    </row>
    <row r="14" spans="1:14">
      <c r="A14" s="27" t="s">
        <v>92</v>
      </c>
      <c r="B14" s="11">
        <v>564352.52</v>
      </c>
      <c r="C14" s="16">
        <v>584456.23</v>
      </c>
      <c r="D14" s="16">
        <v>522871.76999999996</v>
      </c>
      <c r="E14" s="16">
        <v>459695.31</v>
      </c>
      <c r="F14" s="17">
        <v>460364.63999999996</v>
      </c>
      <c r="G14" s="11">
        <v>437944.95999999996</v>
      </c>
      <c r="H14" s="18">
        <v>438586.91</v>
      </c>
      <c r="I14" s="21">
        <v>406431.04000000004</v>
      </c>
      <c r="J14" s="16">
        <v>455213.48</v>
      </c>
      <c r="K14" s="21">
        <v>588035.32000000007</v>
      </c>
      <c r="L14" s="5">
        <v>520797.08</v>
      </c>
      <c r="M14" s="5">
        <v>564353.5</v>
      </c>
      <c r="N14" s="6">
        <f t="shared" si="0"/>
        <v>6003102.7600000007</v>
      </c>
    </row>
    <row r="15" spans="1:14">
      <c r="A15" t="s">
        <v>5</v>
      </c>
      <c r="B15" s="11">
        <v>79156.709999999992</v>
      </c>
      <c r="C15" s="16">
        <v>74440.760000000009</v>
      </c>
      <c r="D15" s="16">
        <v>77394.98</v>
      </c>
      <c r="E15" s="16">
        <v>64146.030000000006</v>
      </c>
      <c r="F15" s="17">
        <v>70919.83</v>
      </c>
      <c r="G15" s="11">
        <v>68102.149999999994</v>
      </c>
      <c r="H15" s="18">
        <v>73338.649999999994</v>
      </c>
      <c r="I15" s="21">
        <v>67967.999999999985</v>
      </c>
      <c r="J15" s="16">
        <v>80105.83</v>
      </c>
      <c r="K15" s="21">
        <v>90607.930000000008</v>
      </c>
      <c r="L15" s="5">
        <v>79900.97</v>
      </c>
      <c r="M15" s="5">
        <v>87919.94</v>
      </c>
      <c r="N15" s="6">
        <f t="shared" si="0"/>
        <v>914001.78</v>
      </c>
    </row>
    <row r="16" spans="1:14">
      <c r="A16" t="s">
        <v>93</v>
      </c>
      <c r="B16" s="11">
        <v>1294585.1700000002</v>
      </c>
      <c r="C16" s="16">
        <v>1324292.53</v>
      </c>
      <c r="D16" s="16">
        <v>1257271.29</v>
      </c>
      <c r="E16" s="16">
        <v>1429278.64</v>
      </c>
      <c r="F16" s="17">
        <v>1292240.3799999999</v>
      </c>
      <c r="G16" s="11">
        <v>1298404.3999999999</v>
      </c>
      <c r="H16" s="18">
        <v>1339534.72</v>
      </c>
      <c r="I16" s="21">
        <v>1368173.79</v>
      </c>
      <c r="J16" s="16">
        <v>2318557.15</v>
      </c>
      <c r="K16" s="21">
        <v>2779049.6900000004</v>
      </c>
      <c r="L16" s="5">
        <v>2404342.66</v>
      </c>
      <c r="M16" s="5">
        <v>2400093.9899999998</v>
      </c>
      <c r="N16" s="6">
        <f t="shared" si="0"/>
        <v>20505824.41</v>
      </c>
    </row>
    <row r="17" spans="1:14">
      <c r="A17" t="s">
        <v>94</v>
      </c>
      <c r="B17" s="11">
        <v>4146240.4000000004</v>
      </c>
      <c r="C17" s="16">
        <v>3997570.2399999998</v>
      </c>
      <c r="D17" s="16">
        <v>3918297.7199999997</v>
      </c>
      <c r="E17" s="16">
        <v>4466442.1499999994</v>
      </c>
      <c r="F17" s="17">
        <v>4073767.95</v>
      </c>
      <c r="G17" s="11">
        <v>4050416.0900000003</v>
      </c>
      <c r="H17" s="18">
        <v>4224934.74</v>
      </c>
      <c r="I17" s="21">
        <v>4093254.8200000003</v>
      </c>
      <c r="J17" s="16">
        <v>4067297.76</v>
      </c>
      <c r="K17" s="21">
        <v>4432335.2200000007</v>
      </c>
      <c r="L17" s="5">
        <v>4235186.17</v>
      </c>
      <c r="M17" s="5">
        <v>4162347.77</v>
      </c>
      <c r="N17" s="6">
        <f t="shared" si="0"/>
        <v>49868091.030000001</v>
      </c>
    </row>
    <row r="18" spans="1:14">
      <c r="A18" t="s">
        <v>8</v>
      </c>
      <c r="B18" s="11">
        <v>32242.609999999997</v>
      </c>
      <c r="C18" s="16">
        <v>30924.46</v>
      </c>
      <c r="D18" s="16">
        <v>36133.579999999994</v>
      </c>
      <c r="E18" s="16">
        <v>30921.619999999995</v>
      </c>
      <c r="F18" s="17">
        <v>30021.559999999998</v>
      </c>
      <c r="G18" s="11">
        <v>30576.01</v>
      </c>
      <c r="H18" s="18">
        <v>30377.63</v>
      </c>
      <c r="I18" s="21">
        <v>27983.5</v>
      </c>
      <c r="J18" s="16">
        <v>25672.18</v>
      </c>
      <c r="K18" s="21">
        <v>31110.289999999997</v>
      </c>
      <c r="L18" s="5">
        <v>24380.080000000002</v>
      </c>
      <c r="M18" s="5">
        <v>28167.05</v>
      </c>
      <c r="N18" s="6">
        <f t="shared" si="0"/>
        <v>358510.57</v>
      </c>
    </row>
    <row r="19" spans="1:14">
      <c r="A19" t="s">
        <v>95</v>
      </c>
      <c r="B19" s="11">
        <v>423181.17000000004</v>
      </c>
      <c r="C19" s="16">
        <v>416388.19999999995</v>
      </c>
      <c r="D19" s="16">
        <v>439331.02</v>
      </c>
      <c r="E19" s="16">
        <v>411503.84</v>
      </c>
      <c r="F19" s="17">
        <v>447941.95</v>
      </c>
      <c r="G19" s="11">
        <v>450462.97</v>
      </c>
      <c r="H19" s="18">
        <v>467351.73</v>
      </c>
      <c r="I19" s="21">
        <v>464718.89</v>
      </c>
      <c r="J19" s="16">
        <v>481016.32999999996</v>
      </c>
      <c r="K19" s="21">
        <v>533656.66</v>
      </c>
      <c r="L19" s="5">
        <v>476742.93</v>
      </c>
      <c r="M19" s="5">
        <v>459202.92</v>
      </c>
      <c r="N19" s="6">
        <f t="shared" si="0"/>
        <v>5471498.6100000003</v>
      </c>
    </row>
    <row r="20" spans="1:14">
      <c r="A20" t="s">
        <v>96</v>
      </c>
      <c r="B20" s="11">
        <v>256306.05999999997</v>
      </c>
      <c r="C20" s="16">
        <v>269591.02</v>
      </c>
      <c r="D20" s="16">
        <v>287589.19</v>
      </c>
      <c r="E20" s="16">
        <v>254062.88999999998</v>
      </c>
      <c r="F20" s="17">
        <v>266447.45999999996</v>
      </c>
      <c r="G20" s="11">
        <v>267160.27</v>
      </c>
      <c r="H20" s="18">
        <v>267647.03000000003</v>
      </c>
      <c r="I20" s="21">
        <v>262693.18000000005</v>
      </c>
      <c r="J20" s="16">
        <v>286832.21000000002</v>
      </c>
      <c r="K20" s="21">
        <v>324906.01</v>
      </c>
      <c r="L20" s="5">
        <v>291749.01</v>
      </c>
      <c r="M20" s="5">
        <v>285006.12</v>
      </c>
      <c r="N20" s="6">
        <f t="shared" si="0"/>
        <v>3319990.45</v>
      </c>
    </row>
    <row r="21" spans="1:14">
      <c r="A21" t="s">
        <v>97</v>
      </c>
      <c r="B21" s="11">
        <v>406095.99</v>
      </c>
      <c r="C21" s="16">
        <v>407821.24</v>
      </c>
      <c r="D21" s="16">
        <v>456739.64999999991</v>
      </c>
      <c r="E21" s="16">
        <v>393708.86000000004</v>
      </c>
      <c r="F21" s="17">
        <v>407687.66</v>
      </c>
      <c r="G21" s="11">
        <v>390687.7</v>
      </c>
      <c r="H21" s="18">
        <v>401391.02</v>
      </c>
      <c r="I21" s="21">
        <v>374889.50000000006</v>
      </c>
      <c r="J21" s="16">
        <v>400210.18</v>
      </c>
      <c r="K21" s="21">
        <v>448830.22</v>
      </c>
      <c r="L21" s="5">
        <v>416305.5</v>
      </c>
      <c r="M21" s="5">
        <v>430187.27</v>
      </c>
      <c r="N21" s="6">
        <f t="shared" si="0"/>
        <v>4934554.790000001</v>
      </c>
    </row>
    <row r="22" spans="1:14">
      <c r="A22" t="s">
        <v>98</v>
      </c>
      <c r="B22" s="11">
        <v>607220.53</v>
      </c>
      <c r="C22" s="16">
        <v>593172.56000000006</v>
      </c>
      <c r="D22" s="16">
        <v>494182.25</v>
      </c>
      <c r="E22" s="16">
        <v>724559.75000000012</v>
      </c>
      <c r="F22" s="17">
        <v>649168.18999999994</v>
      </c>
      <c r="G22" s="11">
        <v>682022.31</v>
      </c>
      <c r="H22" s="18">
        <v>702775.35</v>
      </c>
      <c r="I22" s="21">
        <v>747587.03</v>
      </c>
      <c r="J22" s="16">
        <v>793993.96</v>
      </c>
      <c r="K22" s="21">
        <v>874470.87</v>
      </c>
      <c r="L22" s="5">
        <v>873863.22</v>
      </c>
      <c r="M22" s="5">
        <v>688082.28</v>
      </c>
      <c r="N22" s="6">
        <f t="shared" si="0"/>
        <v>8431098.3000000007</v>
      </c>
    </row>
    <row r="23" spans="1:14">
      <c r="A23" t="s">
        <v>12</v>
      </c>
      <c r="B23" s="11">
        <v>295097.84999999998</v>
      </c>
      <c r="C23" s="16">
        <v>299694.79000000004</v>
      </c>
      <c r="D23" s="16">
        <v>318079.28999999998</v>
      </c>
      <c r="E23" s="16">
        <v>268614.43999999994</v>
      </c>
      <c r="F23" s="17">
        <v>284093.95</v>
      </c>
      <c r="G23" s="11">
        <v>300805.08999999997</v>
      </c>
      <c r="H23" s="18">
        <v>299784.78999999998</v>
      </c>
      <c r="I23" s="21">
        <v>278100.00999999995</v>
      </c>
      <c r="J23" s="16">
        <v>234494.94</v>
      </c>
      <c r="K23" s="21">
        <v>360144.42</v>
      </c>
      <c r="L23" s="5">
        <v>250454.83</v>
      </c>
      <c r="M23" s="5">
        <v>258935.33000000002</v>
      </c>
      <c r="N23" s="6">
        <f t="shared" si="0"/>
        <v>3448299.7299999995</v>
      </c>
    </row>
    <row r="24" spans="1:14">
      <c r="A24" t="s">
        <v>129</v>
      </c>
      <c r="B24" s="11">
        <v>5218436.9800000004</v>
      </c>
      <c r="C24" s="16">
        <v>5195691.28</v>
      </c>
      <c r="D24" s="16">
        <v>5586860.3799999999</v>
      </c>
      <c r="E24" s="16">
        <v>5289211.1900000004</v>
      </c>
      <c r="F24" s="17">
        <v>5381240.96</v>
      </c>
      <c r="G24" s="11">
        <v>5296206.2</v>
      </c>
      <c r="H24" s="18">
        <v>5407366.9800000004</v>
      </c>
      <c r="I24" s="21">
        <v>5185125.08</v>
      </c>
      <c r="J24" s="16">
        <v>5289632.34</v>
      </c>
      <c r="K24" s="21">
        <v>5845724.7199999997</v>
      </c>
      <c r="L24" s="5">
        <v>5343308.3800000008</v>
      </c>
      <c r="M24" s="5">
        <v>5575929</v>
      </c>
      <c r="N24" s="6">
        <f t="shared" si="0"/>
        <v>64614733.490000002</v>
      </c>
    </row>
    <row r="25" spans="1:14">
      <c r="A25" t="s">
        <v>13</v>
      </c>
      <c r="B25" s="11">
        <v>67569.95</v>
      </c>
      <c r="C25" s="16">
        <v>61837.170000000006</v>
      </c>
      <c r="D25" s="16">
        <v>66522.87</v>
      </c>
      <c r="E25" s="16">
        <v>60708.670000000006</v>
      </c>
      <c r="F25" s="17">
        <v>63511.46</v>
      </c>
      <c r="G25" s="11">
        <v>66301.350000000006</v>
      </c>
      <c r="H25" s="18">
        <v>69004.649999999994</v>
      </c>
      <c r="I25" s="21">
        <v>64187.42</v>
      </c>
      <c r="J25" s="16">
        <v>68039.95</v>
      </c>
      <c r="K25" s="21">
        <v>79475.399999999994</v>
      </c>
      <c r="L25" s="5">
        <v>68648.47</v>
      </c>
      <c r="M25" s="5">
        <v>64810.14</v>
      </c>
      <c r="N25" s="6">
        <f t="shared" si="0"/>
        <v>800617.5</v>
      </c>
    </row>
    <row r="26" spans="1:14">
      <c r="A26" t="s">
        <v>14</v>
      </c>
      <c r="B26" s="11">
        <v>41074.32</v>
      </c>
      <c r="C26" s="16">
        <v>40036.300000000003</v>
      </c>
      <c r="D26" s="16">
        <v>44137.270000000004</v>
      </c>
      <c r="E26" s="16">
        <v>37087.360000000001</v>
      </c>
      <c r="F26" s="17">
        <v>38276.18</v>
      </c>
      <c r="G26" s="11">
        <v>41062.239999999998</v>
      </c>
      <c r="H26" s="18">
        <v>40684.29</v>
      </c>
      <c r="I26" s="21">
        <v>36163.42</v>
      </c>
      <c r="J26" s="16">
        <v>50982.91</v>
      </c>
      <c r="K26" s="21">
        <v>61898.02</v>
      </c>
      <c r="L26" s="5">
        <v>50028.189999999995</v>
      </c>
      <c r="M26" s="5">
        <v>51459.279999999992</v>
      </c>
      <c r="N26" s="6">
        <f t="shared" si="0"/>
        <v>532889.77999999991</v>
      </c>
    </row>
    <row r="27" spans="1:14">
      <c r="A27" t="s">
        <v>99</v>
      </c>
      <c r="B27" s="11">
        <v>2630753.52</v>
      </c>
      <c r="C27" s="16">
        <v>2585943.27</v>
      </c>
      <c r="D27" s="16">
        <v>2861737.31</v>
      </c>
      <c r="E27" s="16">
        <v>2482029.73</v>
      </c>
      <c r="F27" s="17">
        <v>2641485.2099999995</v>
      </c>
      <c r="G27" s="11">
        <v>2582004.9</v>
      </c>
      <c r="H27" s="18">
        <v>2638954.5699999998</v>
      </c>
      <c r="I27" s="21">
        <v>2466200.06</v>
      </c>
      <c r="J27" s="16">
        <v>2392731.5100000002</v>
      </c>
      <c r="K27" s="21">
        <v>2676082.7300000004</v>
      </c>
      <c r="L27" s="5">
        <v>2516888.5</v>
      </c>
      <c r="M27" s="5">
        <v>2596012.7200000002</v>
      </c>
      <c r="N27" s="6">
        <f t="shared" si="0"/>
        <v>31070824.029999997</v>
      </c>
    </row>
    <row r="28" spans="1:14">
      <c r="A28" t="s">
        <v>100</v>
      </c>
      <c r="B28" s="11">
        <v>787420.68</v>
      </c>
      <c r="C28" s="16">
        <v>793116.56</v>
      </c>
      <c r="D28" s="16">
        <v>829189.71</v>
      </c>
      <c r="E28" s="16">
        <v>747549.02000000014</v>
      </c>
      <c r="F28" s="17">
        <v>756473.51</v>
      </c>
      <c r="G28" s="11">
        <v>730542.86</v>
      </c>
      <c r="H28" s="18">
        <v>729051.85</v>
      </c>
      <c r="I28" s="21">
        <v>683731.17</v>
      </c>
      <c r="J28" s="16">
        <v>688942.24000000011</v>
      </c>
      <c r="K28" s="21">
        <v>825913.91</v>
      </c>
      <c r="L28" s="5">
        <v>765297.98</v>
      </c>
      <c r="M28" s="5">
        <v>815979.53999999992</v>
      </c>
      <c r="N28" s="6">
        <f t="shared" si="0"/>
        <v>9153209.0299999993</v>
      </c>
    </row>
    <row r="29" spans="1:14">
      <c r="A29" t="s">
        <v>17</v>
      </c>
      <c r="B29" s="11">
        <v>176712.23</v>
      </c>
      <c r="C29" s="16">
        <v>194684.28999999998</v>
      </c>
      <c r="D29" s="16">
        <v>215132.09</v>
      </c>
      <c r="E29" s="16">
        <v>182131.37</v>
      </c>
      <c r="F29" s="17">
        <v>198366.56</v>
      </c>
      <c r="G29" s="11">
        <v>191141.59</v>
      </c>
      <c r="H29" s="18">
        <v>202233.69</v>
      </c>
      <c r="I29" s="21">
        <v>191109.98</v>
      </c>
      <c r="J29" s="16">
        <v>200957.88</v>
      </c>
      <c r="K29" s="21">
        <v>233760.6</v>
      </c>
      <c r="L29" s="5">
        <v>209515.25</v>
      </c>
      <c r="M29" s="5">
        <v>200708.90000000002</v>
      </c>
      <c r="N29" s="6">
        <f t="shared" si="0"/>
        <v>2396454.4300000002</v>
      </c>
    </row>
    <row r="30" spans="1:14">
      <c r="A30" t="s">
        <v>18</v>
      </c>
      <c r="B30" s="11">
        <v>36113.56</v>
      </c>
      <c r="C30" s="16">
        <v>33601.879999999997</v>
      </c>
      <c r="D30" s="16">
        <v>32432.2</v>
      </c>
      <c r="E30" s="16">
        <v>26652.28</v>
      </c>
      <c r="F30" s="17">
        <v>27644.27</v>
      </c>
      <c r="G30" s="11">
        <v>25998.11</v>
      </c>
      <c r="H30" s="18">
        <v>27033.57</v>
      </c>
      <c r="I30" s="21">
        <v>25782.83</v>
      </c>
      <c r="J30" s="16">
        <v>25472.34</v>
      </c>
      <c r="K30" s="21">
        <v>32772.61</v>
      </c>
      <c r="L30" s="5">
        <v>27301.829999999998</v>
      </c>
      <c r="M30" s="5">
        <v>32900.06</v>
      </c>
      <c r="N30" s="6">
        <f t="shared" si="0"/>
        <v>353705.54000000004</v>
      </c>
    </row>
    <row r="31" spans="1:14">
      <c r="A31" t="s">
        <v>19</v>
      </c>
      <c r="B31" s="11">
        <v>140959.34</v>
      </c>
      <c r="C31" s="16">
        <v>144038.41999999998</v>
      </c>
      <c r="D31" s="16">
        <v>145698.75</v>
      </c>
      <c r="E31" s="16">
        <v>122542.52999999998</v>
      </c>
      <c r="F31" s="17">
        <v>140645.94</v>
      </c>
      <c r="G31" s="11">
        <v>145320.46999999997</v>
      </c>
      <c r="H31" s="18">
        <v>149373.66</v>
      </c>
      <c r="I31" s="21">
        <v>1089706.8999999999</v>
      </c>
      <c r="J31" s="16">
        <v>152820.59</v>
      </c>
      <c r="K31" s="21">
        <v>176425.79</v>
      </c>
      <c r="L31" s="5">
        <v>150242.1</v>
      </c>
      <c r="M31" s="5">
        <v>166456.65</v>
      </c>
      <c r="N31" s="6">
        <f t="shared" si="0"/>
        <v>2724231.1399999997</v>
      </c>
    </row>
    <row r="32" spans="1:14">
      <c r="A32" t="s">
        <v>20</v>
      </c>
      <c r="B32" s="11">
        <v>36245.910000000003</v>
      </c>
      <c r="C32" s="16">
        <v>32827.230000000003</v>
      </c>
      <c r="D32" s="16">
        <v>39053.549999999996</v>
      </c>
      <c r="E32" s="16">
        <v>34139.22</v>
      </c>
      <c r="F32" s="17">
        <v>35247.99</v>
      </c>
      <c r="G32" s="11">
        <v>32505.52</v>
      </c>
      <c r="H32" s="18">
        <v>36856.93</v>
      </c>
      <c r="I32" s="21">
        <v>32042.62</v>
      </c>
      <c r="J32" s="16">
        <v>33248.54</v>
      </c>
      <c r="K32" s="21">
        <v>36876.620000000003</v>
      </c>
      <c r="L32" s="5">
        <v>33332.58</v>
      </c>
      <c r="M32" s="5">
        <v>34140.589999999997</v>
      </c>
      <c r="N32" s="6">
        <f t="shared" si="0"/>
        <v>416517.29999999993</v>
      </c>
    </row>
    <row r="33" spans="1:14">
      <c r="A33" t="s">
        <v>21</v>
      </c>
      <c r="B33" s="11">
        <v>19601.829999999998</v>
      </c>
      <c r="C33" s="16">
        <v>21321.14</v>
      </c>
      <c r="D33" s="16">
        <v>23193.09</v>
      </c>
      <c r="E33" s="16">
        <v>18668.810000000001</v>
      </c>
      <c r="F33" s="17">
        <v>20196.98</v>
      </c>
      <c r="G33" s="11">
        <v>20560.579999999998</v>
      </c>
      <c r="H33" s="18">
        <v>21975.15</v>
      </c>
      <c r="I33" s="21">
        <v>25865.559999999998</v>
      </c>
      <c r="J33" s="16">
        <v>34040.800000000003</v>
      </c>
      <c r="K33" s="21">
        <v>35298.089999999997</v>
      </c>
      <c r="L33" s="5">
        <v>36380.720000000001</v>
      </c>
      <c r="M33" s="5">
        <v>27454.46</v>
      </c>
      <c r="N33" s="6">
        <f t="shared" si="0"/>
        <v>304557.21000000002</v>
      </c>
    </row>
    <row r="34" spans="1:14">
      <c r="A34" t="s">
        <v>101</v>
      </c>
      <c r="B34" s="11">
        <v>32036.350000000002</v>
      </c>
      <c r="C34" s="16">
        <v>34085.159999999996</v>
      </c>
      <c r="D34" s="16">
        <v>30275.42</v>
      </c>
      <c r="E34" s="16">
        <v>25641.67</v>
      </c>
      <c r="F34" s="17">
        <v>24613.75</v>
      </c>
      <c r="G34" s="11">
        <v>23910.79</v>
      </c>
      <c r="H34" s="18">
        <v>23483.54</v>
      </c>
      <c r="I34" s="21">
        <v>25989.879999999997</v>
      </c>
      <c r="J34" s="16">
        <v>33142.400000000001</v>
      </c>
      <c r="K34" s="21">
        <v>37044.22</v>
      </c>
      <c r="L34" s="5">
        <v>33179.42</v>
      </c>
      <c r="M34" s="5">
        <v>40128.410000000003</v>
      </c>
      <c r="N34" s="6">
        <f t="shared" si="0"/>
        <v>363531.01</v>
      </c>
    </row>
    <row r="35" spans="1:14">
      <c r="A35" t="s">
        <v>23</v>
      </c>
      <c r="B35" s="11">
        <v>81629.91</v>
      </c>
      <c r="C35" s="16">
        <v>82296</v>
      </c>
      <c r="D35" s="16">
        <v>87784.260000000009</v>
      </c>
      <c r="E35" s="16">
        <v>73468.61</v>
      </c>
      <c r="F35" s="17">
        <v>76969.239999999991</v>
      </c>
      <c r="G35" s="11">
        <v>80754.320000000007</v>
      </c>
      <c r="H35" s="18">
        <v>79032.36</v>
      </c>
      <c r="I35" s="21">
        <v>70909.489999999991</v>
      </c>
      <c r="J35" s="16">
        <v>50435.13</v>
      </c>
      <c r="K35" s="21">
        <v>66984.930000000008</v>
      </c>
      <c r="L35" s="5">
        <v>58288.579999999994</v>
      </c>
      <c r="M35" s="5">
        <v>50967.68</v>
      </c>
      <c r="N35" s="6">
        <f t="shared" si="0"/>
        <v>859520.51000000013</v>
      </c>
    </row>
    <row r="36" spans="1:14">
      <c r="A36" t="s">
        <v>24</v>
      </c>
      <c r="B36" s="11">
        <v>64904.86</v>
      </c>
      <c r="C36" s="16">
        <v>60375.030000000006</v>
      </c>
      <c r="D36" s="16">
        <v>69047.289999999979</v>
      </c>
      <c r="E36" s="16">
        <v>64583.48</v>
      </c>
      <c r="F36" s="17">
        <v>66845.34</v>
      </c>
      <c r="G36" s="11">
        <v>65980.209999999992</v>
      </c>
      <c r="H36" s="18">
        <v>69077.72</v>
      </c>
      <c r="I36" s="21">
        <v>68839.42</v>
      </c>
      <c r="J36" s="16">
        <v>71544.75</v>
      </c>
      <c r="K36" s="21">
        <v>83239.31</v>
      </c>
      <c r="L36" s="5">
        <v>71940.930000000008</v>
      </c>
      <c r="M36" s="5">
        <v>82650.619999999981</v>
      </c>
      <c r="N36" s="6">
        <f t="shared" si="0"/>
        <v>839028.96</v>
      </c>
    </row>
    <row r="37" spans="1:14">
      <c r="A37" t="s">
        <v>25</v>
      </c>
      <c r="B37" s="11">
        <v>107923.16000000002</v>
      </c>
      <c r="C37" s="16">
        <v>104011.87000000001</v>
      </c>
      <c r="D37" s="16">
        <v>123332.61</v>
      </c>
      <c r="E37" s="16">
        <v>114724.09</v>
      </c>
      <c r="F37" s="17">
        <v>111351.62</v>
      </c>
      <c r="G37" s="11">
        <v>115289.29000000001</v>
      </c>
      <c r="H37" s="18">
        <v>123067.7</v>
      </c>
      <c r="I37" s="21">
        <v>119191.15</v>
      </c>
      <c r="J37" s="16">
        <v>129111.35</v>
      </c>
      <c r="K37" s="21">
        <v>145858</v>
      </c>
      <c r="L37" s="5">
        <v>124035.47999999998</v>
      </c>
      <c r="M37" s="5">
        <v>121431.62999999999</v>
      </c>
      <c r="N37" s="6">
        <f t="shared" si="0"/>
        <v>1439327.9499999997</v>
      </c>
    </row>
    <row r="38" spans="1:14">
      <c r="A38" t="s">
        <v>102</v>
      </c>
      <c r="B38" s="11">
        <v>405520.98</v>
      </c>
      <c r="C38" s="16">
        <v>403847.15</v>
      </c>
      <c r="D38" s="16">
        <v>392137.91</v>
      </c>
      <c r="E38" s="16">
        <v>407288.23</v>
      </c>
      <c r="F38" s="17">
        <v>406062.28</v>
      </c>
      <c r="G38" s="11">
        <v>402140.14</v>
      </c>
      <c r="H38" s="18">
        <v>418722.91</v>
      </c>
      <c r="I38" s="21">
        <v>383467.22000000003</v>
      </c>
      <c r="J38" s="16">
        <v>399610.54</v>
      </c>
      <c r="K38" s="21">
        <v>437673.98000000004</v>
      </c>
      <c r="L38" s="5">
        <v>397886.19999999995</v>
      </c>
      <c r="M38" s="5">
        <v>404746.22000000003</v>
      </c>
      <c r="N38" s="6">
        <f t="shared" si="0"/>
        <v>4859103.76</v>
      </c>
    </row>
    <row r="39" spans="1:14">
      <c r="A39" t="s">
        <v>27</v>
      </c>
      <c r="B39" s="11">
        <v>258153.87</v>
      </c>
      <c r="C39" s="16">
        <v>236559.01</v>
      </c>
      <c r="D39" s="16">
        <v>265601.95999999996</v>
      </c>
      <c r="E39" s="16">
        <v>236944.74000000002</v>
      </c>
      <c r="F39" s="17">
        <v>253270.12000000002</v>
      </c>
      <c r="G39" s="11">
        <v>257902.30000000002</v>
      </c>
      <c r="H39" s="18">
        <v>274410.23</v>
      </c>
      <c r="I39" s="21">
        <v>255021.86000000002</v>
      </c>
      <c r="J39" s="16">
        <v>267698.87</v>
      </c>
      <c r="K39" s="21">
        <v>287904.56</v>
      </c>
      <c r="L39" s="5">
        <v>249413.59999999998</v>
      </c>
      <c r="M39" s="5">
        <v>247826.26</v>
      </c>
      <c r="N39" s="6">
        <f t="shared" si="0"/>
        <v>3090707.38</v>
      </c>
    </row>
    <row r="40" spans="1:14">
      <c r="A40" s="27" t="s">
        <v>103</v>
      </c>
      <c r="B40" s="11">
        <v>3201042.41</v>
      </c>
      <c r="C40" s="16">
        <v>3150528.78</v>
      </c>
      <c r="D40" s="16">
        <v>3341597.18</v>
      </c>
      <c r="E40" s="16">
        <v>3482998.3</v>
      </c>
      <c r="F40" s="17">
        <v>3324771.16</v>
      </c>
      <c r="G40" s="11">
        <v>3230841.0399999996</v>
      </c>
      <c r="H40" s="18">
        <v>3319219.31</v>
      </c>
      <c r="I40" s="21">
        <v>3176982.8499999996</v>
      </c>
      <c r="J40" s="16">
        <v>3148637.23</v>
      </c>
      <c r="K40" s="21">
        <v>3496500.78</v>
      </c>
      <c r="L40" s="5">
        <v>3124830.4699999997</v>
      </c>
      <c r="M40" s="5">
        <v>3179416.62</v>
      </c>
      <c r="N40" s="6">
        <f t="shared" si="0"/>
        <v>39177366.129999995</v>
      </c>
    </row>
    <row r="41" spans="1:14">
      <c r="A41" t="s">
        <v>29</v>
      </c>
      <c r="B41" s="11">
        <v>61300.06</v>
      </c>
      <c r="C41" s="16">
        <v>64816.639999999999</v>
      </c>
      <c r="D41" s="16">
        <v>63842.75</v>
      </c>
      <c r="E41" s="16">
        <v>51799.399999999994</v>
      </c>
      <c r="F41" s="17">
        <v>54306.689999999995</v>
      </c>
      <c r="G41" s="11">
        <v>54623.869999999995</v>
      </c>
      <c r="H41" s="18">
        <v>63891.92</v>
      </c>
      <c r="I41" s="21">
        <v>50528.869999999995</v>
      </c>
      <c r="J41" s="16">
        <v>48441.55</v>
      </c>
      <c r="K41" s="21">
        <v>58516.92</v>
      </c>
      <c r="L41" s="5">
        <v>51350.709999999992</v>
      </c>
      <c r="M41" s="5">
        <v>50602.55</v>
      </c>
      <c r="N41" s="6">
        <f t="shared" si="0"/>
        <v>674021.92999999993</v>
      </c>
    </row>
    <row r="42" spans="1:14">
      <c r="A42" t="s">
        <v>104</v>
      </c>
      <c r="B42" s="11">
        <v>389972.52999999997</v>
      </c>
      <c r="C42" s="16">
        <v>385726.93000000005</v>
      </c>
      <c r="D42" s="16">
        <v>404941.31</v>
      </c>
      <c r="E42" s="16">
        <v>395705.66000000003</v>
      </c>
      <c r="F42" s="17">
        <v>400537.51999999996</v>
      </c>
      <c r="G42" s="11">
        <v>415816.60000000003</v>
      </c>
      <c r="H42" s="18">
        <v>432514.12</v>
      </c>
      <c r="I42" s="21">
        <v>400926.18</v>
      </c>
      <c r="J42" s="16">
        <v>366835.20000000001</v>
      </c>
      <c r="K42" s="21">
        <v>410294.34</v>
      </c>
      <c r="L42" s="5">
        <v>356912.12</v>
      </c>
      <c r="M42" s="5">
        <v>353683.19</v>
      </c>
      <c r="N42" s="6">
        <f t="shared" si="0"/>
        <v>4713865.7000000011</v>
      </c>
    </row>
    <row r="43" spans="1:14">
      <c r="A43" t="s">
        <v>31</v>
      </c>
      <c r="B43" s="11">
        <v>288472.36</v>
      </c>
      <c r="C43" s="16">
        <v>288565.43</v>
      </c>
      <c r="D43" s="16">
        <v>305464.75000000006</v>
      </c>
      <c r="E43" s="16">
        <v>263340.05</v>
      </c>
      <c r="F43" s="17">
        <v>270287.68</v>
      </c>
      <c r="G43" s="11">
        <v>274979.60000000003</v>
      </c>
      <c r="H43" s="18">
        <v>283059.15999999997</v>
      </c>
      <c r="I43" s="21">
        <v>236178.67</v>
      </c>
      <c r="J43" s="16">
        <v>172632.53</v>
      </c>
      <c r="K43" s="21">
        <v>208883.29</v>
      </c>
      <c r="L43" s="5">
        <v>184784.52</v>
      </c>
      <c r="M43" s="5">
        <v>199385.65000000002</v>
      </c>
      <c r="N43" s="6">
        <f t="shared" si="0"/>
        <v>2976033.69</v>
      </c>
    </row>
    <row r="44" spans="1:14">
      <c r="A44" t="s">
        <v>32</v>
      </c>
      <c r="B44" s="11">
        <v>65290.009999999995</v>
      </c>
      <c r="C44" s="16">
        <v>63963.159999999996</v>
      </c>
      <c r="D44" s="16">
        <v>69774.41</v>
      </c>
      <c r="E44" s="16">
        <v>59703.89</v>
      </c>
      <c r="F44" s="17">
        <v>59440.469999999994</v>
      </c>
      <c r="G44" s="11">
        <v>63523.259999999995</v>
      </c>
      <c r="H44" s="18">
        <v>62757.03</v>
      </c>
      <c r="I44" s="21">
        <v>54477.320000000007</v>
      </c>
      <c r="J44" s="16">
        <v>44144.26</v>
      </c>
      <c r="K44" s="21">
        <v>54067.750000000007</v>
      </c>
      <c r="L44" s="5">
        <v>43814.720000000001</v>
      </c>
      <c r="M44" s="5">
        <v>47252.250000000007</v>
      </c>
      <c r="N44" s="6">
        <f t="shared" ref="N44:N75" si="1">SUM(B44:M44)</f>
        <v>688208.52999999991</v>
      </c>
    </row>
    <row r="45" spans="1:14">
      <c r="A45" t="s">
        <v>33</v>
      </c>
      <c r="B45" s="11">
        <v>13728.65</v>
      </c>
      <c r="C45" s="16">
        <v>12820.76</v>
      </c>
      <c r="D45" s="16">
        <v>14099.649999999998</v>
      </c>
      <c r="E45" s="16">
        <v>12431.22</v>
      </c>
      <c r="F45" s="17">
        <v>12324.579999999998</v>
      </c>
      <c r="G45" s="11">
        <v>12878.54</v>
      </c>
      <c r="H45" s="18">
        <v>13035.5</v>
      </c>
      <c r="I45" s="21">
        <v>12729.989999999998</v>
      </c>
      <c r="J45" s="16">
        <v>18252.59</v>
      </c>
      <c r="K45" s="21">
        <v>24058.829999999998</v>
      </c>
      <c r="L45" s="5">
        <v>19989.5</v>
      </c>
      <c r="M45" s="5">
        <v>21053.979999999996</v>
      </c>
      <c r="N45" s="6">
        <f t="shared" si="1"/>
        <v>187403.78999999998</v>
      </c>
    </row>
    <row r="46" spans="1:14">
      <c r="A46" t="s">
        <v>105</v>
      </c>
      <c r="B46" s="11">
        <v>691742.15</v>
      </c>
      <c r="C46" s="16">
        <v>676877.62</v>
      </c>
      <c r="D46" s="16">
        <v>656589.36</v>
      </c>
      <c r="E46" s="16">
        <v>742060.27</v>
      </c>
      <c r="F46" s="17">
        <v>683368.23</v>
      </c>
      <c r="G46" s="11">
        <v>687117.29999999993</v>
      </c>
      <c r="H46" s="18">
        <v>703493.09</v>
      </c>
      <c r="I46" s="21">
        <v>696353</v>
      </c>
      <c r="J46" s="16">
        <v>739457.63000000012</v>
      </c>
      <c r="K46" s="21">
        <v>809552.58000000007</v>
      </c>
      <c r="L46" s="5">
        <v>728606.4</v>
      </c>
      <c r="M46" s="5">
        <v>720247.75</v>
      </c>
      <c r="N46" s="6">
        <f t="shared" si="1"/>
        <v>8535465.379999999</v>
      </c>
    </row>
    <row r="47" spans="1:14">
      <c r="A47" t="s">
        <v>106</v>
      </c>
      <c r="B47" s="11">
        <v>1361837.37</v>
      </c>
      <c r="C47" s="16">
        <v>1336246.8400000001</v>
      </c>
      <c r="D47" s="16">
        <v>1121118</v>
      </c>
      <c r="E47" s="16">
        <v>1611721.42</v>
      </c>
      <c r="F47" s="17">
        <v>1384479.9200000002</v>
      </c>
      <c r="G47" s="11">
        <v>1447371.0999999999</v>
      </c>
      <c r="H47" s="18">
        <v>1505902.4</v>
      </c>
      <c r="I47" s="21">
        <v>1516829.01</v>
      </c>
      <c r="J47" s="16">
        <v>1602000.04</v>
      </c>
      <c r="K47" s="21">
        <v>1747978.8599999999</v>
      </c>
      <c r="L47" s="5">
        <v>1618096.23</v>
      </c>
      <c r="M47" s="5">
        <v>1458570.73</v>
      </c>
      <c r="N47" s="6">
        <f t="shared" si="1"/>
        <v>17712151.919999998</v>
      </c>
    </row>
    <row r="48" spans="1:14">
      <c r="A48" t="s">
        <v>107</v>
      </c>
      <c r="B48" s="11">
        <v>693658.17</v>
      </c>
      <c r="C48" s="16">
        <v>692601.17999999993</v>
      </c>
      <c r="D48" s="16">
        <v>759294.24999999988</v>
      </c>
      <c r="E48" s="16">
        <v>675074.6100000001</v>
      </c>
      <c r="F48" s="17">
        <v>702755.09000000008</v>
      </c>
      <c r="G48" s="11">
        <v>669718.08000000007</v>
      </c>
      <c r="H48" s="18">
        <v>679023.19</v>
      </c>
      <c r="I48" s="21">
        <v>638498.68999999994</v>
      </c>
      <c r="J48" s="16">
        <v>654332.13</v>
      </c>
      <c r="K48" s="21">
        <v>726367.1</v>
      </c>
      <c r="L48" s="5">
        <v>676475.16</v>
      </c>
      <c r="M48" s="5">
        <v>697044.96000000008</v>
      </c>
      <c r="N48" s="6">
        <f t="shared" si="1"/>
        <v>8264842.6099999994</v>
      </c>
    </row>
    <row r="49" spans="1:14">
      <c r="A49" t="s">
        <v>37</v>
      </c>
      <c r="B49" s="11">
        <v>124600.54000000001</v>
      </c>
      <c r="C49" s="16">
        <v>120774.9</v>
      </c>
      <c r="D49" s="16">
        <v>121956.34</v>
      </c>
      <c r="E49" s="16">
        <v>109015.89</v>
      </c>
      <c r="F49" s="17">
        <v>118033.26000000001</v>
      </c>
      <c r="G49" s="11">
        <v>119270.5</v>
      </c>
      <c r="H49" s="18">
        <v>114104.95</v>
      </c>
      <c r="I49" s="21">
        <v>109893.18</v>
      </c>
      <c r="J49" s="16">
        <v>110820.32</v>
      </c>
      <c r="K49" s="21">
        <v>138294.54</v>
      </c>
      <c r="L49" s="5">
        <v>116497.01</v>
      </c>
      <c r="M49" s="5">
        <v>116521.77999999998</v>
      </c>
      <c r="N49" s="6">
        <f t="shared" si="1"/>
        <v>1419783.2100000002</v>
      </c>
    </row>
    <row r="50" spans="1:14">
      <c r="A50" t="s">
        <v>38</v>
      </c>
      <c r="B50" s="11">
        <v>23576.16</v>
      </c>
      <c r="C50" s="16">
        <v>21180.28</v>
      </c>
      <c r="D50" s="16">
        <v>24865.519999999997</v>
      </c>
      <c r="E50" s="16">
        <v>21765.640000000003</v>
      </c>
      <c r="F50" s="17">
        <v>19118.439999999999</v>
      </c>
      <c r="G50" s="11">
        <v>22469.47</v>
      </c>
      <c r="H50" s="18">
        <v>20748.849999999999</v>
      </c>
      <c r="I50" s="21">
        <v>22496.63</v>
      </c>
      <c r="J50" s="16">
        <v>17924.690000000002</v>
      </c>
      <c r="K50" s="21">
        <v>23720.87</v>
      </c>
      <c r="L50" s="5">
        <v>19095.84</v>
      </c>
      <c r="M50" s="5">
        <v>19641.43</v>
      </c>
      <c r="N50" s="6">
        <f t="shared" si="1"/>
        <v>256603.82</v>
      </c>
    </row>
    <row r="51" spans="1:14">
      <c r="A51" t="s">
        <v>39</v>
      </c>
      <c r="B51" s="11">
        <v>180800.69</v>
      </c>
      <c r="C51" s="16">
        <v>188669.42</v>
      </c>
      <c r="D51" s="16">
        <v>201985.16999999998</v>
      </c>
      <c r="E51" s="16">
        <v>170103.41</v>
      </c>
      <c r="F51" s="17">
        <v>176836.66</v>
      </c>
      <c r="G51" s="11">
        <v>178883.02</v>
      </c>
      <c r="H51" s="18">
        <v>178988.84</v>
      </c>
      <c r="I51" s="21">
        <v>149323.76999999999</v>
      </c>
      <c r="J51" s="16">
        <v>75076.070000000007</v>
      </c>
      <c r="K51" s="21">
        <v>97189.37</v>
      </c>
      <c r="L51" s="5">
        <v>76896.299999999988</v>
      </c>
      <c r="M51" s="5">
        <v>79133.820000000007</v>
      </c>
      <c r="N51" s="6">
        <f t="shared" si="1"/>
        <v>1753886.5400000005</v>
      </c>
    </row>
    <row r="52" spans="1:14">
      <c r="A52" t="s">
        <v>108</v>
      </c>
      <c r="B52" s="11">
        <v>752382.8899999999</v>
      </c>
      <c r="C52" s="16">
        <v>741070.39</v>
      </c>
      <c r="D52" s="16">
        <v>686078.00999999989</v>
      </c>
      <c r="E52" s="16">
        <v>824245.92</v>
      </c>
      <c r="F52" s="17">
        <v>774127.47</v>
      </c>
      <c r="G52" s="11">
        <v>772352.71000000008</v>
      </c>
      <c r="H52" s="18">
        <v>783566.88</v>
      </c>
      <c r="I52" s="21">
        <v>778126.61</v>
      </c>
      <c r="J52" s="16">
        <v>791781.87</v>
      </c>
      <c r="K52" s="21">
        <v>900290.09</v>
      </c>
      <c r="L52" s="5">
        <v>794152.24</v>
      </c>
      <c r="M52" s="5">
        <v>780501.34</v>
      </c>
      <c r="N52" s="6">
        <f t="shared" si="1"/>
        <v>9378676.4199999999</v>
      </c>
    </row>
    <row r="53" spans="1:14">
      <c r="A53" t="s">
        <v>41</v>
      </c>
      <c r="B53" s="11">
        <v>1032400.51</v>
      </c>
      <c r="C53" s="16">
        <v>1030704.3099999999</v>
      </c>
      <c r="D53" s="16">
        <v>1112675.6499999999</v>
      </c>
      <c r="E53" s="16">
        <v>970047.72</v>
      </c>
      <c r="F53" s="17">
        <v>1027864.6699999999</v>
      </c>
      <c r="G53" s="11">
        <v>1043188.6599999999</v>
      </c>
      <c r="H53" s="18">
        <v>1043249.08</v>
      </c>
      <c r="I53" s="21">
        <v>943911.25000000012</v>
      </c>
      <c r="J53" s="16">
        <v>884903.58</v>
      </c>
      <c r="K53" s="21">
        <v>1013094.55</v>
      </c>
      <c r="L53" s="5">
        <v>895439.65999999992</v>
      </c>
      <c r="M53" s="5">
        <v>925669.02</v>
      </c>
      <c r="N53" s="6">
        <f t="shared" si="1"/>
        <v>11923148.66</v>
      </c>
    </row>
    <row r="54" spans="1:14">
      <c r="A54" t="s">
        <v>42</v>
      </c>
      <c r="B54" s="11">
        <v>380491.82999999996</v>
      </c>
      <c r="C54" s="16">
        <v>353943.76999999996</v>
      </c>
      <c r="D54" s="16">
        <v>322413.99</v>
      </c>
      <c r="E54" s="16">
        <v>415622.29000000004</v>
      </c>
      <c r="F54" s="17">
        <v>358936.39</v>
      </c>
      <c r="G54" s="11">
        <v>377631.36</v>
      </c>
      <c r="H54" s="18">
        <v>408402.8</v>
      </c>
      <c r="I54" s="21">
        <v>386146.67</v>
      </c>
      <c r="J54" s="16">
        <v>400095.35</v>
      </c>
      <c r="K54" s="21">
        <v>457242.01</v>
      </c>
      <c r="L54" s="5">
        <v>402641.43</v>
      </c>
      <c r="M54" s="5">
        <v>401059.75000000006</v>
      </c>
      <c r="N54" s="6">
        <f t="shared" si="1"/>
        <v>4664627.6399999997</v>
      </c>
    </row>
    <row r="55" spans="1:14">
      <c r="A55" t="s">
        <v>109</v>
      </c>
      <c r="B55" s="11">
        <v>259991.65</v>
      </c>
      <c r="C55" s="16">
        <v>300185.18</v>
      </c>
      <c r="D55" s="16">
        <v>278370.35000000003</v>
      </c>
      <c r="E55" s="16">
        <v>209189.86</v>
      </c>
      <c r="F55" s="17">
        <v>218114.47</v>
      </c>
      <c r="G55" s="11">
        <v>212122.29</v>
      </c>
      <c r="H55" s="18">
        <v>272367.92</v>
      </c>
      <c r="I55" s="21">
        <v>263452.56000000006</v>
      </c>
      <c r="J55" s="16">
        <v>269232.78000000003</v>
      </c>
      <c r="K55" s="21">
        <v>301096.40000000008</v>
      </c>
      <c r="L55" s="5">
        <v>258675.80000000002</v>
      </c>
      <c r="M55" s="5">
        <v>279736.82</v>
      </c>
      <c r="N55" s="6">
        <f t="shared" si="1"/>
        <v>3122536.0799999996</v>
      </c>
    </row>
    <row r="56" spans="1:14">
      <c r="A56" t="s">
        <v>110</v>
      </c>
      <c r="B56" s="11">
        <v>200433.41</v>
      </c>
      <c r="C56" s="16">
        <v>208083.13999999998</v>
      </c>
      <c r="D56" s="16">
        <v>216701.18</v>
      </c>
      <c r="E56" s="16">
        <v>177412.28</v>
      </c>
      <c r="F56" s="17">
        <v>184992.55000000002</v>
      </c>
      <c r="G56" s="11">
        <v>185683.44999999998</v>
      </c>
      <c r="H56" s="18">
        <v>189906.4</v>
      </c>
      <c r="I56" s="21">
        <v>176443.72</v>
      </c>
      <c r="J56" s="16">
        <v>157387.43</v>
      </c>
      <c r="K56" s="21">
        <v>183467.54</v>
      </c>
      <c r="L56" s="5">
        <v>172562.05000000002</v>
      </c>
      <c r="M56" s="5">
        <v>185063.19</v>
      </c>
      <c r="N56" s="6">
        <f t="shared" si="1"/>
        <v>2238136.34</v>
      </c>
    </row>
    <row r="57" spans="1:14">
      <c r="A57" t="s">
        <v>111</v>
      </c>
      <c r="B57" s="11">
        <v>539986.93999999994</v>
      </c>
      <c r="C57" s="16">
        <v>581992.19000000006</v>
      </c>
      <c r="D57" s="16">
        <v>551353.63</v>
      </c>
      <c r="E57" s="16">
        <v>529413.06999999995</v>
      </c>
      <c r="F57" s="17">
        <v>538823.03</v>
      </c>
      <c r="G57" s="11">
        <v>516852.19</v>
      </c>
      <c r="H57" s="18">
        <v>537031.48</v>
      </c>
      <c r="I57" s="21">
        <v>504306.82000000007</v>
      </c>
      <c r="J57" s="16">
        <v>501541.2</v>
      </c>
      <c r="K57" s="21">
        <v>579949.80000000005</v>
      </c>
      <c r="L57" s="5">
        <v>552848.18000000005</v>
      </c>
      <c r="M57" s="5">
        <v>594976.53999999992</v>
      </c>
      <c r="N57" s="6">
        <f t="shared" si="1"/>
        <v>6529075.0699999994</v>
      </c>
    </row>
    <row r="58" spans="1:14">
      <c r="A58" t="s">
        <v>46</v>
      </c>
      <c r="B58" s="11">
        <v>141804.52000000002</v>
      </c>
      <c r="C58" s="16">
        <v>145943.69</v>
      </c>
      <c r="D58" s="16">
        <v>162673.91</v>
      </c>
      <c r="E58" s="16">
        <v>140375.51999999999</v>
      </c>
      <c r="F58" s="17">
        <v>152878.73000000001</v>
      </c>
      <c r="G58" s="11">
        <v>151527.73000000001</v>
      </c>
      <c r="H58" s="18">
        <v>158672.75</v>
      </c>
      <c r="I58" s="21">
        <v>157357.51</v>
      </c>
      <c r="J58" s="16">
        <v>159958.64000000001</v>
      </c>
      <c r="K58" s="21">
        <v>182583.67</v>
      </c>
      <c r="L58" s="5">
        <v>148849.79999999999</v>
      </c>
      <c r="M58" s="5">
        <v>154954.56999999998</v>
      </c>
      <c r="N58" s="6">
        <f t="shared" si="1"/>
        <v>1857581.04</v>
      </c>
    </row>
    <row r="59" spans="1:14">
      <c r="A59" t="s">
        <v>112</v>
      </c>
      <c r="B59" s="11">
        <v>3221178.5799999996</v>
      </c>
      <c r="C59" s="16">
        <v>3248614.02</v>
      </c>
      <c r="D59" s="16">
        <v>2706824.9799999995</v>
      </c>
      <c r="E59" s="16">
        <v>3853256.42</v>
      </c>
      <c r="F59" s="17">
        <v>3234307.86</v>
      </c>
      <c r="G59" s="11">
        <v>3165909.63</v>
      </c>
      <c r="H59" s="18">
        <v>3245374.22</v>
      </c>
      <c r="I59" s="21">
        <v>3096931.57</v>
      </c>
      <c r="J59" s="16">
        <v>3083021.79</v>
      </c>
      <c r="K59" s="21">
        <v>3604135.2800000003</v>
      </c>
      <c r="L59" s="5">
        <v>3224935.52</v>
      </c>
      <c r="M59" s="5">
        <v>3247055.9299999997</v>
      </c>
      <c r="N59" s="6">
        <f t="shared" si="1"/>
        <v>38931545.799999997</v>
      </c>
    </row>
    <row r="60" spans="1:14">
      <c r="A60" t="s">
        <v>113</v>
      </c>
      <c r="B60" s="11">
        <v>837614.45</v>
      </c>
      <c r="C60" s="16">
        <v>889979.27</v>
      </c>
      <c r="D60" s="16">
        <v>673516.23</v>
      </c>
      <c r="E60" s="16">
        <v>958617.43</v>
      </c>
      <c r="F60" s="17">
        <v>793731.1</v>
      </c>
      <c r="G60" s="11">
        <v>786125.07</v>
      </c>
      <c r="H60" s="18">
        <v>838429.75</v>
      </c>
      <c r="I60" s="21">
        <v>793021.32000000007</v>
      </c>
      <c r="J60" s="16">
        <v>812336.99000000011</v>
      </c>
      <c r="K60" s="21">
        <v>926599.99999999988</v>
      </c>
      <c r="L60" s="5">
        <v>872275.13</v>
      </c>
      <c r="M60" s="5">
        <v>836084.72</v>
      </c>
      <c r="N60" s="6">
        <f t="shared" si="1"/>
        <v>10018331.460000003</v>
      </c>
    </row>
    <row r="61" spans="1:14">
      <c r="A61" t="s">
        <v>114</v>
      </c>
      <c r="B61" s="11">
        <v>2634368.61</v>
      </c>
      <c r="C61" s="16">
        <v>2587460.41</v>
      </c>
      <c r="D61" s="16">
        <v>2540378.1699999995</v>
      </c>
      <c r="E61" s="16">
        <v>2947692.1300000008</v>
      </c>
      <c r="F61" s="17">
        <v>2745146.83</v>
      </c>
      <c r="G61" s="11">
        <v>2785983.16</v>
      </c>
      <c r="H61" s="18">
        <v>2999563.71</v>
      </c>
      <c r="I61" s="21">
        <v>2859910.7399999998</v>
      </c>
      <c r="J61" s="16">
        <v>2981890.54</v>
      </c>
      <c r="K61" s="21">
        <v>3220445.17</v>
      </c>
      <c r="L61" s="5">
        <v>3051357.63</v>
      </c>
      <c r="M61" s="5">
        <v>2914143.8899999997</v>
      </c>
      <c r="N61" s="6">
        <f t="shared" si="1"/>
        <v>34268340.989999995</v>
      </c>
    </row>
    <row r="62" spans="1:14">
      <c r="A62" t="s">
        <v>50</v>
      </c>
      <c r="B62" s="11">
        <v>968536.31</v>
      </c>
      <c r="C62" s="16">
        <v>979862.79</v>
      </c>
      <c r="D62" s="16">
        <v>928753</v>
      </c>
      <c r="E62" s="16">
        <v>994516.77</v>
      </c>
      <c r="F62" s="17">
        <v>1019447.09</v>
      </c>
      <c r="G62" s="11">
        <v>1011410.4400000001</v>
      </c>
      <c r="H62" s="18">
        <v>1023719.03</v>
      </c>
      <c r="I62" s="21">
        <v>1003551.2000000001</v>
      </c>
      <c r="J62" s="16">
        <v>1009123.46</v>
      </c>
      <c r="K62" s="21">
        <v>1131425.1300000001</v>
      </c>
      <c r="L62" s="5">
        <v>1023235.29</v>
      </c>
      <c r="M62" s="5">
        <v>1065839.8</v>
      </c>
      <c r="N62" s="6">
        <f t="shared" si="1"/>
        <v>12159420.310000002</v>
      </c>
    </row>
    <row r="63" spans="1:14">
      <c r="A63" t="s">
        <v>115</v>
      </c>
      <c r="B63" s="11">
        <v>1857159.6800000002</v>
      </c>
      <c r="C63" s="16">
        <v>1825255.22</v>
      </c>
      <c r="D63" s="16">
        <v>1809094.9300000002</v>
      </c>
      <c r="E63" s="16">
        <v>1899010.5199999998</v>
      </c>
      <c r="F63" s="17">
        <v>1850899.78</v>
      </c>
      <c r="G63" s="11">
        <v>1822186.41</v>
      </c>
      <c r="H63" s="18">
        <v>1884206.54</v>
      </c>
      <c r="I63" s="21">
        <v>1800080.19</v>
      </c>
      <c r="J63" s="16">
        <v>1913985.2400000002</v>
      </c>
      <c r="K63" s="21">
        <v>2119114.21</v>
      </c>
      <c r="L63" s="5">
        <v>1954133.79</v>
      </c>
      <c r="M63" s="5">
        <v>1960619.2000000002</v>
      </c>
      <c r="N63" s="6">
        <f t="shared" si="1"/>
        <v>22695745.709999997</v>
      </c>
    </row>
    <row r="64" spans="1:14">
      <c r="A64" t="s">
        <v>116</v>
      </c>
      <c r="B64" s="11">
        <v>1414951.2</v>
      </c>
      <c r="C64" s="16">
        <v>1439754.22</v>
      </c>
      <c r="D64" s="16">
        <v>1486013.74</v>
      </c>
      <c r="E64" s="16">
        <v>1531985.49</v>
      </c>
      <c r="F64" s="17">
        <v>1525814.6899999997</v>
      </c>
      <c r="G64" s="11">
        <v>1470010.65</v>
      </c>
      <c r="H64" s="18">
        <v>1510268.07</v>
      </c>
      <c r="I64" s="21">
        <v>1431979.6</v>
      </c>
      <c r="J64" s="16">
        <v>1364716.28</v>
      </c>
      <c r="K64" s="21">
        <v>1563989.14</v>
      </c>
      <c r="L64" s="5">
        <v>1341806.4999999998</v>
      </c>
      <c r="M64" s="5">
        <v>1347598.01</v>
      </c>
      <c r="N64" s="6">
        <f t="shared" si="1"/>
        <v>17428887.59</v>
      </c>
    </row>
    <row r="65" spans="1:14">
      <c r="A65" t="s">
        <v>117</v>
      </c>
      <c r="B65" s="11">
        <v>163358.88</v>
      </c>
      <c r="C65" s="16">
        <v>162088.22999999998</v>
      </c>
      <c r="D65" s="16">
        <v>171532.24</v>
      </c>
      <c r="E65" s="16">
        <v>150087.56000000003</v>
      </c>
      <c r="F65" s="17">
        <v>153285.67000000001</v>
      </c>
      <c r="G65" s="11">
        <v>157733.53</v>
      </c>
      <c r="H65" s="18">
        <v>158027.22</v>
      </c>
      <c r="I65" s="21">
        <v>152651.22</v>
      </c>
      <c r="J65" s="16">
        <v>150076.28000000003</v>
      </c>
      <c r="K65" s="21">
        <v>174226.08</v>
      </c>
      <c r="L65" s="5">
        <v>157433.93999999997</v>
      </c>
      <c r="M65" s="5">
        <v>163859.91</v>
      </c>
      <c r="N65" s="6">
        <f t="shared" si="1"/>
        <v>1914360.76</v>
      </c>
    </row>
    <row r="66" spans="1:14">
      <c r="A66" t="s">
        <v>118</v>
      </c>
      <c r="B66" s="11">
        <v>610118.22</v>
      </c>
      <c r="C66" s="16">
        <v>633422.38</v>
      </c>
      <c r="D66" s="16">
        <v>690447.58000000007</v>
      </c>
      <c r="E66" s="16">
        <v>573183.49</v>
      </c>
      <c r="F66" s="17">
        <v>605443.4</v>
      </c>
      <c r="G66" s="11">
        <v>597267.86999999988</v>
      </c>
      <c r="H66" s="18">
        <v>622245.51</v>
      </c>
      <c r="I66" s="21">
        <v>573079.01</v>
      </c>
      <c r="J66" s="16">
        <v>521364.69999999995</v>
      </c>
      <c r="K66" s="21">
        <v>608343.03</v>
      </c>
      <c r="L66" s="5">
        <v>560047.42999999993</v>
      </c>
      <c r="M66" s="5">
        <v>563931.73</v>
      </c>
      <c r="N66" s="6">
        <f t="shared" si="1"/>
        <v>7158894.3499999996</v>
      </c>
    </row>
    <row r="67" spans="1:14">
      <c r="A67" t="s">
        <v>119</v>
      </c>
      <c r="B67" s="11">
        <v>666183.67999999993</v>
      </c>
      <c r="C67" s="16">
        <v>645165.65999999992</v>
      </c>
      <c r="D67" s="16">
        <v>648367.12</v>
      </c>
      <c r="E67" s="16">
        <v>657881.59000000008</v>
      </c>
      <c r="F67" s="17">
        <v>633726.76</v>
      </c>
      <c r="G67" s="11">
        <v>647698.03999999992</v>
      </c>
      <c r="H67" s="18">
        <v>688109.73</v>
      </c>
      <c r="I67" s="21">
        <v>656116.21</v>
      </c>
      <c r="J67" s="16">
        <v>641819.00999999989</v>
      </c>
      <c r="K67" s="21">
        <v>715765.42</v>
      </c>
      <c r="L67" s="5">
        <v>643507.39</v>
      </c>
      <c r="M67" s="5">
        <v>673374.74</v>
      </c>
      <c r="N67" s="6">
        <f t="shared" si="1"/>
        <v>7917715.3499999996</v>
      </c>
    </row>
    <row r="68" spans="1:14">
      <c r="A68" t="s">
        <v>120</v>
      </c>
      <c r="B68" s="11">
        <v>396349.82</v>
      </c>
      <c r="C68" s="16">
        <v>391812.85000000003</v>
      </c>
      <c r="D68" s="16">
        <v>405356.78</v>
      </c>
      <c r="E68" s="16">
        <v>326826.78999999992</v>
      </c>
      <c r="F68" s="17">
        <v>355531.39999999997</v>
      </c>
      <c r="G68" s="11">
        <v>329040.93</v>
      </c>
      <c r="H68" s="18">
        <v>341854.14</v>
      </c>
      <c r="I68" s="21">
        <v>315726.99</v>
      </c>
      <c r="J68" s="16">
        <v>349839.95999999996</v>
      </c>
      <c r="K68" s="21">
        <v>414164.79</v>
      </c>
      <c r="L68" s="5">
        <v>373810.12</v>
      </c>
      <c r="M68" s="5">
        <v>406896.44999999995</v>
      </c>
      <c r="N68" s="6">
        <f t="shared" si="1"/>
        <v>4407211.0200000005</v>
      </c>
    </row>
    <row r="69" spans="1:14">
      <c r="A69" t="s">
        <v>121</v>
      </c>
      <c r="B69" s="11">
        <v>739658.14</v>
      </c>
      <c r="C69" s="16">
        <v>740852.03999999992</v>
      </c>
      <c r="D69" s="16">
        <v>656136.74</v>
      </c>
      <c r="E69" s="16">
        <v>840765.43</v>
      </c>
      <c r="F69" s="17">
        <v>768016.04</v>
      </c>
      <c r="G69" s="11">
        <v>786449.07</v>
      </c>
      <c r="H69" s="18">
        <v>801128.78</v>
      </c>
      <c r="I69" s="21">
        <v>783057.64000000013</v>
      </c>
      <c r="J69" s="16">
        <v>846564.28</v>
      </c>
      <c r="K69" s="21">
        <v>917121.16</v>
      </c>
      <c r="L69" s="5">
        <v>799216.37000000011</v>
      </c>
      <c r="M69" s="5">
        <v>762399.09</v>
      </c>
      <c r="N69" s="6">
        <f t="shared" si="1"/>
        <v>9441364.7800000012</v>
      </c>
    </row>
    <row r="70" spans="1:14">
      <c r="A70" t="s">
        <v>122</v>
      </c>
      <c r="B70" s="11">
        <v>956667.52</v>
      </c>
      <c r="C70" s="16">
        <v>978182.41</v>
      </c>
      <c r="D70" s="16">
        <v>696377.0199999999</v>
      </c>
      <c r="E70" s="16">
        <v>1266587.1300000001</v>
      </c>
      <c r="F70" s="17">
        <v>970329.27</v>
      </c>
      <c r="G70" s="11">
        <v>944606.32000000007</v>
      </c>
      <c r="H70" s="18">
        <v>984891.75</v>
      </c>
      <c r="I70" s="21">
        <v>944815.95</v>
      </c>
      <c r="J70" s="16">
        <v>984770.51000000013</v>
      </c>
      <c r="K70" s="21">
        <v>1144459.5</v>
      </c>
      <c r="L70" s="5">
        <v>1000137.0900000001</v>
      </c>
      <c r="M70" s="5">
        <v>1022029.8700000001</v>
      </c>
      <c r="N70" s="6">
        <f t="shared" si="1"/>
        <v>11893854.34</v>
      </c>
    </row>
    <row r="71" spans="1:14">
      <c r="A71" t="s">
        <v>59</v>
      </c>
      <c r="B71" s="11">
        <v>388377.23</v>
      </c>
      <c r="C71" s="16">
        <v>385551.28</v>
      </c>
      <c r="D71" s="16">
        <v>453472.85</v>
      </c>
      <c r="E71" s="16">
        <v>376465.87</v>
      </c>
      <c r="F71" s="17">
        <v>405673.55000000005</v>
      </c>
      <c r="G71" s="11">
        <v>421797.36</v>
      </c>
      <c r="H71" s="18">
        <v>446787.35</v>
      </c>
      <c r="I71" s="21">
        <v>396190.71</v>
      </c>
      <c r="J71" s="16">
        <v>315791.10000000003</v>
      </c>
      <c r="K71" s="21">
        <v>394664.43999999994</v>
      </c>
      <c r="L71" s="5">
        <v>322609.31</v>
      </c>
      <c r="M71" s="5">
        <v>308593.07</v>
      </c>
      <c r="N71" s="6">
        <f t="shared" si="1"/>
        <v>4615974.12</v>
      </c>
    </row>
    <row r="72" spans="1:14">
      <c r="A72" t="s">
        <v>123</v>
      </c>
      <c r="B72" s="11">
        <v>144231.47</v>
      </c>
      <c r="C72" s="16">
        <v>148421.84000000003</v>
      </c>
      <c r="D72" s="16">
        <v>156489.81</v>
      </c>
      <c r="E72" s="16">
        <v>131211.81</v>
      </c>
      <c r="F72" s="17">
        <v>139694.01</v>
      </c>
      <c r="G72" s="11">
        <v>137488.90000000002</v>
      </c>
      <c r="H72" s="18">
        <v>142012.76</v>
      </c>
      <c r="I72" s="21">
        <v>128319.63000000002</v>
      </c>
      <c r="J72" s="16">
        <v>114155.67</v>
      </c>
      <c r="K72" s="21">
        <v>138813.15000000002</v>
      </c>
      <c r="L72" s="5">
        <v>122210.42</v>
      </c>
      <c r="M72" s="5">
        <v>136807.45000000001</v>
      </c>
      <c r="N72" s="6">
        <f t="shared" si="1"/>
        <v>1639856.9200000002</v>
      </c>
    </row>
    <row r="73" spans="1:14">
      <c r="A73" t="s">
        <v>61</v>
      </c>
      <c r="B73" s="11">
        <v>81353.159999999989</v>
      </c>
      <c r="C73" s="16">
        <v>88873.31</v>
      </c>
      <c r="D73" s="16">
        <v>88030.98</v>
      </c>
      <c r="E73" s="16">
        <v>78563.33</v>
      </c>
      <c r="F73" s="17">
        <v>84734.96</v>
      </c>
      <c r="G73" s="11">
        <v>83368.260000000009</v>
      </c>
      <c r="H73" s="18">
        <v>81410.36</v>
      </c>
      <c r="I73" s="21">
        <v>76841.210000000006</v>
      </c>
      <c r="J73" s="16">
        <v>71820.63</v>
      </c>
      <c r="K73" s="21">
        <v>84206.55</v>
      </c>
      <c r="L73" s="5">
        <v>77428.72</v>
      </c>
      <c r="M73" s="5">
        <v>80787.990000000005</v>
      </c>
      <c r="N73" s="6">
        <f t="shared" si="1"/>
        <v>977419.46</v>
      </c>
    </row>
    <row r="74" spans="1:14">
      <c r="A74" t="s">
        <v>62</v>
      </c>
      <c r="B74" s="11">
        <v>33380.939999999995</v>
      </c>
      <c r="C74" s="16">
        <v>31930.400000000001</v>
      </c>
      <c r="D74" s="16">
        <v>38976.840000000004</v>
      </c>
      <c r="E74" s="16">
        <v>33419.22</v>
      </c>
      <c r="F74" s="17">
        <v>33984.81</v>
      </c>
      <c r="G74" s="11">
        <v>33668.44</v>
      </c>
      <c r="H74" s="18">
        <v>33046.519999999997</v>
      </c>
      <c r="I74" s="21">
        <v>31428.909999999996</v>
      </c>
      <c r="J74" s="16">
        <v>26591.030000000002</v>
      </c>
      <c r="K74" s="21">
        <v>30050.739999999998</v>
      </c>
      <c r="L74" s="5">
        <v>26491.23</v>
      </c>
      <c r="M74" s="5">
        <v>28539.079999999998</v>
      </c>
      <c r="N74" s="6">
        <f t="shared" si="1"/>
        <v>381508.16</v>
      </c>
    </row>
    <row r="75" spans="1:14">
      <c r="A75" t="s">
        <v>124</v>
      </c>
      <c r="B75" s="11">
        <v>1112606.3499999999</v>
      </c>
      <c r="C75" s="16">
        <v>1139267.96</v>
      </c>
      <c r="D75" s="16">
        <v>1069368.3799999999</v>
      </c>
      <c r="E75" s="16">
        <v>1188313.06</v>
      </c>
      <c r="F75" s="17">
        <v>1113195.53</v>
      </c>
      <c r="G75" s="11">
        <v>1094990.46</v>
      </c>
      <c r="H75" s="18">
        <v>1114091.01</v>
      </c>
      <c r="I75" s="21">
        <v>1075515.06</v>
      </c>
      <c r="J75" s="16">
        <v>1113841.43</v>
      </c>
      <c r="K75" s="21">
        <v>1291261.23</v>
      </c>
      <c r="L75" s="5">
        <v>1149739.7400000002</v>
      </c>
      <c r="M75" s="5">
        <v>1217218.78</v>
      </c>
      <c r="N75" s="6">
        <f t="shared" si="1"/>
        <v>13679408.99</v>
      </c>
    </row>
    <row r="76" spans="1:14">
      <c r="A76" t="s">
        <v>125</v>
      </c>
      <c r="B76" s="11">
        <v>56461.99</v>
      </c>
      <c r="C76" s="16">
        <v>59446.53</v>
      </c>
      <c r="D76" s="16">
        <v>55467.96</v>
      </c>
      <c r="E76" s="16">
        <v>51193.450000000004</v>
      </c>
      <c r="F76" s="17">
        <v>56330.369999999995</v>
      </c>
      <c r="G76" s="11">
        <v>50500.51</v>
      </c>
      <c r="H76" s="18">
        <v>47978.76</v>
      </c>
      <c r="I76" s="21">
        <v>49402.31</v>
      </c>
      <c r="J76" s="16">
        <v>52500.079999999994</v>
      </c>
      <c r="K76" s="21">
        <v>60555.54</v>
      </c>
      <c r="L76" s="5">
        <v>51693.48</v>
      </c>
      <c r="M76" s="5">
        <v>68480.33</v>
      </c>
      <c r="N76" s="6">
        <f>SUM(B76:M76)</f>
        <v>660011.30999999994</v>
      </c>
    </row>
    <row r="77" spans="1:14">
      <c r="A77" t="s">
        <v>126</v>
      </c>
      <c r="B77" s="11">
        <v>210776.99</v>
      </c>
      <c r="C77" s="16">
        <v>231740.97999999998</v>
      </c>
      <c r="D77" s="16">
        <v>198361.87000000002</v>
      </c>
      <c r="E77" s="16">
        <v>125151.20999999999</v>
      </c>
      <c r="F77" s="17">
        <v>129019.06999999999</v>
      </c>
      <c r="G77" s="11">
        <v>115308.33</v>
      </c>
      <c r="H77" s="18">
        <v>115868.4</v>
      </c>
      <c r="I77" s="21">
        <v>116716.34999999999</v>
      </c>
      <c r="J77" s="16">
        <v>123154.13999999998</v>
      </c>
      <c r="K77" s="21">
        <v>164505.56999999998</v>
      </c>
      <c r="L77" s="5">
        <v>157496.97000000003</v>
      </c>
      <c r="M77" s="5">
        <v>170192.21999999997</v>
      </c>
      <c r="N77" s="6">
        <f>SUM(B77:M77)</f>
        <v>1858292.0999999999</v>
      </c>
    </row>
    <row r="78" spans="1:14">
      <c r="A78" t="s">
        <v>66</v>
      </c>
      <c r="B78" s="11">
        <v>57130.91</v>
      </c>
      <c r="C78" s="16">
        <v>58596.200000000004</v>
      </c>
      <c r="D78" s="16">
        <v>60050.169999999991</v>
      </c>
      <c r="E78" s="16">
        <v>51243.680000000008</v>
      </c>
      <c r="F78" s="17">
        <v>55825.54</v>
      </c>
      <c r="G78" s="11">
        <v>54161.430000000008</v>
      </c>
      <c r="H78" s="18">
        <v>52392.9</v>
      </c>
      <c r="I78" s="21">
        <v>55878.36</v>
      </c>
      <c r="J78" s="16">
        <v>58377.860000000008</v>
      </c>
      <c r="K78" s="21">
        <v>67871.78</v>
      </c>
      <c r="L78" s="5">
        <v>62009.319999999992</v>
      </c>
      <c r="M78" s="5">
        <v>68475.87</v>
      </c>
      <c r="N78" s="6">
        <f>SUM(B78:M78)</f>
        <v>702014.0199999999</v>
      </c>
    </row>
    <row r="79" spans="1:14">
      <c r="A79" t="s">
        <v>1</v>
      </c>
      <c r="B79" s="3"/>
      <c r="C79" s="3"/>
      <c r="D79" s="3"/>
      <c r="E79" s="3"/>
      <c r="F79" s="3"/>
      <c r="G79" s="3"/>
      <c r="H79" s="3"/>
      <c r="I79" s="3"/>
      <c r="J79" s="3"/>
      <c r="K79" s="3"/>
      <c r="L79" s="3"/>
      <c r="M79" s="3"/>
    </row>
    <row r="80" spans="1:14">
      <c r="A80" t="s">
        <v>68</v>
      </c>
      <c r="B80" s="5">
        <f t="shared" ref="B80:M80" si="2">SUM(B12:B78)</f>
        <v>45805022.800000004</v>
      </c>
      <c r="C80" s="5">
        <f t="shared" si="2"/>
        <v>45729941.81000001</v>
      </c>
      <c r="D80" s="5">
        <f t="shared" si="2"/>
        <v>45289729.960000008</v>
      </c>
      <c r="E80" s="5">
        <f t="shared" si="2"/>
        <v>47957473.340000026</v>
      </c>
      <c r="F80" s="5">
        <f t="shared" si="2"/>
        <v>46027278.579999998</v>
      </c>
      <c r="G80" s="5">
        <f t="shared" si="2"/>
        <v>45647848.889999978</v>
      </c>
      <c r="H80" s="5">
        <f t="shared" si="2"/>
        <v>47131069.609999985</v>
      </c>
      <c r="I80" s="5">
        <f t="shared" si="2"/>
        <v>46078194.900000013</v>
      </c>
      <c r="J80" s="5">
        <f t="shared" si="2"/>
        <v>46403118.940000005</v>
      </c>
      <c r="K80" s="5">
        <f t="shared" si="2"/>
        <v>52489439.479999997</v>
      </c>
      <c r="L80" s="5">
        <f t="shared" si="2"/>
        <v>47628743.460000001</v>
      </c>
      <c r="M80" s="5">
        <f t="shared" si="2"/>
        <v>47883212.579999991</v>
      </c>
      <c r="N80" s="6">
        <f>SUM(B80:M80)</f>
        <v>564071074.35000002</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79" fitToHeight="1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3"/>
    <pageSetUpPr fitToPage="1"/>
  </sheetPr>
  <dimension ref="A1:N80"/>
  <sheetViews>
    <sheetView topLeftCell="D67" workbookViewId="0">
      <selection activeCell="J89" sqref="J89"/>
    </sheetView>
  </sheetViews>
  <sheetFormatPr defaultRowHeight="12.75"/>
  <cols>
    <col min="1" max="1" width="16.1640625" bestFit="1" customWidth="1"/>
    <col min="2" max="7" width="11.1640625" bestFit="1" customWidth="1"/>
    <col min="8" max="8" width="10.1640625" bestFit="1" customWidth="1"/>
    <col min="9" max="13" width="11.1640625" bestFit="1" customWidth="1"/>
    <col min="14" max="14" width="11.1640625" style="6" bestFit="1" customWidth="1"/>
  </cols>
  <sheetData>
    <row r="1" spans="1:14">
      <c r="A1" t="str">
        <f>'SFY1012'!A1</f>
        <v>VALIDATED TAX RECEIPTS DATA FOR:  JULY, 2010 thru June, 2012</v>
      </c>
      <c r="N1" t="s">
        <v>89</v>
      </c>
    </row>
    <row r="2" spans="1:14">
      <c r="N2"/>
    </row>
    <row r="3" spans="1:14">
      <c r="A3" s="36" t="s">
        <v>69</v>
      </c>
      <c r="B3" s="36"/>
      <c r="C3" s="36"/>
      <c r="D3" s="36"/>
      <c r="E3" s="36"/>
      <c r="F3" s="36"/>
      <c r="G3" s="36"/>
      <c r="H3" s="36"/>
      <c r="I3" s="36"/>
      <c r="J3" s="36"/>
      <c r="K3" s="36"/>
      <c r="L3" s="36"/>
      <c r="M3" s="36"/>
      <c r="N3" s="36"/>
    </row>
    <row r="4" spans="1:14">
      <c r="A4" s="36" t="s">
        <v>131</v>
      </c>
      <c r="B4" s="36"/>
      <c r="C4" s="36"/>
      <c r="D4" s="36"/>
      <c r="E4" s="36"/>
      <c r="F4" s="36"/>
      <c r="G4" s="36"/>
      <c r="H4" s="36"/>
      <c r="I4" s="36"/>
      <c r="J4" s="36"/>
      <c r="K4" s="36"/>
      <c r="L4" s="36"/>
      <c r="M4" s="36"/>
      <c r="N4" s="36"/>
    </row>
    <row r="5" spans="1:14">
      <c r="A5" s="36" t="s">
        <v>70</v>
      </c>
      <c r="B5" s="36"/>
      <c r="C5" s="36"/>
      <c r="D5" s="36"/>
      <c r="E5" s="36"/>
      <c r="F5" s="36"/>
      <c r="G5" s="36"/>
      <c r="H5" s="36"/>
      <c r="I5" s="36"/>
      <c r="J5" s="36"/>
      <c r="K5" s="36"/>
      <c r="L5" s="36"/>
      <c r="M5" s="36"/>
      <c r="N5" s="36"/>
    </row>
    <row r="6" spans="1:14">
      <c r="A6" s="36" t="s">
        <v>135</v>
      </c>
      <c r="B6" s="36"/>
      <c r="C6" s="36"/>
      <c r="D6" s="36"/>
      <c r="E6" s="36"/>
      <c r="F6" s="36"/>
      <c r="G6" s="36"/>
      <c r="H6" s="36"/>
      <c r="I6" s="36"/>
      <c r="J6" s="36"/>
      <c r="K6" s="36"/>
      <c r="L6" s="36"/>
      <c r="M6" s="36"/>
      <c r="N6" s="36"/>
    </row>
    <row r="7" spans="1:14">
      <c r="A7" s="36" t="s">
        <v>134</v>
      </c>
      <c r="B7" s="36"/>
      <c r="C7" s="36"/>
      <c r="D7" s="36"/>
      <c r="E7" s="36"/>
      <c r="F7" s="36"/>
      <c r="G7" s="36"/>
      <c r="H7" s="36"/>
      <c r="I7" s="36"/>
      <c r="J7" s="36"/>
      <c r="K7" s="36"/>
      <c r="L7" s="36"/>
      <c r="M7" s="36"/>
      <c r="N7" s="36"/>
    </row>
    <row r="9" spans="1:14">
      <c r="B9" s="2">
        <f>'Local Option Sales Tax Coll'!B9</f>
        <v>40725</v>
      </c>
      <c r="C9" s="2">
        <f>'Local Option Sales Tax Coll'!C9</f>
        <v>40756</v>
      </c>
      <c r="D9" s="2">
        <f>'Local Option Sales Tax Coll'!D9</f>
        <v>40787</v>
      </c>
      <c r="E9" s="2">
        <f>'Local Option Sales Tax Coll'!E9</f>
        <v>40817</v>
      </c>
      <c r="F9" s="2">
        <f>'Local Option Sales Tax Coll'!F9</f>
        <v>40848</v>
      </c>
      <c r="G9" s="2">
        <f>'Local Option Sales Tax Coll'!G9</f>
        <v>40878</v>
      </c>
      <c r="H9" s="2">
        <f>'Local Option Sales Tax Coll'!H9</f>
        <v>40909</v>
      </c>
      <c r="I9" s="2">
        <f>'Local Option Sales Tax Coll'!I9</f>
        <v>40940</v>
      </c>
      <c r="J9" s="2">
        <f>'Local Option Sales Tax Coll'!J9</f>
        <v>40969</v>
      </c>
      <c r="K9" s="2">
        <f>'Local Option Sales Tax Coll'!K9</f>
        <v>41000</v>
      </c>
      <c r="L9" s="2">
        <f>'Local Option Sales Tax Coll'!L9</f>
        <v>41030</v>
      </c>
      <c r="M9" s="2">
        <f>'Local Option Sales Tax Coll'!M9</f>
        <v>41061</v>
      </c>
      <c r="N9" s="2" t="str">
        <f>'Local Option Sales Tax Coll'!N9</f>
        <v>SFY11-12</v>
      </c>
    </row>
    <row r="10" spans="1:14">
      <c r="A10" t="s">
        <v>0</v>
      </c>
      <c r="B10" s="3"/>
      <c r="C10" s="3"/>
      <c r="D10" s="3"/>
      <c r="E10" s="3"/>
      <c r="F10" s="3"/>
      <c r="G10" s="3"/>
      <c r="H10" s="3"/>
      <c r="I10" s="3"/>
      <c r="J10" s="3"/>
      <c r="K10" s="3"/>
      <c r="L10" s="3"/>
      <c r="M10" s="3"/>
    </row>
    <row r="11" spans="1:14">
      <c r="A11" t="s">
        <v>1</v>
      </c>
      <c r="B11" s="3"/>
      <c r="C11" s="3"/>
      <c r="D11" s="3"/>
      <c r="E11" s="3"/>
      <c r="F11" s="3"/>
      <c r="G11" s="3"/>
      <c r="H11" s="3"/>
      <c r="I11" s="3"/>
      <c r="J11" s="3"/>
      <c r="K11" s="3"/>
      <c r="L11" s="3"/>
      <c r="M11" s="3"/>
    </row>
    <row r="12" spans="1:14">
      <c r="A12" t="s">
        <v>90</v>
      </c>
      <c r="B12" s="12">
        <v>413428.56</v>
      </c>
      <c r="C12" s="15">
        <v>443311.94</v>
      </c>
      <c r="D12" s="15">
        <v>451844.97</v>
      </c>
      <c r="E12" s="15">
        <v>428062.88</v>
      </c>
      <c r="F12" s="5">
        <v>439331.66</v>
      </c>
      <c r="G12" s="15">
        <v>430684.81</v>
      </c>
      <c r="H12" s="19">
        <v>441003.34</v>
      </c>
      <c r="I12" s="15">
        <v>430630.62</v>
      </c>
      <c r="J12" s="23">
        <v>425609.32</v>
      </c>
      <c r="K12" s="12">
        <v>485412.39999999997</v>
      </c>
      <c r="L12" s="5">
        <v>452445.89</v>
      </c>
      <c r="M12" s="5">
        <v>437902.52</v>
      </c>
      <c r="N12" s="6">
        <f>SUM(B12:M12)</f>
        <v>5279668.91</v>
      </c>
    </row>
    <row r="13" spans="1:14">
      <c r="A13" t="s">
        <v>91</v>
      </c>
      <c r="B13" s="12">
        <v>0</v>
      </c>
      <c r="C13" s="15">
        <v>0</v>
      </c>
      <c r="D13" s="15">
        <v>0</v>
      </c>
      <c r="E13" s="15">
        <v>0</v>
      </c>
      <c r="F13" s="5">
        <v>0</v>
      </c>
      <c r="G13" s="15">
        <v>0</v>
      </c>
      <c r="H13" s="19">
        <v>0</v>
      </c>
      <c r="I13" s="15">
        <v>0</v>
      </c>
      <c r="J13" s="23">
        <v>0</v>
      </c>
      <c r="K13" s="12">
        <v>0</v>
      </c>
      <c r="L13" s="5">
        <v>0</v>
      </c>
      <c r="M13" s="5">
        <v>0</v>
      </c>
      <c r="N13" s="6">
        <f t="shared" ref="N13:N76" si="0">SUM(B13:M13)</f>
        <v>0</v>
      </c>
    </row>
    <row r="14" spans="1:14">
      <c r="A14" t="s">
        <v>92</v>
      </c>
      <c r="B14" s="12">
        <v>0</v>
      </c>
      <c r="C14" s="15">
        <v>0</v>
      </c>
      <c r="D14" s="15">
        <v>0</v>
      </c>
      <c r="E14" s="15">
        <v>0</v>
      </c>
      <c r="F14" s="5">
        <v>0</v>
      </c>
      <c r="G14" s="15">
        <v>0</v>
      </c>
      <c r="H14" s="19">
        <v>0</v>
      </c>
      <c r="I14" s="15">
        <v>0</v>
      </c>
      <c r="J14" s="23">
        <v>0</v>
      </c>
      <c r="K14" s="12">
        <v>0</v>
      </c>
      <c r="L14" s="5">
        <v>0</v>
      </c>
      <c r="M14" s="5">
        <v>0</v>
      </c>
      <c r="N14" s="6">
        <f t="shared" si="0"/>
        <v>0</v>
      </c>
    </row>
    <row r="15" spans="1:14">
      <c r="A15" t="s">
        <v>5</v>
      </c>
      <c r="B15" s="12">
        <v>0</v>
      </c>
      <c r="C15" s="15">
        <v>0</v>
      </c>
      <c r="D15" s="15">
        <v>0</v>
      </c>
      <c r="E15" s="15">
        <v>0</v>
      </c>
      <c r="F15" s="5">
        <v>0</v>
      </c>
      <c r="G15" s="15">
        <v>0</v>
      </c>
      <c r="H15" s="19">
        <v>0</v>
      </c>
      <c r="I15" s="15">
        <v>0</v>
      </c>
      <c r="J15" s="23">
        <v>0</v>
      </c>
      <c r="K15" s="12">
        <v>0</v>
      </c>
      <c r="L15" s="5">
        <v>0</v>
      </c>
      <c r="M15" s="5">
        <v>0</v>
      </c>
      <c r="N15" s="6">
        <f t="shared" si="0"/>
        <v>0</v>
      </c>
    </row>
    <row r="16" spans="1:14">
      <c r="A16" t="s">
        <v>93</v>
      </c>
      <c r="B16" s="12">
        <v>0</v>
      </c>
      <c r="C16" s="15">
        <v>0</v>
      </c>
      <c r="D16" s="15">
        <v>0</v>
      </c>
      <c r="E16" s="15">
        <v>0</v>
      </c>
      <c r="F16" s="5">
        <v>0</v>
      </c>
      <c r="G16" s="15">
        <v>0</v>
      </c>
      <c r="H16" s="19">
        <v>0</v>
      </c>
      <c r="I16" s="15">
        <v>0</v>
      </c>
      <c r="J16" s="23">
        <v>0</v>
      </c>
      <c r="K16" s="12">
        <v>0</v>
      </c>
      <c r="L16" s="5">
        <v>0</v>
      </c>
      <c r="M16" s="5">
        <v>0</v>
      </c>
      <c r="N16" s="6">
        <f t="shared" si="0"/>
        <v>0</v>
      </c>
    </row>
    <row r="17" spans="1:14">
      <c r="A17" t="s">
        <v>94</v>
      </c>
      <c r="B17" s="12">
        <v>3131893.9299999997</v>
      </c>
      <c r="C17" s="15">
        <v>3033764.65</v>
      </c>
      <c r="D17" s="15">
        <v>2792126.5700000003</v>
      </c>
      <c r="E17" s="15">
        <v>3539307.75</v>
      </c>
      <c r="F17" s="5">
        <v>3088297.11</v>
      </c>
      <c r="G17" s="15">
        <v>3050657.66</v>
      </c>
      <c r="H17" s="19">
        <v>3223657.77</v>
      </c>
      <c r="I17" s="15">
        <v>3159463.23</v>
      </c>
      <c r="J17" s="23">
        <v>3184001.41</v>
      </c>
      <c r="K17" s="12">
        <v>3343256.1</v>
      </c>
      <c r="L17" s="5">
        <v>3290928.18</v>
      </c>
      <c r="M17" s="5">
        <v>3201103.9499999997</v>
      </c>
      <c r="N17" s="6">
        <f t="shared" si="0"/>
        <v>38038458.31000001</v>
      </c>
    </row>
    <row r="18" spans="1:14">
      <c r="A18" t="s">
        <v>8</v>
      </c>
      <c r="B18" s="12">
        <v>0</v>
      </c>
      <c r="C18" s="15">
        <v>0</v>
      </c>
      <c r="D18" s="15">
        <v>0</v>
      </c>
      <c r="E18" s="15">
        <v>0</v>
      </c>
      <c r="F18" s="5">
        <v>0</v>
      </c>
      <c r="G18" s="15">
        <v>0</v>
      </c>
      <c r="H18" s="19">
        <v>0</v>
      </c>
      <c r="I18" s="15">
        <v>0</v>
      </c>
      <c r="J18" s="23">
        <v>0</v>
      </c>
      <c r="K18" s="12">
        <v>0</v>
      </c>
      <c r="L18" s="5">
        <v>0</v>
      </c>
      <c r="M18" s="5">
        <v>0</v>
      </c>
      <c r="N18" s="6">
        <f t="shared" si="0"/>
        <v>0</v>
      </c>
    </row>
    <row r="19" spans="1:14">
      <c r="A19" t="s">
        <v>95</v>
      </c>
      <c r="B19" s="12">
        <v>299934.95999999996</v>
      </c>
      <c r="C19" s="15">
        <v>298293.71000000002</v>
      </c>
      <c r="D19" s="15">
        <v>294070.68</v>
      </c>
      <c r="E19" s="15">
        <v>302469.12999999995</v>
      </c>
      <c r="F19" s="5">
        <v>321962.19</v>
      </c>
      <c r="G19" s="15">
        <v>323113.12</v>
      </c>
      <c r="H19" s="19">
        <v>339704.41</v>
      </c>
      <c r="I19" s="15">
        <v>344537.11</v>
      </c>
      <c r="J19" s="23">
        <v>361617.17</v>
      </c>
      <c r="K19" s="12">
        <v>386051.57</v>
      </c>
      <c r="L19" s="5">
        <v>354889.61</v>
      </c>
      <c r="M19" s="5">
        <v>334409.07999999996</v>
      </c>
      <c r="N19" s="6">
        <f t="shared" si="0"/>
        <v>3961052.7399999993</v>
      </c>
    </row>
    <row r="20" spans="1:14">
      <c r="A20" t="s">
        <v>96</v>
      </c>
      <c r="B20" s="12">
        <v>196633.77</v>
      </c>
      <c r="C20" s="15">
        <v>209280.69</v>
      </c>
      <c r="D20" s="15">
        <v>213050.61</v>
      </c>
      <c r="E20" s="15">
        <v>202612.56</v>
      </c>
      <c r="F20" s="5">
        <v>206125.76</v>
      </c>
      <c r="G20" s="15">
        <v>206160.56</v>
      </c>
      <c r="H20" s="19">
        <v>207790.47</v>
      </c>
      <c r="I20" s="15">
        <v>204293.9</v>
      </c>
      <c r="J20" s="23">
        <v>206221.47</v>
      </c>
      <c r="K20" s="12">
        <v>227599.29</v>
      </c>
      <c r="L20" s="5">
        <v>211299.41999999998</v>
      </c>
      <c r="M20" s="5">
        <v>201807.13999999998</v>
      </c>
      <c r="N20" s="6">
        <f t="shared" si="0"/>
        <v>2492875.64</v>
      </c>
    </row>
    <row r="21" spans="1:14">
      <c r="A21" t="s">
        <v>97</v>
      </c>
      <c r="B21" s="12">
        <v>0</v>
      </c>
      <c r="C21" s="15">
        <v>0</v>
      </c>
      <c r="D21" s="15">
        <v>0</v>
      </c>
      <c r="E21" s="15">
        <v>0</v>
      </c>
      <c r="F21" s="5">
        <v>0</v>
      </c>
      <c r="G21" s="15">
        <v>0</v>
      </c>
      <c r="H21" s="19">
        <v>0</v>
      </c>
      <c r="I21" s="15">
        <v>0</v>
      </c>
      <c r="J21" s="23">
        <v>0</v>
      </c>
      <c r="K21" s="12">
        <v>0</v>
      </c>
      <c r="L21" s="5">
        <v>0</v>
      </c>
      <c r="M21" s="5">
        <v>0</v>
      </c>
      <c r="N21" s="6">
        <f t="shared" si="0"/>
        <v>0</v>
      </c>
    </row>
    <row r="22" spans="1:14">
      <c r="A22" t="s">
        <v>98</v>
      </c>
      <c r="B22" s="12">
        <v>462541.13999999996</v>
      </c>
      <c r="C22" s="15">
        <v>454947.58999999997</v>
      </c>
      <c r="D22" s="15">
        <v>348293.76</v>
      </c>
      <c r="E22" s="15">
        <v>584860.95000000007</v>
      </c>
      <c r="F22" s="5">
        <v>499194.36000000004</v>
      </c>
      <c r="G22" s="15">
        <v>526067.62</v>
      </c>
      <c r="H22" s="19">
        <v>546553</v>
      </c>
      <c r="I22" s="15">
        <v>589285.7699999999</v>
      </c>
      <c r="J22" s="23">
        <v>622125.42000000004</v>
      </c>
      <c r="K22" s="12">
        <v>665595.72</v>
      </c>
      <c r="L22" s="5">
        <v>687258.62</v>
      </c>
      <c r="M22" s="5">
        <v>529248.36</v>
      </c>
      <c r="N22" s="6">
        <f t="shared" si="0"/>
        <v>6515972.3100000005</v>
      </c>
    </row>
    <row r="23" spans="1:14">
      <c r="A23" t="s">
        <v>12</v>
      </c>
      <c r="B23" s="12">
        <v>0</v>
      </c>
      <c r="C23" s="15">
        <v>0</v>
      </c>
      <c r="D23" s="15">
        <v>0</v>
      </c>
      <c r="E23" s="15">
        <v>0</v>
      </c>
      <c r="F23" s="5">
        <v>0</v>
      </c>
      <c r="G23" s="15">
        <v>0</v>
      </c>
      <c r="H23" s="19">
        <v>0</v>
      </c>
      <c r="I23" s="15">
        <v>0</v>
      </c>
      <c r="J23" s="23">
        <v>0</v>
      </c>
      <c r="K23" s="12">
        <v>0</v>
      </c>
      <c r="L23" s="5">
        <v>0</v>
      </c>
      <c r="M23" s="5">
        <v>0</v>
      </c>
      <c r="N23" s="6">
        <f t="shared" si="0"/>
        <v>0</v>
      </c>
    </row>
    <row r="24" spans="1:14">
      <c r="A24" t="s">
        <v>129</v>
      </c>
      <c r="B24" s="12">
        <v>2321680.7399999998</v>
      </c>
      <c r="C24" s="15">
        <v>2338870.4700000002</v>
      </c>
      <c r="D24" s="15">
        <v>2378137.11</v>
      </c>
      <c r="E24" s="15">
        <v>2448967.71</v>
      </c>
      <c r="F24" s="5">
        <v>2423363.2600000002</v>
      </c>
      <c r="G24" s="15">
        <v>2353627.9</v>
      </c>
      <c r="H24" s="19">
        <v>2437389.14</v>
      </c>
      <c r="I24" s="15">
        <v>2362532.12</v>
      </c>
      <c r="J24" s="23">
        <v>2409256.8400000003</v>
      </c>
      <c r="K24" s="12">
        <v>2541237.7599999998</v>
      </c>
      <c r="L24" s="5">
        <v>2395774.42</v>
      </c>
      <c r="M24" s="5">
        <v>2475368.5999999996</v>
      </c>
      <c r="N24" s="6">
        <f t="shared" si="0"/>
        <v>28886206.070000008</v>
      </c>
    </row>
    <row r="25" spans="1:14">
      <c r="A25" t="s">
        <v>13</v>
      </c>
      <c r="B25" s="12">
        <v>43514.719999999994</v>
      </c>
      <c r="C25" s="15">
        <v>39554.71</v>
      </c>
      <c r="D25" s="15">
        <v>38956.939999999995</v>
      </c>
      <c r="E25" s="15">
        <v>39501.769999999997</v>
      </c>
      <c r="F25" s="5">
        <v>40270.840000000004</v>
      </c>
      <c r="G25" s="15">
        <v>42442.55</v>
      </c>
      <c r="H25" s="19">
        <v>45217.87</v>
      </c>
      <c r="I25" s="15">
        <v>42613.57</v>
      </c>
      <c r="J25" s="23">
        <v>45168.45</v>
      </c>
      <c r="K25" s="12">
        <v>50361.39</v>
      </c>
      <c r="L25" s="5">
        <v>45046.51</v>
      </c>
      <c r="M25" s="5">
        <v>40954.47</v>
      </c>
      <c r="N25" s="6">
        <f t="shared" si="0"/>
        <v>513603.79000000004</v>
      </c>
    </row>
    <row r="26" spans="1:14">
      <c r="A26" t="s">
        <v>14</v>
      </c>
      <c r="B26" s="12">
        <v>0</v>
      </c>
      <c r="C26" s="15">
        <v>0</v>
      </c>
      <c r="D26" s="15">
        <v>0</v>
      </c>
      <c r="E26" s="15">
        <v>0</v>
      </c>
      <c r="F26" s="5">
        <v>0</v>
      </c>
      <c r="G26" s="15">
        <v>0</v>
      </c>
      <c r="H26" s="19">
        <v>0</v>
      </c>
      <c r="I26" s="15">
        <v>0</v>
      </c>
      <c r="J26" s="23">
        <v>0</v>
      </c>
      <c r="K26" s="12">
        <v>0</v>
      </c>
      <c r="L26" s="5">
        <v>0</v>
      </c>
      <c r="M26" s="5">
        <v>0</v>
      </c>
      <c r="N26" s="6">
        <f t="shared" si="0"/>
        <v>0</v>
      </c>
    </row>
    <row r="27" spans="1:14">
      <c r="A27" t="s">
        <v>99</v>
      </c>
      <c r="B27" s="12">
        <v>0</v>
      </c>
      <c r="C27" s="15">
        <v>0</v>
      </c>
      <c r="D27" s="15">
        <v>0</v>
      </c>
      <c r="E27" s="15">
        <v>0</v>
      </c>
      <c r="F27" s="5">
        <v>0</v>
      </c>
      <c r="G27" s="15">
        <v>0</v>
      </c>
      <c r="H27" s="19">
        <v>0</v>
      </c>
      <c r="I27" s="15">
        <v>0</v>
      </c>
      <c r="J27" s="23">
        <v>0</v>
      </c>
      <c r="K27" s="12">
        <v>0</v>
      </c>
      <c r="L27" s="5">
        <v>0</v>
      </c>
      <c r="M27" s="5">
        <v>0</v>
      </c>
      <c r="N27" s="6">
        <f t="shared" si="0"/>
        <v>0</v>
      </c>
    </row>
    <row r="28" spans="1:14">
      <c r="A28" t="s">
        <v>100</v>
      </c>
      <c r="B28" s="12">
        <v>0</v>
      </c>
      <c r="C28" s="15">
        <v>0</v>
      </c>
      <c r="D28" s="15">
        <v>0</v>
      </c>
      <c r="E28" s="15">
        <v>0</v>
      </c>
      <c r="F28" s="5">
        <v>0</v>
      </c>
      <c r="G28" s="15">
        <v>0</v>
      </c>
      <c r="H28" s="19">
        <v>0</v>
      </c>
      <c r="I28" s="15">
        <v>0</v>
      </c>
      <c r="J28" s="23">
        <v>0</v>
      </c>
      <c r="K28" s="12">
        <v>0</v>
      </c>
      <c r="L28" s="5">
        <v>0</v>
      </c>
      <c r="M28" s="5">
        <v>0</v>
      </c>
      <c r="N28" s="6">
        <f t="shared" si="0"/>
        <v>0</v>
      </c>
    </row>
    <row r="29" spans="1:14">
      <c r="A29" t="s">
        <v>17</v>
      </c>
      <c r="B29" s="12">
        <v>0</v>
      </c>
      <c r="C29" s="15">
        <v>0</v>
      </c>
      <c r="D29" s="15">
        <v>0</v>
      </c>
      <c r="E29" s="15">
        <v>0</v>
      </c>
      <c r="F29" s="5">
        <v>0</v>
      </c>
      <c r="G29" s="15">
        <v>0</v>
      </c>
      <c r="H29" s="19">
        <v>0</v>
      </c>
      <c r="I29" s="15">
        <v>0</v>
      </c>
      <c r="J29" s="23">
        <v>0</v>
      </c>
      <c r="K29" s="12">
        <v>0</v>
      </c>
      <c r="L29" s="5">
        <v>0</v>
      </c>
      <c r="M29" s="5">
        <v>0</v>
      </c>
      <c r="N29" s="6">
        <f t="shared" si="0"/>
        <v>0</v>
      </c>
    </row>
    <row r="30" spans="1:14">
      <c r="A30" t="s">
        <v>18</v>
      </c>
      <c r="B30" s="12">
        <v>0</v>
      </c>
      <c r="C30" s="15">
        <v>0</v>
      </c>
      <c r="D30" s="15">
        <v>0</v>
      </c>
      <c r="E30" s="15">
        <v>0</v>
      </c>
      <c r="F30" s="5">
        <v>0</v>
      </c>
      <c r="G30" s="15">
        <v>0</v>
      </c>
      <c r="H30" s="19">
        <v>0</v>
      </c>
      <c r="I30" s="15">
        <v>0</v>
      </c>
      <c r="J30" s="23">
        <v>0</v>
      </c>
      <c r="K30" s="12">
        <v>0</v>
      </c>
      <c r="L30" s="5">
        <v>0</v>
      </c>
      <c r="M30" s="5">
        <v>0</v>
      </c>
      <c r="N30" s="6">
        <f t="shared" si="0"/>
        <v>0</v>
      </c>
    </row>
    <row r="31" spans="1:14">
      <c r="A31" t="s">
        <v>19</v>
      </c>
      <c r="B31" s="12">
        <v>0</v>
      </c>
      <c r="C31" s="15">
        <v>0</v>
      </c>
      <c r="D31" s="15">
        <v>0</v>
      </c>
      <c r="E31" s="15">
        <v>0</v>
      </c>
      <c r="F31" s="5">
        <v>0</v>
      </c>
      <c r="G31" s="15">
        <v>0</v>
      </c>
      <c r="H31" s="19">
        <v>0</v>
      </c>
      <c r="I31" s="15">
        <v>0</v>
      </c>
      <c r="J31" s="23">
        <v>0</v>
      </c>
      <c r="K31" s="12">
        <v>0</v>
      </c>
      <c r="L31" s="5">
        <v>0</v>
      </c>
      <c r="M31" s="5">
        <v>0</v>
      </c>
      <c r="N31" s="6">
        <f t="shared" si="0"/>
        <v>0</v>
      </c>
    </row>
    <row r="32" spans="1:14">
      <c r="A32" t="s">
        <v>20</v>
      </c>
      <c r="B32" s="12">
        <v>0</v>
      </c>
      <c r="C32" s="15">
        <v>0</v>
      </c>
      <c r="D32" s="15">
        <v>0</v>
      </c>
      <c r="E32" s="15">
        <v>0</v>
      </c>
      <c r="F32" s="5">
        <v>0</v>
      </c>
      <c r="G32" s="15">
        <v>0</v>
      </c>
      <c r="H32" s="19">
        <v>0</v>
      </c>
      <c r="I32" s="15">
        <v>0</v>
      </c>
      <c r="J32" s="23">
        <v>0</v>
      </c>
      <c r="K32" s="12">
        <v>0</v>
      </c>
      <c r="L32" s="5">
        <v>0</v>
      </c>
      <c r="M32" s="5">
        <v>0</v>
      </c>
      <c r="N32" s="6">
        <f t="shared" si="0"/>
        <v>0</v>
      </c>
    </row>
    <row r="33" spans="1:14">
      <c r="A33" t="s">
        <v>21</v>
      </c>
      <c r="B33" s="12">
        <v>0</v>
      </c>
      <c r="C33" s="15">
        <v>0</v>
      </c>
      <c r="D33" s="15">
        <v>0</v>
      </c>
      <c r="E33" s="15">
        <v>0</v>
      </c>
      <c r="F33" s="5">
        <v>0</v>
      </c>
      <c r="G33" s="15">
        <v>0</v>
      </c>
      <c r="H33" s="19">
        <v>0</v>
      </c>
      <c r="I33" s="15">
        <v>0</v>
      </c>
      <c r="J33" s="23">
        <v>0</v>
      </c>
      <c r="K33" s="12">
        <v>0</v>
      </c>
      <c r="L33" s="5">
        <v>0</v>
      </c>
      <c r="M33" s="5">
        <v>0</v>
      </c>
      <c r="N33" s="6">
        <f t="shared" si="0"/>
        <v>0</v>
      </c>
    </row>
    <row r="34" spans="1:14">
      <c r="A34" t="s">
        <v>101</v>
      </c>
      <c r="B34" s="12">
        <v>0</v>
      </c>
      <c r="C34" s="15">
        <v>0</v>
      </c>
      <c r="D34" s="15">
        <v>0</v>
      </c>
      <c r="E34" s="15">
        <v>0</v>
      </c>
      <c r="F34" s="5">
        <v>0</v>
      </c>
      <c r="G34" s="15">
        <v>0</v>
      </c>
      <c r="H34" s="19">
        <v>0</v>
      </c>
      <c r="I34" s="15">
        <v>0</v>
      </c>
      <c r="J34" s="23">
        <v>0</v>
      </c>
      <c r="K34" s="12">
        <v>0</v>
      </c>
      <c r="L34" s="5">
        <v>0</v>
      </c>
      <c r="M34" s="5">
        <v>0</v>
      </c>
      <c r="N34" s="6">
        <f t="shared" si="0"/>
        <v>0</v>
      </c>
    </row>
    <row r="35" spans="1:14">
      <c r="A35" t="s">
        <v>23</v>
      </c>
      <c r="B35" s="12">
        <v>0</v>
      </c>
      <c r="C35" s="15">
        <v>0</v>
      </c>
      <c r="D35" s="15">
        <v>0</v>
      </c>
      <c r="E35" s="15">
        <v>0</v>
      </c>
      <c r="F35" s="5">
        <v>0</v>
      </c>
      <c r="G35" s="15">
        <v>0</v>
      </c>
      <c r="H35" s="19">
        <v>0</v>
      </c>
      <c r="I35" s="15">
        <v>0</v>
      </c>
      <c r="J35" s="23">
        <v>0</v>
      </c>
      <c r="K35" s="12">
        <v>0</v>
      </c>
      <c r="L35" s="5">
        <v>0</v>
      </c>
      <c r="M35" s="5">
        <v>0</v>
      </c>
      <c r="N35" s="6">
        <f t="shared" si="0"/>
        <v>0</v>
      </c>
    </row>
    <row r="36" spans="1:14">
      <c r="A36" t="s">
        <v>24</v>
      </c>
      <c r="B36" s="12">
        <v>38962.959999999999</v>
      </c>
      <c r="C36" s="15">
        <v>36177.33</v>
      </c>
      <c r="D36" s="15">
        <v>38415.58</v>
      </c>
      <c r="E36" s="15">
        <v>40554.82</v>
      </c>
      <c r="F36" s="5">
        <v>40867.149999999994</v>
      </c>
      <c r="G36" s="15">
        <v>39888.340000000004</v>
      </c>
      <c r="H36" s="19">
        <v>43022.39</v>
      </c>
      <c r="I36" s="15">
        <v>44543.44</v>
      </c>
      <c r="J36" s="23">
        <v>46301.62</v>
      </c>
      <c r="K36" s="12">
        <v>50855.4</v>
      </c>
      <c r="L36" s="5">
        <v>45675.5</v>
      </c>
      <c r="M36" s="5">
        <v>53729.74</v>
      </c>
      <c r="N36" s="6">
        <f t="shared" si="0"/>
        <v>518994.27</v>
      </c>
    </row>
    <row r="37" spans="1:14">
      <c r="A37" t="s">
        <v>25</v>
      </c>
      <c r="B37" s="12">
        <v>21839.84</v>
      </c>
      <c r="C37" s="15">
        <v>21468.18</v>
      </c>
      <c r="D37" s="15">
        <v>23697.08</v>
      </c>
      <c r="E37" s="15">
        <v>25257.670000000002</v>
      </c>
      <c r="F37" s="5">
        <v>23350.18</v>
      </c>
      <c r="G37" s="15">
        <v>24357.62</v>
      </c>
      <c r="H37" s="19">
        <v>27383.33</v>
      </c>
      <c r="I37" s="15">
        <v>27715.83</v>
      </c>
      <c r="J37" s="23">
        <v>31106.03</v>
      </c>
      <c r="K37" s="12">
        <v>31851.940000000002</v>
      </c>
      <c r="L37" s="5">
        <v>28246.34</v>
      </c>
      <c r="M37" s="5">
        <v>26797.149999999998</v>
      </c>
      <c r="N37" s="6">
        <f t="shared" si="0"/>
        <v>313071.19000000006</v>
      </c>
    </row>
    <row r="38" spans="1:14">
      <c r="A38" t="s">
        <v>102</v>
      </c>
      <c r="B38" s="12">
        <v>116579.38</v>
      </c>
      <c r="C38" s="15">
        <v>117498.98</v>
      </c>
      <c r="D38" s="15">
        <v>105136.22</v>
      </c>
      <c r="E38" s="15">
        <v>122209.32</v>
      </c>
      <c r="F38" s="5">
        <v>117080.19</v>
      </c>
      <c r="G38" s="15">
        <v>115497.62</v>
      </c>
      <c r="H38" s="19">
        <v>121930.29</v>
      </c>
      <c r="I38" s="15">
        <v>112189.63</v>
      </c>
      <c r="J38" s="23">
        <v>114316.04</v>
      </c>
      <c r="K38" s="12">
        <v>120407.22</v>
      </c>
      <c r="L38" s="5">
        <v>113694.52</v>
      </c>
      <c r="M38" s="5">
        <v>114490.66</v>
      </c>
      <c r="N38" s="6">
        <f t="shared" si="0"/>
        <v>1391030.07</v>
      </c>
    </row>
    <row r="39" spans="1:14">
      <c r="A39" t="s">
        <v>27</v>
      </c>
      <c r="B39" s="12">
        <v>168311.40999999997</v>
      </c>
      <c r="C39" s="15">
        <v>153397.21</v>
      </c>
      <c r="D39" s="15">
        <v>161078.91</v>
      </c>
      <c r="E39" s="15">
        <v>157510.03999999998</v>
      </c>
      <c r="F39" s="5">
        <v>165406.06</v>
      </c>
      <c r="G39" s="15">
        <v>168291.85</v>
      </c>
      <c r="H39" s="19">
        <v>184176.42</v>
      </c>
      <c r="I39" s="15">
        <v>173821.95</v>
      </c>
      <c r="J39" s="23">
        <v>189656.85</v>
      </c>
      <c r="K39" s="12">
        <v>194859.28999999998</v>
      </c>
      <c r="L39" s="5">
        <v>173838.94999999998</v>
      </c>
      <c r="M39" s="5">
        <v>169256.06</v>
      </c>
      <c r="N39" s="6">
        <f t="shared" si="0"/>
        <v>2059605.0000000002</v>
      </c>
    </row>
    <row r="40" spans="1:14">
      <c r="A40" t="s">
        <v>103</v>
      </c>
      <c r="B40" s="12">
        <v>0</v>
      </c>
      <c r="C40" s="15">
        <v>0</v>
      </c>
      <c r="D40" s="15">
        <v>0</v>
      </c>
      <c r="E40" s="15">
        <v>0</v>
      </c>
      <c r="F40" s="5">
        <v>0</v>
      </c>
      <c r="G40" s="15">
        <v>0</v>
      </c>
      <c r="H40" s="19">
        <v>0</v>
      </c>
      <c r="I40" s="15">
        <v>0</v>
      </c>
      <c r="J40" s="23">
        <v>0</v>
      </c>
      <c r="K40" s="12">
        <v>0</v>
      </c>
      <c r="L40" s="5">
        <v>0</v>
      </c>
      <c r="M40" s="5">
        <v>0</v>
      </c>
      <c r="N40" s="6">
        <f t="shared" si="0"/>
        <v>0</v>
      </c>
    </row>
    <row r="41" spans="1:14">
      <c r="A41" t="s">
        <v>29</v>
      </c>
      <c r="B41" s="12">
        <v>0</v>
      </c>
      <c r="C41" s="15">
        <v>0</v>
      </c>
      <c r="D41" s="15">
        <v>0</v>
      </c>
      <c r="E41" s="15">
        <v>0</v>
      </c>
      <c r="F41" s="5">
        <v>0</v>
      </c>
      <c r="G41" s="15">
        <v>0</v>
      </c>
      <c r="H41" s="19">
        <v>0</v>
      </c>
      <c r="I41" s="15">
        <v>0</v>
      </c>
      <c r="J41" s="23">
        <v>0</v>
      </c>
      <c r="K41" s="12">
        <v>0</v>
      </c>
      <c r="L41" s="5">
        <v>0</v>
      </c>
      <c r="M41" s="5">
        <v>0</v>
      </c>
      <c r="N41" s="6">
        <f t="shared" si="0"/>
        <v>0</v>
      </c>
    </row>
    <row r="42" spans="1:14">
      <c r="A42" t="s">
        <v>104</v>
      </c>
      <c r="B42" s="12">
        <v>0</v>
      </c>
      <c r="C42" s="15">
        <v>0</v>
      </c>
      <c r="D42" s="15">
        <v>0</v>
      </c>
      <c r="E42" s="15">
        <v>0</v>
      </c>
      <c r="F42" s="5">
        <v>0</v>
      </c>
      <c r="G42" s="15">
        <v>0</v>
      </c>
      <c r="H42" s="19">
        <v>0</v>
      </c>
      <c r="I42" s="15">
        <v>0</v>
      </c>
      <c r="J42" s="23">
        <v>0</v>
      </c>
      <c r="K42" s="12">
        <v>0</v>
      </c>
      <c r="L42" s="5">
        <v>0</v>
      </c>
      <c r="M42" s="5">
        <v>0</v>
      </c>
      <c r="N42" s="6">
        <f t="shared" si="0"/>
        <v>0</v>
      </c>
    </row>
    <row r="43" spans="1:14">
      <c r="A43" t="s">
        <v>31</v>
      </c>
      <c r="B43" s="12">
        <v>0</v>
      </c>
      <c r="C43" s="15">
        <v>0</v>
      </c>
      <c r="D43" s="15">
        <v>0</v>
      </c>
      <c r="E43" s="15">
        <v>0</v>
      </c>
      <c r="F43" s="5">
        <v>0</v>
      </c>
      <c r="G43" s="15">
        <v>0</v>
      </c>
      <c r="H43" s="19">
        <v>0</v>
      </c>
      <c r="I43" s="15">
        <v>0</v>
      </c>
      <c r="J43" s="23">
        <v>0</v>
      </c>
      <c r="K43" s="12">
        <v>0</v>
      </c>
      <c r="L43" s="5">
        <v>0</v>
      </c>
      <c r="M43" s="5">
        <v>0</v>
      </c>
      <c r="N43" s="6">
        <f t="shared" si="0"/>
        <v>0</v>
      </c>
    </row>
    <row r="44" spans="1:14">
      <c r="A44" t="s">
        <v>32</v>
      </c>
      <c r="B44" s="12">
        <v>0</v>
      </c>
      <c r="C44" s="15">
        <v>0</v>
      </c>
      <c r="D44" s="15">
        <v>0</v>
      </c>
      <c r="E44" s="15">
        <v>0</v>
      </c>
      <c r="F44" s="5">
        <v>0</v>
      </c>
      <c r="G44" s="15">
        <v>0</v>
      </c>
      <c r="H44" s="19">
        <v>0</v>
      </c>
      <c r="I44" s="15">
        <v>0</v>
      </c>
      <c r="J44" s="23">
        <v>0</v>
      </c>
      <c r="K44" s="12">
        <v>0</v>
      </c>
      <c r="L44" s="5">
        <v>0</v>
      </c>
      <c r="M44" s="5">
        <v>0</v>
      </c>
      <c r="N44" s="6">
        <f t="shared" si="0"/>
        <v>0</v>
      </c>
    </row>
    <row r="45" spans="1:14">
      <c r="A45" t="s">
        <v>33</v>
      </c>
      <c r="B45" s="12">
        <v>0</v>
      </c>
      <c r="C45" s="15">
        <v>0</v>
      </c>
      <c r="D45" s="15">
        <v>0</v>
      </c>
      <c r="E45" s="15">
        <v>0</v>
      </c>
      <c r="F45" s="5">
        <v>0</v>
      </c>
      <c r="G45" s="15">
        <v>0</v>
      </c>
      <c r="H45" s="19">
        <v>0</v>
      </c>
      <c r="I45" s="15">
        <v>0</v>
      </c>
      <c r="J45" s="23">
        <v>0</v>
      </c>
      <c r="K45" s="12">
        <v>0</v>
      </c>
      <c r="L45" s="5">
        <v>0</v>
      </c>
      <c r="M45" s="5">
        <v>0</v>
      </c>
      <c r="N45" s="6">
        <f t="shared" si="0"/>
        <v>0</v>
      </c>
    </row>
    <row r="46" spans="1:14">
      <c r="A46" t="s">
        <v>105</v>
      </c>
      <c r="B46" s="12">
        <v>0</v>
      </c>
      <c r="C46" s="15">
        <v>0</v>
      </c>
      <c r="D46" s="15">
        <v>0</v>
      </c>
      <c r="E46" s="15">
        <v>0</v>
      </c>
      <c r="F46" s="5">
        <v>0</v>
      </c>
      <c r="G46" s="15">
        <v>0</v>
      </c>
      <c r="H46" s="19">
        <v>0</v>
      </c>
      <c r="I46" s="15">
        <v>0</v>
      </c>
      <c r="J46" s="23">
        <v>0</v>
      </c>
      <c r="K46" s="12">
        <v>0</v>
      </c>
      <c r="L46" s="5">
        <v>0</v>
      </c>
      <c r="M46" s="5">
        <v>0</v>
      </c>
      <c r="N46" s="6">
        <f t="shared" si="0"/>
        <v>0</v>
      </c>
    </row>
    <row r="47" spans="1:14">
      <c r="A47" t="s">
        <v>106</v>
      </c>
      <c r="B47" s="12">
        <v>1013783.0800000001</v>
      </c>
      <c r="C47" s="15">
        <v>1002388.99</v>
      </c>
      <c r="D47" s="15">
        <v>763448.21000000008</v>
      </c>
      <c r="E47" s="15">
        <v>1276741.26</v>
      </c>
      <c r="F47" s="5">
        <v>1034412.16</v>
      </c>
      <c r="G47" s="15">
        <v>1087913.6599999999</v>
      </c>
      <c r="H47" s="19">
        <v>1142486.76</v>
      </c>
      <c r="I47" s="15">
        <v>1165432.75</v>
      </c>
      <c r="J47" s="23">
        <v>1207187.96</v>
      </c>
      <c r="K47" s="12">
        <v>1276223.9100000001</v>
      </c>
      <c r="L47" s="5">
        <v>1220037.1000000001</v>
      </c>
      <c r="M47" s="5">
        <v>1082422.3900000001</v>
      </c>
      <c r="N47" s="6">
        <f t="shared" si="0"/>
        <v>13272478.230000002</v>
      </c>
    </row>
    <row r="48" spans="1:14">
      <c r="A48" t="s">
        <v>107</v>
      </c>
      <c r="B48" s="12">
        <v>0</v>
      </c>
      <c r="C48" s="15">
        <v>0</v>
      </c>
      <c r="D48" s="15">
        <v>0</v>
      </c>
      <c r="E48" s="15">
        <v>0</v>
      </c>
      <c r="F48" s="5">
        <v>0</v>
      </c>
      <c r="G48" s="15">
        <v>0</v>
      </c>
      <c r="H48" s="19">
        <v>0</v>
      </c>
      <c r="I48" s="15">
        <v>0</v>
      </c>
      <c r="J48" s="23">
        <v>0</v>
      </c>
      <c r="K48" s="12">
        <v>0</v>
      </c>
      <c r="L48" s="5">
        <v>0</v>
      </c>
      <c r="M48" s="5">
        <v>0</v>
      </c>
      <c r="N48" s="6">
        <f t="shared" si="0"/>
        <v>0</v>
      </c>
    </row>
    <row r="49" spans="1:14">
      <c r="A49" t="s">
        <v>37</v>
      </c>
      <c r="B49" s="12">
        <v>0</v>
      </c>
      <c r="C49" s="15">
        <v>0</v>
      </c>
      <c r="D49" s="15">
        <v>0</v>
      </c>
      <c r="E49" s="15">
        <v>0</v>
      </c>
      <c r="F49" s="5">
        <v>0</v>
      </c>
      <c r="G49" s="15">
        <v>0</v>
      </c>
      <c r="H49" s="19">
        <v>0</v>
      </c>
      <c r="I49" s="15">
        <v>0</v>
      </c>
      <c r="J49" s="23">
        <v>0</v>
      </c>
      <c r="K49" s="12">
        <v>0</v>
      </c>
      <c r="L49" s="5">
        <v>0</v>
      </c>
      <c r="M49" s="5">
        <v>0</v>
      </c>
      <c r="N49" s="6">
        <f t="shared" si="0"/>
        <v>0</v>
      </c>
    </row>
    <row r="50" spans="1:14">
      <c r="A50" t="s">
        <v>38</v>
      </c>
      <c r="B50" s="12">
        <v>0</v>
      </c>
      <c r="C50" s="15">
        <v>0</v>
      </c>
      <c r="D50" s="15">
        <v>0</v>
      </c>
      <c r="E50" s="15">
        <v>0</v>
      </c>
      <c r="F50" s="5">
        <v>0</v>
      </c>
      <c r="G50" s="15">
        <v>0</v>
      </c>
      <c r="H50" s="19">
        <v>0</v>
      </c>
      <c r="I50" s="15">
        <v>0</v>
      </c>
      <c r="J50" s="23">
        <v>0</v>
      </c>
      <c r="K50" s="12">
        <v>0</v>
      </c>
      <c r="L50" s="5">
        <v>0</v>
      </c>
      <c r="M50" s="5">
        <v>0</v>
      </c>
      <c r="N50" s="6">
        <f t="shared" si="0"/>
        <v>0</v>
      </c>
    </row>
    <row r="51" spans="1:14">
      <c r="A51" t="s">
        <v>39</v>
      </c>
      <c r="B51" s="12">
        <v>0</v>
      </c>
      <c r="C51" s="15">
        <v>0</v>
      </c>
      <c r="D51" s="15">
        <v>0</v>
      </c>
      <c r="E51" s="15">
        <v>0</v>
      </c>
      <c r="F51" s="5">
        <v>0</v>
      </c>
      <c r="G51" s="15">
        <v>0</v>
      </c>
      <c r="H51" s="19">
        <v>0</v>
      </c>
      <c r="I51" s="15">
        <v>0</v>
      </c>
      <c r="J51" s="23">
        <v>0</v>
      </c>
      <c r="K51" s="12">
        <v>0</v>
      </c>
      <c r="L51" s="5">
        <v>0</v>
      </c>
      <c r="M51" s="5">
        <v>0</v>
      </c>
      <c r="N51" s="6">
        <f t="shared" si="0"/>
        <v>0</v>
      </c>
    </row>
    <row r="52" spans="1:14">
      <c r="A52" t="s">
        <v>108</v>
      </c>
      <c r="B52" s="12">
        <v>553977.15</v>
      </c>
      <c r="C52" s="15">
        <v>550703.26</v>
      </c>
      <c r="D52" s="15">
        <v>469964.61000000004</v>
      </c>
      <c r="E52" s="15">
        <v>640439.57000000007</v>
      </c>
      <c r="F52" s="5">
        <v>574357.96000000008</v>
      </c>
      <c r="G52" s="15">
        <v>571461.23</v>
      </c>
      <c r="H52" s="19">
        <v>584626.31999999995</v>
      </c>
      <c r="I52" s="15">
        <v>589290.80000000005</v>
      </c>
      <c r="J52" s="23">
        <v>604968.30999999994</v>
      </c>
      <c r="K52" s="12">
        <v>667070.47</v>
      </c>
      <c r="L52" s="5">
        <v>602866</v>
      </c>
      <c r="M52" s="5">
        <v>586828.93000000005</v>
      </c>
      <c r="N52" s="6">
        <f t="shared" si="0"/>
        <v>6996554.6099999994</v>
      </c>
    </row>
    <row r="53" spans="1:14">
      <c r="A53" t="s">
        <v>41</v>
      </c>
      <c r="B53" s="12">
        <v>665340.19000000006</v>
      </c>
      <c r="C53" s="15">
        <v>673339.12</v>
      </c>
      <c r="D53" s="15">
        <v>675848.19</v>
      </c>
      <c r="E53" s="15">
        <v>640117.16999999993</v>
      </c>
      <c r="F53" s="5">
        <v>667733.99</v>
      </c>
      <c r="G53" s="15">
        <v>675769.57000000007</v>
      </c>
      <c r="H53" s="19">
        <v>682457.45</v>
      </c>
      <c r="I53" s="15">
        <v>628902.96</v>
      </c>
      <c r="J53" s="23">
        <v>595292.92000000004</v>
      </c>
      <c r="K53" s="12">
        <v>710796.25</v>
      </c>
      <c r="L53" s="5">
        <v>647684.27</v>
      </c>
      <c r="M53" s="5">
        <v>661164.10000000009</v>
      </c>
      <c r="N53" s="6">
        <f t="shared" si="0"/>
        <v>7924446.1799999997</v>
      </c>
    </row>
    <row r="54" spans="1:14">
      <c r="A54" t="s">
        <v>42</v>
      </c>
      <c r="B54" s="12">
        <v>289858.84000000003</v>
      </c>
      <c r="C54" s="15">
        <v>270099.14</v>
      </c>
      <c r="D54" s="15">
        <v>228608.27</v>
      </c>
      <c r="E54" s="15">
        <v>332991.41000000003</v>
      </c>
      <c r="F54" s="5">
        <v>272386.62</v>
      </c>
      <c r="G54" s="15">
        <v>288283.89</v>
      </c>
      <c r="H54" s="19">
        <v>315479.99</v>
      </c>
      <c r="I54" s="15">
        <v>299703.05</v>
      </c>
      <c r="J54" s="23">
        <v>298435.74</v>
      </c>
      <c r="K54" s="12">
        <v>337406.62</v>
      </c>
      <c r="L54" s="5">
        <v>303105.24</v>
      </c>
      <c r="M54" s="5">
        <v>300332.87</v>
      </c>
      <c r="N54" s="6">
        <f t="shared" si="0"/>
        <v>3536691.6800000006</v>
      </c>
    </row>
    <row r="55" spans="1:14">
      <c r="A55" t="s">
        <v>109</v>
      </c>
      <c r="B55" s="12">
        <v>122411.34999999999</v>
      </c>
      <c r="C55" s="15">
        <v>143590.94</v>
      </c>
      <c r="D55" s="15">
        <v>126159.43000000001</v>
      </c>
      <c r="E55" s="15">
        <v>100702.57999999999</v>
      </c>
      <c r="F55" s="5">
        <v>101621.77</v>
      </c>
      <c r="G55" s="15">
        <v>98444.760000000009</v>
      </c>
      <c r="H55" s="19">
        <v>130414.33</v>
      </c>
      <c r="I55" s="15">
        <v>126105.25</v>
      </c>
      <c r="J55" s="23">
        <v>128165.02</v>
      </c>
      <c r="K55" s="12">
        <v>139108.71</v>
      </c>
      <c r="L55" s="5">
        <v>121687.74</v>
      </c>
      <c r="M55" s="5">
        <v>130123.94</v>
      </c>
      <c r="N55" s="6">
        <f t="shared" si="0"/>
        <v>1468535.8199999998</v>
      </c>
    </row>
    <row r="56" spans="1:14">
      <c r="A56" t="s">
        <v>110</v>
      </c>
      <c r="B56" s="12">
        <v>0</v>
      </c>
      <c r="C56" s="15">
        <v>0</v>
      </c>
      <c r="D56" s="15">
        <v>0</v>
      </c>
      <c r="E56" s="15">
        <v>0</v>
      </c>
      <c r="F56" s="5">
        <v>0</v>
      </c>
      <c r="G56" s="15">
        <v>0</v>
      </c>
      <c r="H56" s="19">
        <v>0</v>
      </c>
      <c r="I56" s="15">
        <v>0</v>
      </c>
      <c r="J56" s="23">
        <v>0</v>
      </c>
      <c r="K56" s="12">
        <v>0</v>
      </c>
      <c r="L56" s="5">
        <v>0</v>
      </c>
      <c r="M56" s="5">
        <v>0</v>
      </c>
      <c r="N56" s="6">
        <f t="shared" si="0"/>
        <v>0</v>
      </c>
    </row>
    <row r="57" spans="1:14">
      <c r="A57" t="s">
        <v>111</v>
      </c>
      <c r="B57" s="12">
        <v>0</v>
      </c>
      <c r="C57" s="15">
        <v>0</v>
      </c>
      <c r="D57" s="15">
        <v>0</v>
      </c>
      <c r="E57" s="15">
        <v>0</v>
      </c>
      <c r="F57" s="5">
        <v>0</v>
      </c>
      <c r="G57" s="15">
        <v>0</v>
      </c>
      <c r="H57" s="19">
        <v>0</v>
      </c>
      <c r="I57" s="15">
        <v>0</v>
      </c>
      <c r="J57" s="23">
        <v>0</v>
      </c>
      <c r="K57" s="12">
        <v>0</v>
      </c>
      <c r="L57" s="5">
        <v>0</v>
      </c>
      <c r="M57" s="5">
        <v>0</v>
      </c>
      <c r="N57" s="6">
        <f t="shared" si="0"/>
        <v>0</v>
      </c>
    </row>
    <row r="58" spans="1:14">
      <c r="A58" t="s">
        <v>46</v>
      </c>
      <c r="B58" s="12">
        <v>88688.46</v>
      </c>
      <c r="C58" s="15">
        <v>94318.05</v>
      </c>
      <c r="D58" s="15">
        <v>98291.5</v>
      </c>
      <c r="E58" s="15">
        <v>91383.67</v>
      </c>
      <c r="F58" s="5">
        <v>98974.2</v>
      </c>
      <c r="G58" s="15">
        <v>97004.74</v>
      </c>
      <c r="H58" s="19">
        <v>104098.78</v>
      </c>
      <c r="I58" s="15">
        <v>106314.59</v>
      </c>
      <c r="J58" s="23">
        <v>109480.40000000001</v>
      </c>
      <c r="K58" s="12">
        <v>117754.24000000001</v>
      </c>
      <c r="L58" s="5">
        <v>97604.159999999989</v>
      </c>
      <c r="M58" s="5">
        <v>100848.28</v>
      </c>
      <c r="N58" s="6">
        <f t="shared" si="0"/>
        <v>1204761.07</v>
      </c>
    </row>
    <row r="59" spans="1:14">
      <c r="A59" t="s">
        <v>112</v>
      </c>
      <c r="B59" s="12">
        <v>0</v>
      </c>
      <c r="C59" s="15">
        <v>0</v>
      </c>
      <c r="D59" s="15">
        <v>0</v>
      </c>
      <c r="E59" s="15">
        <v>0</v>
      </c>
      <c r="F59" s="5">
        <v>0</v>
      </c>
      <c r="G59" s="15">
        <v>0</v>
      </c>
      <c r="H59" s="19">
        <v>0</v>
      </c>
      <c r="I59" s="15">
        <v>0</v>
      </c>
      <c r="J59" s="23">
        <v>0</v>
      </c>
      <c r="K59" s="12">
        <v>0</v>
      </c>
      <c r="L59" s="5">
        <v>0</v>
      </c>
      <c r="M59" s="5">
        <v>0</v>
      </c>
      <c r="N59" s="6">
        <f t="shared" si="0"/>
        <v>0</v>
      </c>
    </row>
    <row r="60" spans="1:14">
      <c r="A60" t="s">
        <v>113</v>
      </c>
      <c r="B60" s="12">
        <v>0</v>
      </c>
      <c r="C60" s="15">
        <v>0</v>
      </c>
      <c r="D60" s="15">
        <v>0</v>
      </c>
      <c r="E60" s="15">
        <v>0</v>
      </c>
      <c r="F60" s="5">
        <v>0</v>
      </c>
      <c r="G60" s="15">
        <v>0</v>
      </c>
      <c r="H60" s="19">
        <v>0</v>
      </c>
      <c r="I60" s="15">
        <v>0</v>
      </c>
      <c r="J60" s="23">
        <v>0</v>
      </c>
      <c r="K60" s="12">
        <v>0</v>
      </c>
      <c r="L60" s="5">
        <v>0</v>
      </c>
      <c r="M60" s="5">
        <v>0</v>
      </c>
      <c r="N60" s="6">
        <f t="shared" si="0"/>
        <v>0</v>
      </c>
    </row>
    <row r="61" spans="1:14">
      <c r="A61" t="s">
        <v>114</v>
      </c>
      <c r="B61" s="12">
        <v>1978568.8800000001</v>
      </c>
      <c r="C61" s="15">
        <v>1958739.08</v>
      </c>
      <c r="D61" s="15">
        <v>1802207.53</v>
      </c>
      <c r="E61" s="15">
        <v>2334814.17</v>
      </c>
      <c r="F61" s="5">
        <v>2082730.71</v>
      </c>
      <c r="G61" s="15">
        <v>2108794.5</v>
      </c>
      <c r="H61" s="19">
        <v>2304764.75</v>
      </c>
      <c r="I61" s="15">
        <v>2213569.92</v>
      </c>
      <c r="J61" s="23">
        <v>2235413.3899999997</v>
      </c>
      <c r="K61" s="12">
        <v>2343374.33</v>
      </c>
      <c r="L61" s="5">
        <v>2299259.0499999998</v>
      </c>
      <c r="M61" s="5">
        <v>2163809.3200000003</v>
      </c>
      <c r="N61" s="6">
        <f t="shared" si="0"/>
        <v>25826045.629999999</v>
      </c>
    </row>
    <row r="62" spans="1:14">
      <c r="A62" t="s">
        <v>50</v>
      </c>
      <c r="B62" s="12">
        <v>0</v>
      </c>
      <c r="C62" s="15">
        <v>0</v>
      </c>
      <c r="D62" s="15">
        <v>0</v>
      </c>
      <c r="E62" s="15">
        <v>0</v>
      </c>
      <c r="F62" s="5">
        <v>0</v>
      </c>
      <c r="G62" s="15">
        <v>0</v>
      </c>
      <c r="H62" s="19">
        <v>0</v>
      </c>
      <c r="I62" s="15">
        <v>0</v>
      </c>
      <c r="J62" s="23">
        <v>0</v>
      </c>
      <c r="K62" s="12">
        <v>0</v>
      </c>
      <c r="L62" s="5">
        <v>0</v>
      </c>
      <c r="M62" s="5">
        <v>0</v>
      </c>
      <c r="N62" s="6">
        <f t="shared" si="0"/>
        <v>0</v>
      </c>
    </row>
    <row r="63" spans="1:14">
      <c r="A63" t="s">
        <v>115</v>
      </c>
      <c r="B63" s="12">
        <v>0</v>
      </c>
      <c r="C63" s="15">
        <v>0</v>
      </c>
      <c r="D63" s="15">
        <v>0</v>
      </c>
      <c r="E63" s="15">
        <v>0</v>
      </c>
      <c r="F63" s="5">
        <v>0</v>
      </c>
      <c r="G63" s="15">
        <v>0</v>
      </c>
      <c r="H63" s="19">
        <v>0</v>
      </c>
      <c r="I63" s="15">
        <v>0</v>
      </c>
      <c r="J63" s="23">
        <v>0</v>
      </c>
      <c r="K63" s="12">
        <v>0</v>
      </c>
      <c r="L63" s="5">
        <v>0</v>
      </c>
      <c r="M63" s="5">
        <v>0</v>
      </c>
      <c r="N63" s="6">
        <f t="shared" si="0"/>
        <v>0</v>
      </c>
    </row>
    <row r="64" spans="1:14">
      <c r="A64" t="s">
        <v>116</v>
      </c>
      <c r="B64" s="12">
        <v>864903.45</v>
      </c>
      <c r="C64" s="15">
        <v>907695.52</v>
      </c>
      <c r="D64" s="15">
        <v>840036.26</v>
      </c>
      <c r="E64" s="15">
        <v>1007504.17</v>
      </c>
      <c r="F64" s="5">
        <v>965119.79999999993</v>
      </c>
      <c r="G64" s="15">
        <v>912385.13</v>
      </c>
      <c r="H64" s="19">
        <v>956231.68000000005</v>
      </c>
      <c r="I64" s="15">
        <v>933204.4</v>
      </c>
      <c r="J64" s="23">
        <v>922833.91</v>
      </c>
      <c r="K64" s="12">
        <v>1006390.6799999999</v>
      </c>
      <c r="L64" s="5">
        <v>891368.19000000006</v>
      </c>
      <c r="M64" s="5">
        <v>886063.81</v>
      </c>
      <c r="N64" s="6">
        <f t="shared" si="0"/>
        <v>11093737</v>
      </c>
    </row>
    <row r="65" spans="1:14">
      <c r="A65" t="s">
        <v>117</v>
      </c>
      <c r="B65" s="12">
        <v>109269.94</v>
      </c>
      <c r="C65" s="15">
        <v>109388.52</v>
      </c>
      <c r="D65" s="15">
        <v>107813.81</v>
      </c>
      <c r="E65" s="15">
        <v>102330.87999999999</v>
      </c>
      <c r="F65" s="5">
        <v>101711.38</v>
      </c>
      <c r="G65" s="15">
        <v>104765.67</v>
      </c>
      <c r="H65" s="19">
        <v>106017.09</v>
      </c>
      <c r="I65" s="15">
        <v>105193.98999999999</v>
      </c>
      <c r="J65" s="23">
        <v>100025.8</v>
      </c>
      <c r="K65" s="12">
        <v>119833.45000000001</v>
      </c>
      <c r="L65" s="5">
        <v>112264.74</v>
      </c>
      <c r="M65" s="5">
        <v>115602.73999999999</v>
      </c>
      <c r="N65" s="6">
        <f t="shared" si="0"/>
        <v>1294218.01</v>
      </c>
    </row>
    <row r="66" spans="1:14">
      <c r="A66" t="s">
        <v>118</v>
      </c>
      <c r="B66" s="12">
        <v>0</v>
      </c>
      <c r="C66" s="15">
        <v>0</v>
      </c>
      <c r="D66" s="15">
        <v>0</v>
      </c>
      <c r="E66" s="15">
        <v>0</v>
      </c>
      <c r="F66" s="5">
        <v>0</v>
      </c>
      <c r="G66" s="15">
        <v>0</v>
      </c>
      <c r="H66" s="19">
        <v>0</v>
      </c>
      <c r="I66" s="15">
        <v>0</v>
      </c>
      <c r="J66" s="23">
        <v>0</v>
      </c>
      <c r="K66" s="12">
        <v>0</v>
      </c>
      <c r="L66" s="5">
        <v>0</v>
      </c>
      <c r="M66" s="5">
        <v>0</v>
      </c>
      <c r="N66" s="6">
        <f t="shared" si="0"/>
        <v>0</v>
      </c>
    </row>
    <row r="67" spans="1:14">
      <c r="A67" t="s">
        <v>119</v>
      </c>
      <c r="B67" s="12">
        <v>474483.11</v>
      </c>
      <c r="C67" s="15">
        <v>463513.96</v>
      </c>
      <c r="D67" s="15">
        <v>430896.59</v>
      </c>
      <c r="E67" s="15">
        <v>487377.58999999997</v>
      </c>
      <c r="F67" s="5">
        <v>449689.74</v>
      </c>
      <c r="G67" s="15">
        <v>459800.98</v>
      </c>
      <c r="H67" s="19">
        <v>497460.58</v>
      </c>
      <c r="I67" s="15">
        <v>480850.26</v>
      </c>
      <c r="J67" s="23">
        <v>474493.19</v>
      </c>
      <c r="K67" s="12">
        <v>511097.82</v>
      </c>
      <c r="L67" s="5">
        <v>474007.08</v>
      </c>
      <c r="M67" s="5">
        <v>492747.83</v>
      </c>
      <c r="N67" s="6">
        <f t="shared" si="0"/>
        <v>5696418.7300000014</v>
      </c>
    </row>
    <row r="68" spans="1:14">
      <c r="A68" t="s">
        <v>120</v>
      </c>
      <c r="B68" s="12">
        <v>0</v>
      </c>
      <c r="C68" s="15">
        <v>0</v>
      </c>
      <c r="D68" s="15">
        <v>0</v>
      </c>
      <c r="E68" s="15">
        <v>0</v>
      </c>
      <c r="F68" s="5">
        <v>0</v>
      </c>
      <c r="G68" s="15">
        <v>0</v>
      </c>
      <c r="H68" s="19">
        <v>0</v>
      </c>
      <c r="I68" s="15">
        <v>0</v>
      </c>
      <c r="J68" s="23">
        <v>0</v>
      </c>
      <c r="K68" s="12">
        <v>0</v>
      </c>
      <c r="L68" s="5">
        <v>0</v>
      </c>
      <c r="M68" s="5">
        <v>0</v>
      </c>
      <c r="N68" s="6">
        <f t="shared" si="0"/>
        <v>0</v>
      </c>
    </row>
    <row r="69" spans="1:14">
      <c r="A69" t="s">
        <v>121</v>
      </c>
      <c r="B69" s="12">
        <v>553201.69999999995</v>
      </c>
      <c r="C69" s="15">
        <v>560113.81999999995</v>
      </c>
      <c r="D69" s="15">
        <v>456741.46</v>
      </c>
      <c r="E69" s="15">
        <v>665874.6399999999</v>
      </c>
      <c r="F69" s="5">
        <v>579166.28</v>
      </c>
      <c r="G69" s="15">
        <v>593495.49</v>
      </c>
      <c r="H69" s="19">
        <v>609467.57999999996</v>
      </c>
      <c r="I69" s="15">
        <v>603003.48</v>
      </c>
      <c r="J69" s="23">
        <v>665493.97</v>
      </c>
      <c r="K69" s="12">
        <v>698672.75</v>
      </c>
      <c r="L69" s="5">
        <v>621429.46</v>
      </c>
      <c r="M69" s="5">
        <v>586673.98</v>
      </c>
      <c r="N69" s="6">
        <f t="shared" si="0"/>
        <v>7193334.6100000013</v>
      </c>
    </row>
    <row r="70" spans="1:14">
      <c r="A70" t="s">
        <v>122</v>
      </c>
      <c r="B70" s="12">
        <v>0</v>
      </c>
      <c r="C70" s="15">
        <v>0</v>
      </c>
      <c r="D70" s="15">
        <v>0</v>
      </c>
      <c r="E70" s="15">
        <v>0</v>
      </c>
      <c r="F70" s="5">
        <v>0</v>
      </c>
      <c r="G70" s="15">
        <v>0</v>
      </c>
      <c r="H70" s="19">
        <v>0</v>
      </c>
      <c r="I70" s="15">
        <v>0</v>
      </c>
      <c r="J70" s="23">
        <v>0</v>
      </c>
      <c r="K70" s="12">
        <v>0</v>
      </c>
      <c r="L70" s="5">
        <v>0</v>
      </c>
      <c r="M70" s="5">
        <v>0</v>
      </c>
      <c r="N70" s="6">
        <f t="shared" si="0"/>
        <v>0</v>
      </c>
    </row>
    <row r="71" spans="1:14">
      <c r="A71" t="s">
        <v>59</v>
      </c>
      <c r="B71" s="12">
        <v>0</v>
      </c>
      <c r="C71" s="15">
        <v>0</v>
      </c>
      <c r="D71" s="15">
        <v>0</v>
      </c>
      <c r="E71" s="15">
        <v>0</v>
      </c>
      <c r="F71" s="5">
        <v>0</v>
      </c>
      <c r="G71" s="15">
        <v>0</v>
      </c>
      <c r="H71" s="19">
        <v>0</v>
      </c>
      <c r="I71" s="15">
        <v>0</v>
      </c>
      <c r="J71" s="23">
        <v>0</v>
      </c>
      <c r="K71" s="12">
        <v>0</v>
      </c>
      <c r="L71" s="5">
        <v>0</v>
      </c>
      <c r="M71" s="5">
        <v>0</v>
      </c>
      <c r="N71" s="6">
        <f t="shared" si="0"/>
        <v>0</v>
      </c>
    </row>
    <row r="72" spans="1:14">
      <c r="A72" t="s">
        <v>123</v>
      </c>
      <c r="B72" s="12">
        <v>86679.74</v>
      </c>
      <c r="C72" s="15">
        <v>92593.84</v>
      </c>
      <c r="D72" s="15">
        <v>87506.92</v>
      </c>
      <c r="E72" s="15">
        <v>79298.38</v>
      </c>
      <c r="F72" s="5">
        <v>83759.740000000005</v>
      </c>
      <c r="G72" s="15">
        <v>81164.539999999994</v>
      </c>
      <c r="H72" s="19">
        <v>86019.73</v>
      </c>
      <c r="I72" s="15">
        <v>79507.62999999999</v>
      </c>
      <c r="J72" s="23">
        <v>78928.850000000006</v>
      </c>
      <c r="K72" s="12">
        <v>91762.62</v>
      </c>
      <c r="L72" s="5">
        <v>83715.92</v>
      </c>
      <c r="M72" s="5">
        <v>94365.260000000009</v>
      </c>
      <c r="N72" s="6">
        <f t="shared" si="0"/>
        <v>1025303.17</v>
      </c>
    </row>
    <row r="73" spans="1:14">
      <c r="A73" t="s">
        <v>61</v>
      </c>
      <c r="B73" s="12">
        <v>0</v>
      </c>
      <c r="C73" s="15">
        <v>0</v>
      </c>
      <c r="D73" s="15">
        <v>0</v>
      </c>
      <c r="E73" s="15">
        <v>0</v>
      </c>
      <c r="F73" s="5">
        <v>0</v>
      </c>
      <c r="G73" s="15">
        <v>0</v>
      </c>
      <c r="H73" s="19">
        <v>0</v>
      </c>
      <c r="I73" s="15">
        <v>0</v>
      </c>
      <c r="J73" s="23">
        <v>0</v>
      </c>
      <c r="K73" s="12">
        <v>0</v>
      </c>
      <c r="L73" s="5">
        <v>0</v>
      </c>
      <c r="M73" s="5">
        <v>0</v>
      </c>
      <c r="N73" s="6">
        <f t="shared" si="0"/>
        <v>0</v>
      </c>
    </row>
    <row r="74" spans="1:14">
      <c r="A74" t="s">
        <v>62</v>
      </c>
      <c r="B74" s="12">
        <v>0</v>
      </c>
      <c r="C74" s="15">
        <v>0</v>
      </c>
      <c r="D74" s="15">
        <v>0</v>
      </c>
      <c r="E74" s="15">
        <v>0</v>
      </c>
      <c r="F74" s="5">
        <v>0</v>
      </c>
      <c r="G74" s="15">
        <v>0</v>
      </c>
      <c r="H74" s="19">
        <v>0</v>
      </c>
      <c r="I74" s="15">
        <v>0</v>
      </c>
      <c r="J74" s="23">
        <v>0</v>
      </c>
      <c r="K74" s="12">
        <v>0</v>
      </c>
      <c r="L74" s="5">
        <v>0</v>
      </c>
      <c r="M74" s="5">
        <v>0</v>
      </c>
      <c r="N74" s="6">
        <f t="shared" si="0"/>
        <v>0</v>
      </c>
    </row>
    <row r="75" spans="1:14">
      <c r="A75" t="s">
        <v>124</v>
      </c>
      <c r="B75" s="12">
        <v>840603.31</v>
      </c>
      <c r="C75" s="15">
        <v>868641.88</v>
      </c>
      <c r="D75" s="15">
        <v>763833.89</v>
      </c>
      <c r="E75" s="15">
        <v>941822.36</v>
      </c>
      <c r="F75" s="5">
        <v>844731.55</v>
      </c>
      <c r="G75" s="15">
        <v>827435.38</v>
      </c>
      <c r="H75" s="19">
        <v>848392.99</v>
      </c>
      <c r="I75" s="15">
        <v>825902.2</v>
      </c>
      <c r="J75" s="23">
        <v>818737.0199999999</v>
      </c>
      <c r="K75" s="12">
        <v>951301.51</v>
      </c>
      <c r="L75" s="5">
        <v>869507.1399999999</v>
      </c>
      <c r="M75" s="5">
        <v>916723.6399999999</v>
      </c>
      <c r="N75" s="6">
        <f t="shared" si="0"/>
        <v>10317632.870000001</v>
      </c>
    </row>
    <row r="76" spans="1:14">
      <c r="A76" t="s">
        <v>125</v>
      </c>
      <c r="B76" s="12">
        <v>0</v>
      </c>
      <c r="C76" s="15">
        <v>0</v>
      </c>
      <c r="D76" s="15">
        <v>0</v>
      </c>
      <c r="E76" s="15">
        <v>0</v>
      </c>
      <c r="F76" s="5">
        <v>0</v>
      </c>
      <c r="G76" s="15">
        <v>0</v>
      </c>
      <c r="H76" s="19">
        <v>0</v>
      </c>
      <c r="I76" s="15">
        <v>0</v>
      </c>
      <c r="J76" s="23">
        <v>0</v>
      </c>
      <c r="K76" s="12">
        <v>0</v>
      </c>
      <c r="L76" s="5">
        <v>0</v>
      </c>
      <c r="M76" s="5">
        <v>0</v>
      </c>
      <c r="N76" s="6">
        <f t="shared" si="0"/>
        <v>0</v>
      </c>
    </row>
    <row r="77" spans="1:14">
      <c r="A77" t="s">
        <v>126</v>
      </c>
      <c r="B77" s="12">
        <v>0</v>
      </c>
      <c r="C77" s="15">
        <v>0</v>
      </c>
      <c r="D77" s="15">
        <v>0</v>
      </c>
      <c r="E77" s="15">
        <v>0</v>
      </c>
      <c r="F77" s="5">
        <v>0</v>
      </c>
      <c r="G77" s="15">
        <v>0</v>
      </c>
      <c r="H77" s="19">
        <v>0</v>
      </c>
      <c r="I77" s="15">
        <v>0</v>
      </c>
      <c r="J77" s="23">
        <v>0</v>
      </c>
      <c r="K77" s="12">
        <v>0</v>
      </c>
      <c r="L77" s="5">
        <v>0</v>
      </c>
      <c r="M77" s="5">
        <v>0</v>
      </c>
      <c r="N77" s="6">
        <f>SUM(B77:M77)</f>
        <v>0</v>
      </c>
    </row>
    <row r="78" spans="1:14">
      <c r="A78" t="s">
        <v>66</v>
      </c>
      <c r="B78" s="12">
        <v>0</v>
      </c>
      <c r="C78" s="15">
        <v>0</v>
      </c>
      <c r="D78" s="15">
        <v>0</v>
      </c>
      <c r="E78" s="15">
        <v>0</v>
      </c>
      <c r="F78" s="5">
        <v>0</v>
      </c>
      <c r="G78" s="15">
        <v>0</v>
      </c>
      <c r="H78" s="19">
        <v>0</v>
      </c>
      <c r="I78" s="15">
        <v>0</v>
      </c>
      <c r="J78" s="23">
        <v>0</v>
      </c>
      <c r="K78" s="12">
        <v>0</v>
      </c>
      <c r="L78" s="5">
        <v>0</v>
      </c>
      <c r="M78" s="5">
        <v>0</v>
      </c>
      <c r="N78" s="6">
        <f>SUM(B78:M78)</f>
        <v>0</v>
      </c>
    </row>
    <row r="79" spans="1:14">
      <c r="A79" t="s">
        <v>1</v>
      </c>
    </row>
    <row r="80" spans="1:14" s="6" customFormat="1">
      <c r="A80" s="6" t="s">
        <v>68</v>
      </c>
      <c r="B80" s="6">
        <f t="shared" ref="B80:M80" si="1">SUM(B12:B78)</f>
        <v>14857090.609999998</v>
      </c>
      <c r="C80" s="6">
        <f t="shared" si="1"/>
        <v>14841691.580000002</v>
      </c>
      <c r="D80" s="6">
        <f t="shared" si="1"/>
        <v>13696165.1</v>
      </c>
      <c r="E80" s="6">
        <f t="shared" si="1"/>
        <v>16592712.450000001</v>
      </c>
      <c r="F80" s="6">
        <f t="shared" si="1"/>
        <v>15221644.66</v>
      </c>
      <c r="G80" s="6">
        <f t="shared" si="1"/>
        <v>15187509.190000001</v>
      </c>
      <c r="H80" s="6">
        <f t="shared" si="1"/>
        <v>15985746.460000001</v>
      </c>
      <c r="I80" s="6">
        <f t="shared" si="1"/>
        <v>15648608.450000005</v>
      </c>
      <c r="J80" s="6">
        <f t="shared" si="1"/>
        <v>15874837.100000003</v>
      </c>
      <c r="K80" s="6">
        <f t="shared" si="1"/>
        <v>17068281.440000001</v>
      </c>
      <c r="L80" s="6">
        <f t="shared" si="1"/>
        <v>16143634.049999999</v>
      </c>
      <c r="M80" s="6">
        <f t="shared" si="1"/>
        <v>15702774.819999998</v>
      </c>
      <c r="N80" s="6">
        <f>SUM(B80:M80)</f>
        <v>186820695.91000003</v>
      </c>
    </row>
  </sheetData>
  <mergeCells count="5">
    <mergeCell ref="A7:N7"/>
    <mergeCell ref="A3:N3"/>
    <mergeCell ref="A4:N4"/>
    <mergeCell ref="A5:N5"/>
    <mergeCell ref="A6:N6"/>
  </mergeCells>
  <phoneticPr fontId="3" type="noConversion"/>
  <printOptions headings="1" gridLines="1"/>
  <pageMargins left="0.75" right="0.75" top="1" bottom="1" header="0.5" footer="0.5"/>
  <pageSetup scale="82" fitToHeight="1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5963A67AB7B94BB7DE144345E8AEC2" ma:contentTypeVersion="1" ma:contentTypeDescription="Create a new document." ma:contentTypeScope="" ma:versionID="b51502284bf92ee33b32e8ff11612aba">
  <xsd:schema xmlns:xsd="http://www.w3.org/2001/XMLSchema" xmlns:xs="http://www.w3.org/2001/XMLSchema" xmlns:p="http://schemas.microsoft.com/office/2006/metadata/properties" targetNamespace="http://schemas.microsoft.com/office/2006/metadata/properties" ma:root="true" ma:fieldsID="7dcc10a156eb2aa295318eab019ded2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B474E44C-4B0A-4AB7-8DC2-C017F8ACDC15}"/>
</file>

<file path=customXml/itemProps2.xml><?xml version="1.0" encoding="utf-8"?>
<ds:datastoreItem xmlns:ds="http://schemas.openxmlformats.org/officeDocument/2006/customXml" ds:itemID="{1D6BFF15-1091-488C-9524-8B9EE032512E}"/>
</file>

<file path=customXml/itemProps3.xml><?xml version="1.0" encoding="utf-8"?>
<ds:datastoreItem xmlns:ds="http://schemas.openxmlformats.org/officeDocument/2006/customXml" ds:itemID="{16BDDB56-2B86-4708-B0E4-938F592BA57F}"/>
</file>

<file path=customXml/itemProps4.xml><?xml version="1.0" encoding="utf-8"?>
<ds:datastoreItem xmlns:ds="http://schemas.openxmlformats.org/officeDocument/2006/customXml" ds:itemID="{51BC8F36-C6CE-4BFC-A9E7-B9A99271FA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Line Item Detail</vt:lpstr>
      <vt:lpstr>SFY1012</vt:lpstr>
      <vt:lpstr>Local Option Sales Tax Coll</vt:lpstr>
      <vt:lpstr>Tourist Development Tax</vt:lpstr>
      <vt:lpstr>Conv &amp; Tourist Impact</vt:lpstr>
      <vt:lpstr>Voted 1-Cent Local Option Fuel</vt:lpstr>
      <vt:lpstr>Non-Voted Local Option Fuel </vt:lpstr>
      <vt:lpstr>Addtional Local Option Fuel</vt:lpstr>
      <vt:lpstr>'Tourist Development Tax'!Print_Area</vt:lpstr>
    </vt:vector>
  </TitlesOfParts>
  <Company>DOR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Lisa Bedrosian</dc:creator>
  <cp:lastModifiedBy>Devlin Irwin</cp:lastModifiedBy>
  <cp:lastPrinted>2008-10-01T19:09:34Z</cp:lastPrinted>
  <dcterms:created xsi:type="dcterms:W3CDTF">2005-12-06T18:39:52Z</dcterms:created>
  <dcterms:modified xsi:type="dcterms:W3CDTF">2022-03-16T17:27:04Z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0x010100F35963A67AB7B94BB7DE144345E8AEC2</vt:lpwstr>
  </property>
</Properties>
</file>