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71" i="2" l="1"/>
  <c r="K292" i="2"/>
  <c r="K291" i="2"/>
  <c r="K290" i="2"/>
  <c r="K289" i="2"/>
  <c r="K288" i="2"/>
  <c r="J292" i="2"/>
  <c r="J291" i="2"/>
  <c r="J290" i="2"/>
  <c r="J289" i="2"/>
  <c r="J288" i="2"/>
  <c r="J65" i="2" l="1"/>
  <c r="K75" i="2" l="1"/>
  <c r="J75" i="2"/>
  <c r="K74" i="2"/>
  <c r="J74" i="2"/>
  <c r="K73" i="2"/>
  <c r="J73" i="2"/>
  <c r="K72" i="2"/>
  <c r="J72" i="2"/>
  <c r="K71" i="2"/>
  <c r="K67" i="2"/>
  <c r="J67" i="2"/>
  <c r="K66" i="2"/>
  <c r="J66" i="2"/>
  <c r="K65" i="2"/>
  <c r="K64" i="2"/>
  <c r="J64" i="2"/>
  <c r="K63" i="2"/>
  <c r="J63" i="2"/>
  <c r="H86" i="2" l="1"/>
  <c r="G86" i="2"/>
  <c r="AU87" i="2" l="1"/>
  <c r="M87" i="2"/>
  <c r="L87" i="2"/>
  <c r="H87" i="2"/>
  <c r="G87"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M86" i="2" l="1"/>
  <c r="L86"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<sst xmlns="http://schemas.openxmlformats.org/spreadsheetml/2006/main" count="1957" uniqueCount="553">
  <si>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</si>
  <si>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</si>
  <si>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</si>
  <si>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</si>
  <si>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</si>
  <si>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</si>
  <si>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</si>
  <si>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</si>
  <si>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</si>
  <si>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</si>
  <si>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</si>
  <si>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</si>
  <si>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</si>
  <si>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</si>
  <si>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</si>
  <si>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</si>
  <si>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</si>
  <si>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</si>
  <si>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</si>
  <si>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</si>
  <si>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</si>
  <si>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</si>
  <si>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</si>
  <si>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</si>
  <si>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</si>
  <si>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</si>
  <si>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</si>
  <si>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</si>
  <si>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</si>
  <si>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</si>
  <si>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</si>
  <si>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</si>
  <si>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</si>
  <si>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</si>
  <si>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</si>
  <si>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</si>
  <si>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</si>
  <si>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</si>
  <si>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</si>
  <si>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</si>
  <si>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</si>
  <si>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</si>
  <si>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</si>
  <si>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</si>
  <si>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</si>
  <si>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</si>
  <si>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</si>
  <si>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</si>
  <si>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</si>
  <si>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</si>
  <si>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</si>
  <si>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</si>
  <si>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</si>
  <si>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</si>
  <si>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</si>
  <si>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</si>
  <si>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</si>
  <si>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</si>
  <si>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</si>
  <si>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</si>
  <si>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</si>
  <si>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</si>
  <si>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</si>
  <si>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</si>
  <si>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</si>
  <si>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</si>
  <si>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</si>
  <si>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</si>
  <si>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</si>
  <si>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</si>
  <si>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</si>
  <si>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</si>
  <si>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</si>
  <si>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</si>
  <si>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</si>
  <si>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</si>
  <si>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</si>
  <si>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</si>
  <si>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</si>
  <si>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</si>
  <si>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</si>
  <si>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</si>
  <si>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</si>
  <si>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</si>
  <si>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</si>
  <si>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</si>
  <si>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</si>
  <si>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</si>
  <si>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</si>
  <si>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</si>
  <si>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</si>
  <si>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</si>
  <si>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</si>
  <si>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</si>
  <si>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</si>
  <si>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</si>
  <si>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</si>
  <si>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</si>
  <si>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</si>
  <si>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</si>
  <si>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</si>
  <si>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</si>
  <si>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</si>
  <si>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</si>
  <si>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</si>
  <si>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</si>
  <si>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</si>
  <si>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</si>
  <si>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</si>
  <si>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</si>
  <si>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</si>
  <si>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</si>
  <si>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</si>
  <si>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</si>
  <si>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</si>
  <si>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</si>
  <si>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</si>
  <si>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</si>
  <si>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</si>
  <si>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</si>
  <si>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</si>
  <si>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</si>
  <si>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</si>
  <si>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</si>
  <si>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</si>
  <si>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</si>
  <si>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</si>
  <si>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</si>
  <si>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</si>
  <si>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</si>
  <si>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</si>
  <si>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</si>
  <si>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</si>
  <si>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</si>
  <si>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</si>
  <si>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</si>
  <si>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</si>
  <si>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</si>
  <si>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</si>
  <si>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</si>
  <si>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</si>
  <si>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</si>
  <si>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</si>
  <si>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</si>
  <si>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</si>
  <si>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</si>
  <si>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</si>
  <si>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</si>
  <si>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</si>
  <si>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</si>
  <si>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</si>
  <si>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</si>
  <si>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</si>
  <si>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</si>
  <si>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</si>
  <si>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</si>
  <si>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</si>
  <si>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</si>
  <si>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</si>
  <si>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</si>
  <si>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</si>
  <si>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</si>
  <si>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</si>
  <si>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</si>
  <si>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</si>
  <si>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</si>
  <si>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</si>
  <si>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</si>
  <si>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</si>
  <si>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</si>
  <si>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</si>
  <si>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</si>
  <si>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</si>
  <si>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</si>
  <si>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</si>
  <si>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</si>
  <si>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</si>
  <si>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</si>
  <si>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</si>
  <si>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</si>
  <si>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</si>
  <si>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</si>
  <si>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</si>
  <si>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</si>
  <si>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</si>
  <si>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</si>
  <si>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</si>
  <si>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</si>
  <si>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</si>
  <si>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</si>
  <si>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</si>
  <si>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</si>
  <si>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</si>
  <si>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</si>
  <si>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</si>
  <si>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</si>
  <si>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</si>
  <si>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</si>
  <si>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</si>
  <si>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</si>
  <si>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</si>
  <si>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</si>
  <si>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</si>
  <si>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</si>
  <si>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</si>
  <si>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</si>
  <si>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</si>
  <si>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</si>
  <si>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</si>
  <si>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</si>
  <si>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</si>
  <si>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</si>
  <si>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</si>
  <si>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</si>
  <si>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</si>
  <si>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</si>
  <si>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</si>
  <si>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</si>
  <si>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</si>
  <si>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</si>
  <si>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</si>
  <si>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</si>
  <si>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</si>
  <si>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</si>
  <si>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</si>
  <si>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</si>
  <si>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</si>
  <si>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</si>
  <si>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</si>
  <si>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</si>
  <si>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</si>
  <si>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</si>
  <si>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</si>
  <si>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</si>
  <si>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</si>
  <si>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</si>
  <si>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</si>
  <si>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</si>
  <si>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</si>
  <si>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</si>
  <si>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</si>
  <si>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</si>
  <si>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</si>
  <si>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</si>
  <si>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</si>
  <si>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</si>
  <si>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</si>
  <si>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</si>
  <si>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</si>
  <si>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</si>
  <si>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</si>
  <si>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</si>
  <si>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</si>
  <si>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</si>
  <si>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</si>
  <si>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</si>
  <si>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</si>
  <si>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</si>
  <si>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</si>
  <si>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</si>
  <si>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</si>
  <si>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</si>
  <si>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</si>
  <si>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</si>
  <si>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</si>
  <si>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</si>
  <si>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</si>
  <si>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</si>
  <si>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</si>
  <si>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</si>
  <si>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</si>
  <si>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</si>
  <si>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</si>
  <si>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</si>
  <si>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</si>
  <si>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</si>
  <si>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</si>
  <si>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</si>
  <si>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</si>
  <si>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</si>
  <si>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</si>
  <si>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</si>
  <si>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</si>
  <si>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</si>
  <si>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</si>
  <si>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</si>
  <si>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</si>
  <si>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</si>
  <si>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</si>
  <si>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</si>
  <si>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</si>
  <si>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</si>
  <si>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</si>
  <si>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</si>
  <si>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</si>
  <si>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</si>
  <si>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</si>
  <si>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</si>
  <si>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</si>
  <si>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</si>
  <si>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</si>
  <si>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</si>
  <si>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</si>
  <si>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</si>
  <si>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</si>
  <si>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</si>
  <si>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</si>
  <si>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</si>
  <si>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</si>
  <si>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</si>
  <si>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</si>
  <si>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</si>
  <si>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</si>
  <si>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</si>
  <si>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</si>
  <si>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</si>
  <si>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</si>
  <si>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</si>
  <si>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</si>
  <si>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</si>
  <si>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</si>
  <si>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</si>
  <si>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</si>
  <si>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</si>
  <si>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</si>
  <si>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</si>
  <si>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</si>
  <si>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</si>
  <si>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</si>
  <si>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</si>
  <si>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</si>
  <si>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</si>
  <si>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</si>
  <si>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</si>
  <si>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</si>
  <si>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</si>
  <si>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</si>
  <si>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</si>
  <si>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</si>
  <si>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</si>
  <si>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</si>
  <si>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</si>
  <si>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</si>
  <si>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</si>
  <si>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</si>
  <si>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</si>
  <si>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</si>
  <si>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</si>
  <si>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</si>
  <si>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</si>
  <si>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</si>
  <si>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</si>
  <si>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</si>
  <si>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</si>
  <si>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</si>
  <si>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</si>
  <si>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</si>
  <si>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</si>
  <si>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</si>
  <si>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</si>
  <si>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</si>
  <si>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</si>
  <si>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</si>
  <si>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</si>
  <si>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</si>
  <si>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</si>
  <si>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</si>
  <si>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</si>
  <si>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</si>
  <si>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</si>
  <si>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</si>
  <si>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</si>
  <si>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</si>
  <si>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</si>
  <si>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</si>
  <si>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</si>
  <si>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</si>
  <si>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</si>
  <si>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</si>
  <si>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</si>
  <si>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</si>
  <si>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</si>
  <si>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</si>
  <si>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</si>
  <si>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</si>
  <si>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</si>
  <si>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</si>
  <si>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</si>
  <si>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</si>
  <si>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</si>
  <si>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</si>
  <si>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</si>
  <si>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</si>
  <si>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</si>
  <si>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</si>
  <si>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</si>
  <si>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</si>
  <si>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</si>
  <si>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</si>
  <si>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</si>
  <si>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</si>
  <si>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</si>
  <si>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</si>
  <si>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</si>
  <si>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</si>
  <si>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</si>
  <si>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</si>
  <si>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</si>
  <si>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</si>
  <si>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</si>
  <si>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</si>
  <si>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</si>
  <si>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</si>
  <si>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</si>
  <si>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</si>
  <si>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</si>
  <si>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</si>
  <si>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</si>
  <si>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</si>
  <si>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</si>
  <si>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</si>
  <si>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</si>
  <si>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</si>
  <si>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</si>
  <si>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</si>
  <si>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</si>
  <si>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</si>
  <si>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</si>
  <si>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</si>
  <si>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</si>
  <si>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</si>
  <si>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</si>
  <si>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</si>
  <si>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</si>
  <si>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</si>
  <si>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</si>
  <si>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</si>
  <si>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</si>
  <si>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</si>
  <si>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</si>
  <si>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</si>
  <si>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</si>
  <si>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</si>
  <si>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</si>
  <si>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</si>
  <si>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</si>
  <si>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</si>
  <si>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</si>
  <si>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</si>
  <si>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</si>
  <si>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</si>
  <si>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</si>
  <si>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</si>
  <si>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</si>
  <si>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</si>
  <si>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</si>
  <si>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</si>
  <si>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</si>
  <si>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</si>
  <si>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</si>
  <si>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</si>
  <si>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</si>
  <si>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</si>
  <si>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</si>
  <si>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</si>
  <si>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</si>
  <si>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</si>
  <si>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</si>
  <si>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</si>
  <si>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</si>
  <si>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</si>
  <si>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</si>
  <si>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</si>
  <si>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</si>
  <si>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</si>
  <si>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</si>
  <si>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</si>
  <si>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</si>
  <si>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</si>
  <si>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</si>
  <si>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</si>
  <si>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</si>
  <si>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</si>
  <si>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</si>
  <si>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</si>
  <si>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</si>
  <si>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</si>
  <si>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</si>
  <si>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</si>
  <si>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</si>
  <si>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</si>
  <si>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</si>
  <si>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</si>
  <si>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</si>
  <si>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</si>
  <si>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</si>
  <si>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</si>
  <si>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</si>
  <si>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</si>
  <si>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</si>
  <si>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</si>
  <si>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</si>
  <si>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</si>
  <si>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</si>
  <si>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</si>
  <si>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</si>
  <si>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</si>
  <si>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</si>
  <si>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</si>
  <si>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</si>
  <si>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</si>
  <si>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</si>
  <si>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</si>
  <si>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</si>
  <si>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</si>
  <si>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</si>
  <si>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</si>
  <si>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</si>
  <si>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</si>
  <si>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</si>
  <si>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</si>
  <si>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</si>
  <si>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</si>
  <si>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</si>
  <si>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</si>
  <si>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</si>
  <si>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</si>
  <si>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</si>
  <si>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</si>
  <si>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</si>
  <si>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</si>
  <si>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</si>
  <si>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</si>
  <si>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</si>
  <si>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</si>
  <si>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</si>
  <si>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</si>
  <si>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</si>
  <si>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</si>
  <si>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</si>
  <si>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</si>
  <si>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</si>
  <si>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</si>
  <si>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</si>
  <si>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</si>
  <si>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=B81</t>
  </si>
  <si>
    <t>631377401600</t>
  </si>
  <si>
    <t>631825373136</t>
  </si>
  <si>
    <t>631561749164</t>
  </si>
  <si>
    <t>631365792751</t>
  </si>
  <si>
    <t>631173988970</t>
  </si>
  <si>
    <t>631127170035</t>
  </si>
  <si>
    <t>631853446011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</si>
</sst>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1"/>
  <sheetViews>
    <sheetView tabSelected="1" topLeftCell="H276" zoomScale="66" zoomScaleNormal="66" workbookViewId="0">
      <selection activeCell="L292" sqref="L292"/>
    </sheetView>
  </sheetViews>
  <sheetFormatPr defaultRowHeight="14.5" x14ac:dyDescent="0.35"/>
  <cols>
    <col min="1" max="1" customWidth="true" width="24.63281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456</v>
      </c>
      <c r="B4" s="28" t="s">
        <v>153</v>
      </c>
      <c r="C4" s="28" t="s">
        <v>432</v>
      </c>
      <c r="D4" s="28" t="s">
        <v>139</v>
      </c>
      <c r="E4" s="28" t="s">
        <v>140</v>
      </c>
      <c r="F4" s="28"/>
      <c r="G4" s="28"/>
      <c r="H4" s="28"/>
      <c r="I4" s="28" t="s">
        <v>141</v>
      </c>
      <c r="J4" s="28" t="s">
        <v>433</v>
      </c>
    </row>
    <row r="5" spans="1:118" x14ac:dyDescent="0.35">
      <c r="A5" s="28" t="s">
        <v>457</v>
      </c>
      <c r="B5" s="28" t="s">
        <v>153</v>
      </c>
      <c r="C5" s="28" t="s">
        <v>450</v>
      </c>
      <c r="D5" s="28" t="s">
        <v>139</v>
      </c>
      <c r="E5" s="28" t="s">
        <v>140</v>
      </c>
      <c r="F5" s="28"/>
      <c r="G5" s="28"/>
      <c r="H5" s="28"/>
      <c r="I5" s="28" t="s">
        <v>141</v>
      </c>
      <c r="J5" s="28" t="s">
        <v>451</v>
      </c>
    </row>
    <row r="6" spans="1:118" x14ac:dyDescent="0.35">
      <c r="A6" s="28" t="s">
        <v>458</v>
      </c>
      <c r="B6" s="28" t="s">
        <v>153</v>
      </c>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456</v>
      </c>
      <c r="B10" s="28" t="str">
        <f>C4</f>
        <v>DEAL_PERSON_001,IND</v>
      </c>
      <c r="C10" s="28" t="s">
        <v>544</v>
      </c>
      <c r="D10" s="28" t="s">
        <v>152</v>
      </c>
      <c r="E10" s="28" t="s">
        <v>153</v>
      </c>
      <c r="F10" s="28" t="s">
        <v>154</v>
      </c>
      <c r="G10" s="28" t="s">
        <v>155</v>
      </c>
      <c r="H10" s="28" t="s">
        <v>156</v>
      </c>
      <c r="I10" s="28" t="s">
        <v>157</v>
      </c>
      <c r="J10" s="28" t="s">
        <v>434</v>
      </c>
      <c r="K10" s="28"/>
    </row>
    <row r="11" spans="1:118" x14ac:dyDescent="0.3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3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544</v>
      </c>
      <c r="C16" s="30">
        <v>6319627593</v>
      </c>
      <c r="D16" s="31" t="s">
        <v>153</v>
      </c>
      <c r="E16" s="32" t="s">
        <v>164</v>
      </c>
      <c r="F16" s="31" t="s">
        <v>154</v>
      </c>
      <c r="G16" s="31" t="s">
        <v>543</v>
      </c>
      <c r="H16" s="31" t="s">
        <v>165</v>
      </c>
      <c r="I16" s="14"/>
    </row>
    <row r="18" spans="1:117" ht="18.5" x14ac:dyDescent="0.35">
      <c r="A18" s="154" t="s">
        <v>172</v>
      </c>
      <c r="B18" s="154"/>
      <c r="C18" s="154"/>
    </row>
    <row r="19" spans="1:117" ht="15.5" x14ac:dyDescent="0.35">
      <c r="A19" s="26" t="s">
        <v>173</v>
      </c>
      <c r="B19" s="26" t="s">
        <v>174</v>
      </c>
      <c r="C19" s="27" t="s">
        <v>175</v>
      </c>
      <c r="D19" s="24" t="s">
        <v>130</v>
      </c>
      <c r="E19" s="24" t="s">
        <v>4</v>
      </c>
    </row>
    <row r="20" spans="1:117" x14ac:dyDescent="0.35">
      <c r="A20" s="33" t="s">
        <v>461</v>
      </c>
      <c r="B20" s="33" t="s">
        <v>176</v>
      </c>
      <c r="C20" s="33" t="s">
        <v>154</v>
      </c>
      <c r="D20" s="33" t="s">
        <v>153</v>
      </c>
      <c r="E20" s="33" t="s">
        <v>177</v>
      </c>
    </row>
    <row r="21" spans="1:117" x14ac:dyDescent="0.35">
      <c r="A21" s="33" t="s">
        <v>178</v>
      </c>
      <c r="B21" s="33" t="s">
        <v>179</v>
      </c>
      <c r="C21" s="33" t="s">
        <v>154</v>
      </c>
      <c r="D21" s="33" t="s">
        <v>153</v>
      </c>
      <c r="E21" s="33" t="s">
        <v>336</v>
      </c>
    </row>
    <row r="23" spans="1:117" s="14" customFormat="1" ht="18" customHeight="1" x14ac:dyDescent="0.35">
      <c r="A23" s="155" t="s">
        <v>180</v>
      </c>
      <c r="B23" s="156"/>
      <c r="C23" s="156"/>
      <c r="D23" s="156"/>
      <c r="E23" s="156"/>
      <c r="F23" s="156"/>
      <c r="G23" s="156"/>
      <c r="H23" s="156"/>
      <c r="I23" s="156"/>
      <c r="J23" s="156"/>
      <c r="K23" s="156"/>
      <c r="L23" s="156"/>
      <c r="M23" s="156"/>
      <c r="N23" s="156"/>
      <c r="O23" s="156"/>
      <c r="P23" s="15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15" t="s">
        <v>258</v>
      </c>
      <c r="B58" s="116"/>
      <c r="C58" s="116"/>
      <c r="D58" s="117"/>
    </row>
    <row r="59" spans="1:117" ht="15.5" x14ac:dyDescent="0.35">
      <c r="A59" s="26" t="s">
        <v>173</v>
      </c>
      <c r="B59" s="26" t="s">
        <v>174</v>
      </c>
      <c r="C59" s="27" t="s">
        <v>254</v>
      </c>
      <c r="D59" s="26" t="s">
        <v>253</v>
      </c>
      <c r="E59" s="24" t="s">
        <v>183</v>
      </c>
    </row>
    <row r="60" spans="1:117" x14ac:dyDescent="0.35">
      <c r="A60" s="33" t="s">
        <v>461</v>
      </c>
      <c r="B60" s="33" t="s">
        <v>176</v>
      </c>
      <c r="C60" s="28" t="str">
        <f>C4</f>
        <v>DEAL_PERSON_001,IND</v>
      </c>
      <c r="D60" s="31" t="s">
        <v>256</v>
      </c>
      <c r="E60" s="31" t="s">
        <v>235</v>
      </c>
    </row>
    <row r="62" spans="1:117" ht="18.5" x14ac:dyDescent="0.35">
      <c r="A62" s="115" t="s">
        <v>252</v>
      </c>
      <c r="B62" s="116"/>
      <c r="C62" s="116"/>
      <c r="D62" s="117"/>
      <c r="J62" s="25" t="s">
        <v>241</v>
      </c>
      <c r="K62" s="25" t="s">
        <v>242</v>
      </c>
    </row>
    <row r="63" spans="1:117" ht="15.5" x14ac:dyDescent="0.35">
      <c r="A63" s="26" t="s">
        <v>253</v>
      </c>
      <c r="B63" s="27" t="s">
        <v>254</v>
      </c>
      <c r="C63" s="27" t="s">
        <v>240</v>
      </c>
      <c r="D63" s="26" t="s">
        <v>255</v>
      </c>
      <c r="E63" s="26" t="s">
        <v>187</v>
      </c>
      <c r="F63" s="25" t="s">
        <v>166</v>
      </c>
      <c r="G63" s="25"/>
      <c r="J63" s="41" t="str">
        <f ca="1">TEXT(TODAY()-320,"MM-DD-YYYY")</f>
        <v>09-22-2022</v>
      </c>
      <c r="K63" s="41" t="str">
        <f ca="1">TEXT(TODAY()-290,"MM-DD-YYYY")</f>
        <v>10-22-2022</v>
      </c>
    </row>
    <row r="64" spans="1:117" x14ac:dyDescent="0.35">
      <c r="A64" s="31" t="s">
        <v>256</v>
      </c>
      <c r="B64" s="28" t="str">
        <f>B10</f>
        <v>DEAL_PERSON_001,IND</v>
      </c>
      <c r="C64" s="31" t="s">
        <v>462</v>
      </c>
      <c r="D64" s="31" t="s">
        <v>195</v>
      </c>
      <c r="E64" s="31" t="s">
        <v>464</v>
      </c>
      <c r="F64" s="31" t="s">
        <v>168</v>
      </c>
      <c r="G64" s="31"/>
      <c r="J64" s="41" t="str">
        <f ca="1">TEXT(TODAY()-289,"MM-DD-YYYY")</f>
        <v>10-23-2022</v>
      </c>
      <c r="K64" s="41" t="str">
        <f ca="1">TEXT(TODAY()-259,"MM-DD-YYYY")</f>
        <v>11-22-2022</v>
      </c>
    </row>
    <row r="65" spans="1:15" x14ac:dyDescent="0.35">
      <c r="A65" s="31" t="s">
        <v>256</v>
      </c>
      <c r="B65" s="28" t="str">
        <f>B10</f>
        <v>DEAL_PERSON_001,IND</v>
      </c>
      <c r="C65" s="31" t="s">
        <v>463</v>
      </c>
      <c r="D65" s="31" t="s">
        <v>195</v>
      </c>
      <c r="E65" s="31" t="s">
        <v>257</v>
      </c>
      <c r="F65" s="31" t="s">
        <v>168</v>
      </c>
      <c r="G65" s="31"/>
      <c r="J65" s="41" t="str">
        <f ca="1">TEXT(TODAY()-258,"MM-DD-YYYY")</f>
        <v>11-23-2022</v>
      </c>
      <c r="K65" s="41" t="str">
        <f ca="1">TEXT(TODAY()-229,"MM-DD-YYYY")</f>
        <v>12-22-2022</v>
      </c>
    </row>
    <row r="66" spans="1:15" x14ac:dyDescent="0.35">
      <c r="A66" s="31" t="s">
        <v>256</v>
      </c>
      <c r="B66" s="28" t="str">
        <f>B10</f>
        <v>DEAL_PERSON_001,IND</v>
      </c>
      <c r="C66" s="31" t="s">
        <v>247</v>
      </c>
      <c r="D66" s="31" t="s">
        <v>195</v>
      </c>
      <c r="E66" s="31" t="s">
        <v>257</v>
      </c>
      <c r="F66" s="31" t="s">
        <v>168</v>
      </c>
      <c r="G66" s="31"/>
      <c r="J66" s="41" t="str">
        <f ca="1">TEXT(TODAY()-381,"MM-DD-YYYY")</f>
        <v>07-23-2022</v>
      </c>
      <c r="K66" s="41" t="str">
        <f ca="1">TEXT(TODAY()-351,"MM-DD-YYYY")</f>
        <v>08-22-2022</v>
      </c>
    </row>
    <row r="67" spans="1:15" x14ac:dyDescent="0.35">
      <c r="A67" s="31" t="s">
        <v>256</v>
      </c>
      <c r="B67" s="28" t="str">
        <f>B10</f>
        <v>DEAL_PERSON_001,IND</v>
      </c>
      <c r="C67" s="31" t="s">
        <v>247</v>
      </c>
      <c r="D67" s="31" t="s">
        <v>195</v>
      </c>
      <c r="E67" s="31" t="s">
        <v>257</v>
      </c>
      <c r="F67" s="31" t="s">
        <v>168</v>
      </c>
      <c r="G67" s="31"/>
      <c r="J67" s="41" t="str">
        <f ca="1">TEXT(TODAY()-350,"MM-DD-YYYY")</f>
        <v>08-23-2022</v>
      </c>
      <c r="K67" s="41" t="str">
        <f ca="1">TEXT(TODAY()-321,"MM-DD-YYYY")</f>
        <v>09-21-2022</v>
      </c>
    </row>
    <row r="69" spans="1:15" ht="18.5" x14ac:dyDescent="0.35">
      <c r="A69" s="115" t="s">
        <v>237</v>
      </c>
      <c r="B69" s="116"/>
      <c r="C69" s="116"/>
      <c r="D69" s="116"/>
      <c r="E69" s="116"/>
      <c r="F69" s="116"/>
      <c r="G69" s="116"/>
      <c r="H69" s="116"/>
      <c r="I69" s="117"/>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35">
      <c r="A71" s="28" t="s">
        <v>432</v>
      </c>
      <c r="B71" s="28" t="str">
        <f>C10</f>
        <v>6319627953</v>
      </c>
      <c r="C71" s="28" t="s">
        <v>434</v>
      </c>
      <c r="D71" s="30">
        <f>C16</f>
        <v>6319627593</v>
      </c>
      <c r="E71" s="31" t="s">
        <v>171</v>
      </c>
      <c r="F71" s="31"/>
      <c r="G71" s="31"/>
      <c r="H71" s="31"/>
      <c r="I71" s="31"/>
      <c r="J71" s="110" t="str">
        <f ca="1">TEXT(TODAY()-60,"DD-MMM-YY")</f>
        <v>09-Jun-23</v>
      </c>
      <c r="K71" s="110" t="str">
        <f ca="1">TEXT(TODAY()-30,"DD-MMM-YY")</f>
        <v>09-Jul-23</v>
      </c>
      <c r="L71" s="32" t="s">
        <v>168</v>
      </c>
      <c r="M71" s="32">
        <v>12</v>
      </c>
      <c r="N71" s="114" t="s">
        <v>546</v>
      </c>
      <c r="O71" s="32" t="s">
        <v>417</v>
      </c>
    </row>
    <row r="72" spans="1:15" x14ac:dyDescent="0.35">
      <c r="A72" s="28" t="s">
        <v>432</v>
      </c>
      <c r="B72" s="28" t="str">
        <f>C10</f>
        <v>6319627953</v>
      </c>
      <c r="C72" s="28" t="s">
        <v>434</v>
      </c>
      <c r="D72" s="30">
        <f>C16</f>
        <v>6319627593</v>
      </c>
      <c r="E72" s="31" t="s">
        <v>171</v>
      </c>
      <c r="F72" s="31"/>
      <c r="G72" s="31"/>
      <c r="H72" s="31"/>
      <c r="I72" s="31"/>
      <c r="J72" s="110" t="str">
        <f ca="1">TEXT(TODAY()-90,"DD-MMM-YY")</f>
        <v>10-May-23</v>
      </c>
      <c r="K72" s="110" t="str">
        <f ca="1">TEXT(TODAY()-61,"DD-MMM-YY")</f>
        <v>08-Jun-23</v>
      </c>
      <c r="L72" s="32" t="s">
        <v>168</v>
      </c>
      <c r="M72" s="32">
        <v>13</v>
      </c>
      <c r="N72" s="114" t="s">
        <v>547</v>
      </c>
      <c r="O72" s="32" t="s">
        <v>417</v>
      </c>
    </row>
    <row r="73" spans="1:15" x14ac:dyDescent="0.35">
      <c r="A73" s="28" t="s">
        <v>432</v>
      </c>
      <c r="B73" s="28" t="str">
        <f>C10</f>
        <v>6319627953</v>
      </c>
      <c r="C73" s="28" t="s">
        <v>434</v>
      </c>
      <c r="D73" s="30">
        <f>C16</f>
        <v>6319627593</v>
      </c>
      <c r="E73" s="31" t="s">
        <v>248</v>
      </c>
      <c r="F73" s="31"/>
      <c r="G73" s="31"/>
      <c r="H73" s="31"/>
      <c r="I73" s="31"/>
      <c r="J73" s="110" t="str">
        <f ca="1">TEXT(TODAY()-120,"DD-MMM-YY")</f>
        <v>10-Apr-23</v>
      </c>
      <c r="K73" s="110" t="str">
        <f ca="1">TEXT(TODAY()-91,"DD-MMM-YY")</f>
        <v>09-May-23</v>
      </c>
      <c r="L73" s="32" t="s">
        <v>168</v>
      </c>
      <c r="M73" s="32">
        <v>6</v>
      </c>
      <c r="N73" s="114" t="s">
        <v>548</v>
      </c>
      <c r="O73" s="32" t="s">
        <v>417</v>
      </c>
    </row>
    <row r="74" spans="1:15" x14ac:dyDescent="0.35">
      <c r="A74" s="28" t="s">
        <v>432</v>
      </c>
      <c r="B74" s="28" t="str">
        <f>C10</f>
        <v>6319627953</v>
      </c>
      <c r="C74" s="28" t="s">
        <v>434</v>
      </c>
      <c r="D74" s="30">
        <f>C16</f>
        <v>6319627593</v>
      </c>
      <c r="E74" s="31" t="s">
        <v>247</v>
      </c>
      <c r="F74" s="31" t="s">
        <v>259</v>
      </c>
      <c r="G74" s="31" t="s">
        <v>153</v>
      </c>
      <c r="H74" s="31" t="s">
        <v>260</v>
      </c>
      <c r="I74" s="31" t="s">
        <v>261</v>
      </c>
      <c r="J74" s="110" t="str">
        <f ca="1">TEXT(TODAY()-150,"DD-MMM-YY")</f>
        <v>11-Mar-23</v>
      </c>
      <c r="K74" s="110" t="str">
        <f ca="1">TEXT(TODAY()-121,"DD-MMM-YY")</f>
        <v>09-Apr-23</v>
      </c>
      <c r="L74" s="32" t="s">
        <v>168</v>
      </c>
      <c r="M74" s="32">
        <v>7</v>
      </c>
      <c r="N74" s="114" t="s">
        <v>549</v>
      </c>
      <c r="O74" s="32" t="s">
        <v>417</v>
      </c>
    </row>
    <row r="75" spans="1:15" x14ac:dyDescent="0.35">
      <c r="A75" s="28" t="s">
        <v>432</v>
      </c>
      <c r="B75" s="40" t="str">
        <f>C10</f>
        <v>6319627953</v>
      </c>
      <c r="C75" s="28" t="s">
        <v>434</v>
      </c>
      <c r="D75" s="30">
        <f>C16</f>
        <v>6319627593</v>
      </c>
      <c r="E75" s="31" t="s">
        <v>247</v>
      </c>
      <c r="F75" s="31" t="s">
        <v>259</v>
      </c>
      <c r="G75" s="31" t="s">
        <v>153</v>
      </c>
      <c r="H75" s="31" t="s">
        <v>260</v>
      </c>
      <c r="I75" s="31" t="s">
        <v>266</v>
      </c>
      <c r="J75" s="110" t="str">
        <f ca="1">TEXT(TODAY()-180,"DD-MMM-YY")</f>
        <v>09-Feb-23</v>
      </c>
      <c r="K75" s="110" t="str">
        <f ca="1">TEXT(TODAY()-151,"DD-MMM-YY")</f>
        <v>10-Mar-23</v>
      </c>
      <c r="L75" s="32" t="s">
        <v>168</v>
      </c>
      <c r="M75" s="32">
        <v>10</v>
      </c>
      <c r="N75" s="114" t="s">
        <v>550</v>
      </c>
      <c r="O75" s="32" t="s">
        <v>417</v>
      </c>
    </row>
    <row r="77" spans="1:15" ht="50.4" customHeight="1" x14ac:dyDescent="0.35">
      <c r="A77" s="152" t="s">
        <v>267</v>
      </c>
      <c r="B77" s="152"/>
      <c r="C77" s="152"/>
      <c r="D77" s="152"/>
      <c r="E77" s="152"/>
      <c r="F77" s="152"/>
      <c r="G77" s="152"/>
      <c r="H77" s="152"/>
      <c r="I77" s="152"/>
      <c r="J77" s="152"/>
      <c r="K77" s="152"/>
    </row>
    <row r="79" spans="1:15" ht="16.75" customHeight="1" x14ac:dyDescent="0.35">
      <c r="A79" s="153" t="s">
        <v>268</v>
      </c>
      <c r="B79" s="153"/>
      <c r="C79" s="153"/>
      <c r="D79" s="153"/>
    </row>
    <row r="80" spans="1:15" x14ac:dyDescent="0.35">
      <c r="A80" s="42" t="s">
        <v>269</v>
      </c>
      <c r="B80" s="42" t="s">
        <v>270</v>
      </c>
      <c r="C80" s="42" t="s">
        <v>130</v>
      </c>
      <c r="D80" s="42" t="s">
        <v>271</v>
      </c>
    </row>
    <row r="81" spans="1:78" s="111" customFormat="1" x14ac:dyDescent="0.35">
      <c r="A81" s="110" t="s">
        <v>272</v>
      </c>
      <c r="B81" s="28" t="str">
        <f>A5</f>
        <v>2380202516</v>
      </c>
      <c r="C81" s="110" t="s">
        <v>273</v>
      </c>
      <c r="D81" s="28" t="str">
        <f>C5</f>
        <v>DEAL_PERSON_CH1_001</v>
      </c>
    </row>
    <row r="82" spans="1:78" x14ac:dyDescent="0.35">
      <c r="A82" s="50"/>
      <c r="B82" s="50"/>
      <c r="C82" s="50"/>
      <c r="D82" s="50"/>
      <c r="E82" s="50"/>
      <c r="G82" s="111"/>
      <c r="H82" s="41" t="str">
        <f ca="1">TEXT(TODAY()-210,"YYYY-MM-DD")</f>
        <v>2023-01-10</v>
      </c>
    </row>
    <row r="83" spans="1:78" x14ac:dyDescent="0.3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3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49" t="s">
        <v>293</v>
      </c>
      <c r="U84" s="150"/>
      <c r="V84" s="151"/>
      <c r="W84" s="149" t="s">
        <v>294</v>
      </c>
      <c r="X84" s="151"/>
      <c r="Y84" s="47"/>
      <c r="Z84" s="118" t="s">
        <v>295</v>
      </c>
      <c r="AA84" s="119"/>
      <c r="AB84" s="119"/>
      <c r="AC84" s="119"/>
      <c r="AD84" s="119"/>
      <c r="AE84" s="119"/>
      <c r="AF84" s="120"/>
      <c r="AG84" s="118" t="s">
        <v>296</v>
      </c>
      <c r="AH84" s="119"/>
      <c r="AI84" s="119"/>
      <c r="AJ84" s="119"/>
      <c r="AK84" s="119"/>
      <c r="AL84" s="120"/>
      <c r="AM84" s="48"/>
      <c r="AN84" s="49"/>
      <c r="AO84" s="49"/>
      <c r="AP84" s="49"/>
      <c r="AQ84" s="118" t="s">
        <v>517</v>
      </c>
      <c r="AR84" s="119"/>
      <c r="AS84" s="120"/>
      <c r="AT84" s="121" t="s">
        <v>518</v>
      </c>
      <c r="AU84" s="122"/>
      <c r="AV84" s="122"/>
      <c r="AW84" s="122"/>
      <c r="AX84" s="122"/>
      <c r="AY84" s="122"/>
      <c r="AZ84" s="122"/>
      <c r="BA84" s="122"/>
      <c r="BB84" s="122"/>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3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519</v>
      </c>
      <c r="AR85" s="53" t="s">
        <v>520</v>
      </c>
      <c r="AS85" s="53" t="s">
        <v>521</v>
      </c>
      <c r="AT85" s="53" t="s">
        <v>522</v>
      </c>
      <c r="AU85" s="53" t="s">
        <v>523</v>
      </c>
      <c r="AV85" s="53" t="s">
        <v>524</v>
      </c>
      <c r="AW85" s="53" t="s">
        <v>525</v>
      </c>
      <c r="AX85" s="53" t="s">
        <v>526</v>
      </c>
      <c r="AY85" s="53" t="s">
        <v>527</v>
      </c>
      <c r="AZ85" s="53" t="s">
        <v>528</v>
      </c>
      <c r="BA85" s="53" t="s">
        <v>529</v>
      </c>
      <c r="BB85" s="53" t="s">
        <v>530</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35">
      <c r="A86" s="54" t="s">
        <v>319</v>
      </c>
      <c r="B86" s="28" t="str">
        <f>B81</f>
        <v>2380202516</v>
      </c>
      <c r="C86" s="54" t="s">
        <v>467</v>
      </c>
      <c r="D86" s="55" t="s">
        <v>468</v>
      </c>
      <c r="E86" s="40" t="s">
        <v>155</v>
      </c>
      <c r="F86" s="54" t="s">
        <v>469</v>
      </c>
      <c r="G86" s="56" t="str">
        <f ca="1">TEXT(TODAY()+45,"YYYY-MM-DD")</f>
        <v>2023-09-22</v>
      </c>
      <c r="H86" s="41" t="str">
        <f ca="1">TEXT(TODAY()-190,"YYYY-MM-DD")</f>
        <v>2023-01-30</v>
      </c>
      <c r="I86" s="54"/>
      <c r="J86" s="54">
        <v>12</v>
      </c>
      <c r="K86" s="54">
        <v>1</v>
      </c>
      <c r="L86" s="54" t="str">
        <f>C86&amp;TEXT(" Desc","0")</f>
        <v>DealManagement_Test_39944 Desc</v>
      </c>
      <c r="M86" s="54" t="str">
        <f>C86&amp;TEXT(" Ver Desc","0")</f>
        <v>DealManagement_Test_39944 Ver Desc</v>
      </c>
      <c r="N86" s="30" t="s">
        <v>320</v>
      </c>
      <c r="O86" s="30" t="s">
        <v>320</v>
      </c>
      <c r="P86" s="30" t="s">
        <v>321</v>
      </c>
      <c r="Q86" s="30" t="s">
        <v>320</v>
      </c>
      <c r="R86" s="30"/>
      <c r="S86" s="40"/>
      <c r="T86" s="40" t="s">
        <v>322</v>
      </c>
      <c r="U86" s="40" t="s">
        <v>323</v>
      </c>
      <c r="V86" s="40"/>
      <c r="W86" s="40" t="s">
        <v>324</v>
      </c>
      <c r="X86" s="40" t="s">
        <v>325</v>
      </c>
      <c r="Y86" s="40"/>
      <c r="Z86" s="40"/>
      <c r="AA86" s="40"/>
      <c r="AB86" s="40"/>
      <c r="AC86" s="40"/>
      <c r="AD86" s="40" t="s">
        <v>321</v>
      </c>
      <c r="AE86" s="40" t="s">
        <v>321</v>
      </c>
      <c r="AF86" s="40" t="s">
        <v>321</v>
      </c>
      <c r="AG86" s="40"/>
      <c r="AH86" s="40"/>
      <c r="AI86" s="40"/>
      <c r="AJ86" s="40" t="s">
        <v>321</v>
      </c>
      <c r="AK86" s="40" t="s">
        <v>321</v>
      </c>
      <c r="AL86" s="40" t="s">
        <v>321</v>
      </c>
      <c r="AM86" s="54"/>
      <c r="AN86" s="54">
        <v>9</v>
      </c>
      <c r="AO86" s="54">
        <v>11</v>
      </c>
      <c r="AP86" s="54">
        <v>0</v>
      </c>
      <c r="AQ86" s="40"/>
      <c r="AR86" s="40"/>
      <c r="AS86" s="40"/>
      <c r="AT86" s="40" t="s">
        <v>531</v>
      </c>
      <c r="AU86" s="40" t="str">
        <f ca="1">TEXT(TODAY(),"YYYY-MM-DD")</f>
        <v>2023-08-08</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35">
      <c r="A87" s="54" t="s">
        <v>319</v>
      </c>
      <c r="B87" s="28" t="s">
        <v>545</v>
      </c>
      <c r="C87" s="54" t="s">
        <v>467</v>
      </c>
      <c r="D87" s="55" t="s">
        <v>468</v>
      </c>
      <c r="E87" s="40" t="s">
        <v>155</v>
      </c>
      <c r="F87" s="54" t="s">
        <v>469</v>
      </c>
      <c r="G87" s="56" t="str">
        <f ca="1">TEXT(TODAY()+45,"YYYY-MM-DD")</f>
        <v>2023-09-22</v>
      </c>
      <c r="H87" s="41" t="str">
        <f ca="1">TEXT(TODAY()-190,"YYYY-MM-DD")</f>
        <v>2023-01-30</v>
      </c>
      <c r="I87" s="54"/>
      <c r="J87" s="54">
        <v>12</v>
      </c>
      <c r="K87" s="54">
        <v>1</v>
      </c>
      <c r="L87" s="54" t="str">
        <f>C87&amp;TEXT(" Desc","0")</f>
        <v>DealManagement_Test_39944 Desc</v>
      </c>
      <c r="M87" s="54" t="str">
        <f>C87&amp;TEXT(" Ver Desc","0")</f>
        <v>DealManagement_Test_39944 Ver Desc</v>
      </c>
      <c r="N87" s="30" t="s">
        <v>320</v>
      </c>
      <c r="O87" s="30" t="s">
        <v>320</v>
      </c>
      <c r="P87" s="30" t="s">
        <v>321</v>
      </c>
      <c r="Q87" s="30" t="s">
        <v>320</v>
      </c>
      <c r="R87" s="30"/>
      <c r="S87" s="40"/>
      <c r="T87" s="40" t="s">
        <v>322</v>
      </c>
      <c r="U87" s="40" t="s">
        <v>323</v>
      </c>
      <c r="V87" s="40"/>
      <c r="W87" s="40" t="s">
        <v>324</v>
      </c>
      <c r="X87" s="40" t="s">
        <v>325</v>
      </c>
      <c r="Y87" s="40"/>
      <c r="Z87" s="40" t="s">
        <v>484</v>
      </c>
      <c r="AA87" s="40"/>
      <c r="AB87" s="40"/>
      <c r="AC87" s="40" t="s">
        <v>485</v>
      </c>
      <c r="AD87" s="40" t="s">
        <v>320</v>
      </c>
      <c r="AE87" s="40" t="s">
        <v>320</v>
      </c>
      <c r="AF87" s="40" t="s">
        <v>321</v>
      </c>
      <c r="AG87" s="40"/>
      <c r="AH87" s="40"/>
      <c r="AI87" s="40"/>
      <c r="AJ87" s="40" t="s">
        <v>321</v>
      </c>
      <c r="AK87" s="40" t="s">
        <v>321</v>
      </c>
      <c r="AL87" s="40" t="s">
        <v>321</v>
      </c>
      <c r="AM87" s="54"/>
      <c r="AN87" s="54">
        <v>9</v>
      </c>
      <c r="AO87" s="54">
        <v>11</v>
      </c>
      <c r="AP87" s="54">
        <v>5</v>
      </c>
      <c r="AQ87" s="40"/>
      <c r="AR87" s="40"/>
      <c r="AS87" s="40"/>
      <c r="AT87" s="40" t="s">
        <v>531</v>
      </c>
      <c r="AU87" s="40" t="str">
        <f ca="1">TEXT(TODAY(),"YYYY-MM-DD")</f>
        <v>2023-08-08</v>
      </c>
      <c r="AV87" s="40" t="s">
        <v>320</v>
      </c>
      <c r="AW87" s="40"/>
      <c r="AX87" s="40"/>
      <c r="AY87" s="40"/>
      <c r="AZ87" s="40"/>
      <c r="BA87" s="40"/>
      <c r="BB87" s="4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spans="1:78" ht="18.5" x14ac:dyDescent="0.3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5" x14ac:dyDescent="0.3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33" t="s">
        <v>178</v>
      </c>
      <c r="B90" s="33" t="s">
        <v>179</v>
      </c>
      <c r="C90" s="56" t="str">
        <f ca="1">TEXT(TODAY()+45,"YYYY-MM-DD")</f>
        <v>2023-09-22</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35">
      <c r="A91" s="33" t="s">
        <v>334</v>
      </c>
      <c r="B91" s="33" t="s">
        <v>335</v>
      </c>
      <c r="C91" s="56" t="str">
        <f ca="1">TEXT(TODAY()+45,"YYYY-MM-DD")</f>
        <v>2023-09-22</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35">
      <c r="A93" s="125" t="s">
        <v>362</v>
      </c>
      <c r="B93" s="126"/>
      <c r="C93" s="126"/>
      <c r="D93" s="126"/>
      <c r="E93" s="126"/>
      <c r="F93" s="126"/>
      <c r="G93" s="126"/>
      <c r="H93" s="126"/>
      <c r="I93" s="126"/>
      <c r="J93" s="126"/>
    </row>
    <row r="94" spans="1:78" x14ac:dyDescent="0.35">
      <c r="A94" s="60"/>
      <c r="B94" s="61"/>
      <c r="C94" s="127" t="s">
        <v>338</v>
      </c>
      <c r="D94" s="127"/>
      <c r="E94" s="127"/>
      <c r="F94" s="127"/>
      <c r="G94" s="127"/>
      <c r="H94" s="127"/>
      <c r="I94" s="127"/>
      <c r="J94" s="127"/>
      <c r="K94" s="127"/>
    </row>
    <row r="95" spans="1:78" x14ac:dyDescent="0.35">
      <c r="A95" s="128" t="s">
        <v>339</v>
      </c>
      <c r="B95" s="128" t="s">
        <v>340</v>
      </c>
      <c r="C95" s="130" t="s">
        <v>341</v>
      </c>
      <c r="D95" s="131"/>
      <c r="E95" s="131"/>
      <c r="F95" s="132"/>
      <c r="G95" s="133" t="s">
        <v>342</v>
      </c>
      <c r="H95" s="134"/>
      <c r="I95" s="134"/>
      <c r="J95" s="135"/>
      <c r="K95" s="128" t="s">
        <v>343</v>
      </c>
      <c r="L95" s="128" t="s">
        <v>344</v>
      </c>
    </row>
    <row r="96" spans="1:78" x14ac:dyDescent="0.35">
      <c r="A96" s="129"/>
      <c r="B96" s="129"/>
      <c r="C96" s="62" t="s">
        <v>345</v>
      </c>
      <c r="D96" s="62" t="s">
        <v>346</v>
      </c>
      <c r="E96" s="62" t="s">
        <v>347</v>
      </c>
      <c r="F96" s="62" t="s">
        <v>348</v>
      </c>
      <c r="G96" s="63" t="s">
        <v>345</v>
      </c>
      <c r="H96" s="63" t="s">
        <v>346</v>
      </c>
      <c r="I96" s="63" t="s">
        <v>347</v>
      </c>
      <c r="J96" s="63" t="s">
        <v>348</v>
      </c>
      <c r="K96" s="129"/>
      <c r="L96" s="129"/>
    </row>
    <row r="97" spans="1:26" x14ac:dyDescent="0.3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25" t="s">
        <v>351</v>
      </c>
      <c r="B99" s="126"/>
      <c r="C99" s="126"/>
      <c r="D99" s="126"/>
      <c r="E99" s="126"/>
      <c r="F99" s="126"/>
      <c r="G99" s="126"/>
      <c r="H99" s="126"/>
      <c r="I99" s="126"/>
      <c r="J99" s="126"/>
      <c r="K99" s="126"/>
      <c r="L99" s="126"/>
    </row>
    <row r="100" spans="1:26" x14ac:dyDescent="0.35">
      <c r="A100" s="138" t="s">
        <v>131</v>
      </c>
      <c r="B100" s="138" t="s">
        <v>352</v>
      </c>
      <c r="C100" s="141" t="s">
        <v>353</v>
      </c>
      <c r="D100" s="144" t="s">
        <v>354</v>
      </c>
      <c r="E100" s="147" t="s">
        <v>338</v>
      </c>
      <c r="F100" s="147"/>
      <c r="G100" s="147"/>
      <c r="H100" s="147"/>
      <c r="I100" s="148" t="s">
        <v>355</v>
      </c>
      <c r="J100" s="148"/>
      <c r="K100" s="148"/>
      <c r="L100" s="148"/>
    </row>
    <row r="101" spans="1:26" x14ac:dyDescent="0.35">
      <c r="A101" s="139"/>
      <c r="B101" s="139"/>
      <c r="C101" s="142"/>
      <c r="D101" s="145"/>
      <c r="E101" s="130" t="s">
        <v>356</v>
      </c>
      <c r="F101" s="132"/>
      <c r="G101" s="133" t="s">
        <v>342</v>
      </c>
      <c r="H101" s="135"/>
      <c r="I101" s="130" t="s">
        <v>356</v>
      </c>
      <c r="J101" s="132"/>
      <c r="K101" s="133" t="s">
        <v>342</v>
      </c>
      <c r="L101" s="135"/>
    </row>
    <row r="102" spans="1:26" x14ac:dyDescent="0.35">
      <c r="A102" s="140"/>
      <c r="B102" s="140" t="s">
        <v>130</v>
      </c>
      <c r="C102" s="143"/>
      <c r="D102" s="146"/>
      <c r="E102" s="62" t="s">
        <v>357</v>
      </c>
      <c r="F102" s="62" t="s">
        <v>358</v>
      </c>
      <c r="G102" s="63" t="s">
        <v>359</v>
      </c>
      <c r="H102" s="63" t="s">
        <v>360</v>
      </c>
      <c r="I102" s="62" t="s">
        <v>357</v>
      </c>
      <c r="J102" s="62" t="s">
        <v>358</v>
      </c>
      <c r="K102" s="63" t="s">
        <v>359</v>
      </c>
      <c r="L102" s="63" t="s">
        <v>360</v>
      </c>
    </row>
    <row r="103" spans="1:26" x14ac:dyDescent="0.3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35">
      <c r="A105" s="125" t="s">
        <v>362</v>
      </c>
      <c r="B105" s="126"/>
      <c r="C105" s="126"/>
      <c r="D105" s="126"/>
      <c r="E105" s="126"/>
      <c r="F105" s="126"/>
      <c r="G105" s="126"/>
      <c r="H105" s="126"/>
      <c r="I105" s="126"/>
      <c r="J105" s="126"/>
    </row>
    <row r="106" spans="1:26" x14ac:dyDescent="0.35">
      <c r="A106" s="60"/>
      <c r="B106" s="61"/>
      <c r="C106" s="127" t="s">
        <v>338</v>
      </c>
      <c r="D106" s="127"/>
      <c r="E106" s="127"/>
      <c r="F106" s="127"/>
      <c r="G106" s="127"/>
      <c r="H106" s="127"/>
      <c r="I106" s="127"/>
      <c r="J106" s="127"/>
      <c r="K106" s="127"/>
      <c r="Z106" s="67"/>
    </row>
    <row r="107" spans="1:26" x14ac:dyDescent="0.35">
      <c r="A107" s="128" t="s">
        <v>339</v>
      </c>
      <c r="B107" s="128" t="s">
        <v>340</v>
      </c>
      <c r="C107" s="130" t="s">
        <v>341</v>
      </c>
      <c r="D107" s="131"/>
      <c r="E107" s="131"/>
      <c r="F107" s="132"/>
      <c r="G107" s="133" t="s">
        <v>342</v>
      </c>
      <c r="H107" s="134"/>
      <c r="I107" s="134"/>
      <c r="J107" s="135"/>
      <c r="K107" s="136" t="s">
        <v>363</v>
      </c>
    </row>
    <row r="108" spans="1:26" x14ac:dyDescent="0.35">
      <c r="A108" s="129"/>
      <c r="B108" s="129"/>
      <c r="C108" s="62" t="s">
        <v>345</v>
      </c>
      <c r="D108" s="62" t="s">
        <v>346</v>
      </c>
      <c r="E108" s="62" t="s">
        <v>347</v>
      </c>
      <c r="F108" s="62" t="s">
        <v>348</v>
      </c>
      <c r="G108" s="63" t="s">
        <v>345</v>
      </c>
      <c r="H108" s="63" t="s">
        <v>346</v>
      </c>
      <c r="I108" s="63" t="s">
        <v>347</v>
      </c>
      <c r="J108" s="63" t="s">
        <v>348</v>
      </c>
      <c r="K108" s="137"/>
    </row>
    <row r="109" spans="1:26" x14ac:dyDescent="0.3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3" t="s">
        <v>364</v>
      </c>
      <c r="B111" s="44"/>
      <c r="C111" s="44"/>
    </row>
    <row r="112" spans="1:26" x14ac:dyDescent="0.3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2.5" x14ac:dyDescent="0.35">
      <c r="A113" s="69" t="s">
        <v>371</v>
      </c>
      <c r="B113" s="70" t="s">
        <v>372</v>
      </c>
      <c r="C113" s="70" t="s">
        <v>372</v>
      </c>
      <c r="D113" s="70" t="s">
        <v>373</v>
      </c>
      <c r="E113" s="70" t="s">
        <v>374</v>
      </c>
      <c r="F113" s="70"/>
      <c r="G113" s="70"/>
      <c r="H113" s="70"/>
      <c r="I113" s="70"/>
      <c r="J113" s="71">
        <f ca="1">TODAY()</f>
        <v>45146</v>
      </c>
      <c r="K113" s="71">
        <v>234</v>
      </c>
      <c r="L113" s="70" t="s">
        <v>155</v>
      </c>
    </row>
    <row r="115" spans="1:78" x14ac:dyDescent="0.3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3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49" t="s">
        <v>293</v>
      </c>
      <c r="U116" s="150"/>
      <c r="V116" s="151"/>
      <c r="W116" s="149" t="s">
        <v>294</v>
      </c>
      <c r="X116" s="151"/>
      <c r="Y116" s="94"/>
      <c r="Z116" s="118" t="s">
        <v>295</v>
      </c>
      <c r="AA116" s="119"/>
      <c r="AB116" s="119"/>
      <c r="AC116" s="119"/>
      <c r="AD116" s="119"/>
      <c r="AE116" s="119"/>
      <c r="AF116" s="120"/>
      <c r="AG116" s="118" t="s">
        <v>296</v>
      </c>
      <c r="AH116" s="119"/>
      <c r="AI116" s="119"/>
      <c r="AJ116" s="119"/>
      <c r="AK116" s="119"/>
      <c r="AL116" s="120"/>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3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35">
      <c r="A118" s="54" t="s">
        <v>319</v>
      </c>
      <c r="B118" s="28" t="str">
        <f>B81</f>
        <v>2380202516</v>
      </c>
      <c r="C118" s="54" t="s">
        <v>467</v>
      </c>
      <c r="D118" s="55" t="s">
        <v>468</v>
      </c>
      <c r="E118" s="40" t="s">
        <v>155</v>
      </c>
      <c r="F118" s="54" t="s">
        <v>469</v>
      </c>
      <c r="G118" s="56" t="str">
        <f ca="1">TEXT(TODAY()+45,"YYYY-MM-DD")</f>
        <v>2023-09-22</v>
      </c>
      <c r="H118" s="41" t="str">
        <f ca="1">TEXT(TODAY()-190,"YYYY-MM-DD")</f>
        <v>2023-01-30</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35">
      <c r="A120" s="125" t="s">
        <v>362</v>
      </c>
      <c r="B120" s="126"/>
      <c r="C120" s="126"/>
      <c r="D120" s="126"/>
      <c r="E120" s="126"/>
      <c r="F120" s="126"/>
      <c r="G120" s="126"/>
      <c r="H120" s="126"/>
      <c r="I120" s="126"/>
      <c r="J120" s="126"/>
    </row>
    <row r="121" spans="1:78" x14ac:dyDescent="0.35">
      <c r="A121" s="92"/>
      <c r="B121" s="93"/>
      <c r="C121" s="127" t="s">
        <v>338</v>
      </c>
      <c r="D121" s="127"/>
      <c r="E121" s="127"/>
      <c r="F121" s="127"/>
      <c r="G121" s="127"/>
      <c r="H121" s="127"/>
      <c r="I121" s="127"/>
      <c r="J121" s="127"/>
      <c r="K121" s="127"/>
    </row>
    <row r="122" spans="1:78" x14ac:dyDescent="0.35">
      <c r="A122" s="128" t="s">
        <v>339</v>
      </c>
      <c r="B122" s="128" t="s">
        <v>340</v>
      </c>
      <c r="C122" s="130" t="s">
        <v>341</v>
      </c>
      <c r="D122" s="131"/>
      <c r="E122" s="131"/>
      <c r="F122" s="132"/>
      <c r="G122" s="133" t="s">
        <v>342</v>
      </c>
      <c r="H122" s="134"/>
      <c r="I122" s="134"/>
      <c r="J122" s="135"/>
      <c r="K122" s="128" t="s">
        <v>343</v>
      </c>
      <c r="L122" s="128" t="s">
        <v>344</v>
      </c>
    </row>
    <row r="123" spans="1:78" x14ac:dyDescent="0.35">
      <c r="A123" s="129"/>
      <c r="B123" s="129"/>
      <c r="C123" s="62" t="s">
        <v>345</v>
      </c>
      <c r="D123" s="62" t="s">
        <v>346</v>
      </c>
      <c r="E123" s="62" t="s">
        <v>347</v>
      </c>
      <c r="F123" s="62" t="s">
        <v>348</v>
      </c>
      <c r="G123" s="63" t="s">
        <v>345</v>
      </c>
      <c r="H123" s="63" t="s">
        <v>346</v>
      </c>
      <c r="I123" s="63" t="s">
        <v>347</v>
      </c>
      <c r="J123" s="63" t="s">
        <v>348</v>
      </c>
      <c r="K123" s="129"/>
      <c r="L123" s="129"/>
    </row>
    <row r="124" spans="1:78" x14ac:dyDescent="0.3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25" t="s">
        <v>351</v>
      </c>
      <c r="B126" s="126"/>
      <c r="C126" s="126"/>
      <c r="D126" s="126"/>
      <c r="E126" s="126"/>
      <c r="F126" s="126"/>
      <c r="G126" s="126"/>
      <c r="H126" s="126"/>
      <c r="I126" s="126"/>
      <c r="J126" s="126"/>
      <c r="K126" s="126"/>
      <c r="L126" s="126"/>
    </row>
    <row r="127" spans="1:78" x14ac:dyDescent="0.35">
      <c r="A127" s="138" t="s">
        <v>131</v>
      </c>
      <c r="B127" s="138" t="s">
        <v>352</v>
      </c>
      <c r="C127" s="141" t="s">
        <v>353</v>
      </c>
      <c r="D127" s="144" t="s">
        <v>354</v>
      </c>
      <c r="E127" s="147" t="s">
        <v>338</v>
      </c>
      <c r="F127" s="147"/>
      <c r="G127" s="147"/>
      <c r="H127" s="147"/>
      <c r="I127" s="148" t="s">
        <v>355</v>
      </c>
      <c r="J127" s="148"/>
      <c r="K127" s="148"/>
      <c r="L127" s="148"/>
    </row>
    <row r="128" spans="1:78" x14ac:dyDescent="0.35">
      <c r="A128" s="139"/>
      <c r="B128" s="139"/>
      <c r="C128" s="142"/>
      <c r="D128" s="145"/>
      <c r="E128" s="130" t="s">
        <v>356</v>
      </c>
      <c r="F128" s="132"/>
      <c r="G128" s="133" t="s">
        <v>342</v>
      </c>
      <c r="H128" s="135"/>
      <c r="I128" s="130" t="s">
        <v>356</v>
      </c>
      <c r="J128" s="132"/>
      <c r="K128" s="133" t="s">
        <v>342</v>
      </c>
      <c r="L128" s="135"/>
    </row>
    <row r="129" spans="1:26" x14ac:dyDescent="0.35">
      <c r="A129" s="140"/>
      <c r="B129" s="140" t="s">
        <v>130</v>
      </c>
      <c r="C129" s="143"/>
      <c r="D129" s="146"/>
      <c r="E129" s="62" t="s">
        <v>357</v>
      </c>
      <c r="F129" s="62" t="s">
        <v>358</v>
      </c>
      <c r="G129" s="63" t="s">
        <v>359</v>
      </c>
      <c r="H129" s="63" t="s">
        <v>360</v>
      </c>
      <c r="I129" s="62" t="s">
        <v>357</v>
      </c>
      <c r="J129" s="62" t="s">
        <v>358</v>
      </c>
      <c r="K129" s="63" t="s">
        <v>359</v>
      </c>
      <c r="L129" s="63" t="s">
        <v>360</v>
      </c>
    </row>
    <row r="130" spans="1:26" x14ac:dyDescent="0.3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35">
      <c r="A132" s="125" t="s">
        <v>362</v>
      </c>
      <c r="B132" s="126"/>
      <c r="C132" s="126"/>
      <c r="D132" s="126"/>
      <c r="E132" s="126"/>
      <c r="F132" s="126"/>
      <c r="G132" s="126"/>
      <c r="H132" s="126"/>
      <c r="I132" s="126"/>
      <c r="J132" s="126"/>
    </row>
    <row r="133" spans="1:26" x14ac:dyDescent="0.35">
      <c r="A133" s="92"/>
      <c r="B133" s="93"/>
      <c r="C133" s="127" t="s">
        <v>338</v>
      </c>
      <c r="D133" s="127"/>
      <c r="E133" s="127"/>
      <c r="F133" s="127"/>
      <c r="G133" s="127"/>
      <c r="H133" s="127"/>
      <c r="I133" s="127"/>
      <c r="J133" s="127"/>
      <c r="K133" s="127"/>
      <c r="Z133" s="67"/>
    </row>
    <row r="134" spans="1:26" x14ac:dyDescent="0.35">
      <c r="A134" s="128" t="s">
        <v>339</v>
      </c>
      <c r="B134" s="128" t="s">
        <v>340</v>
      </c>
      <c r="C134" s="130" t="s">
        <v>341</v>
      </c>
      <c r="D134" s="131"/>
      <c r="E134" s="131"/>
      <c r="F134" s="132"/>
      <c r="G134" s="133" t="s">
        <v>342</v>
      </c>
      <c r="H134" s="134"/>
      <c r="I134" s="134"/>
      <c r="J134" s="135"/>
      <c r="K134" s="136" t="s">
        <v>363</v>
      </c>
    </row>
    <row r="135" spans="1:26" x14ac:dyDescent="0.35">
      <c r="A135" s="129"/>
      <c r="B135" s="129"/>
      <c r="C135" s="62" t="s">
        <v>345</v>
      </c>
      <c r="D135" s="62" t="s">
        <v>346</v>
      </c>
      <c r="E135" s="62" t="s">
        <v>347</v>
      </c>
      <c r="F135" s="62" t="s">
        <v>348</v>
      </c>
      <c r="G135" s="63" t="s">
        <v>345</v>
      </c>
      <c r="H135" s="63" t="s">
        <v>346</v>
      </c>
      <c r="I135" s="63" t="s">
        <v>347</v>
      </c>
      <c r="J135" s="63" t="s">
        <v>348</v>
      </c>
      <c r="K135" s="137"/>
    </row>
    <row r="136" spans="1:26" x14ac:dyDescent="0.3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3" t="s">
        <v>364</v>
      </c>
      <c r="B138" s="44"/>
      <c r="C138" s="44"/>
    </row>
    <row r="139" spans="1:26" x14ac:dyDescent="0.3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2.5" x14ac:dyDescent="0.35">
      <c r="A140" s="69" t="s">
        <v>371</v>
      </c>
      <c r="B140" s="70" t="s">
        <v>372</v>
      </c>
      <c r="C140" s="70" t="s">
        <v>372</v>
      </c>
      <c r="D140" s="70" t="s">
        <v>373</v>
      </c>
      <c r="E140" s="70" t="s">
        <v>374</v>
      </c>
      <c r="F140" s="70"/>
      <c r="G140" s="70"/>
      <c r="H140" s="70"/>
      <c r="I140" s="70"/>
      <c r="J140" s="71">
        <f ca="1">TODAY()</f>
        <v>45146</v>
      </c>
      <c r="K140" s="71">
        <v>234</v>
      </c>
      <c r="L140" s="70" t="s">
        <v>155</v>
      </c>
    </row>
    <row r="142" spans="1:26" x14ac:dyDescent="0.35">
      <c r="A142" s="43" t="s">
        <v>375</v>
      </c>
      <c r="B142" s="44"/>
      <c r="C142" s="44"/>
    </row>
    <row r="143" spans="1:26" x14ac:dyDescent="0.35">
      <c r="A143" s="42" t="s">
        <v>376</v>
      </c>
      <c r="B143" s="42" t="s">
        <v>377</v>
      </c>
      <c r="C143" s="42" t="s">
        <v>378</v>
      </c>
      <c r="D143" s="42" t="s">
        <v>379</v>
      </c>
    </row>
    <row r="144" spans="1:26" x14ac:dyDescent="0.35">
      <c r="A144" s="72" t="str">
        <f ca="1">TEXT(TODAY(),"YYYY-MM-DD")</f>
        <v>2023-08-08</v>
      </c>
      <c r="B144" s="73" t="s">
        <v>382</v>
      </c>
      <c r="C144" s="73" t="s">
        <v>380</v>
      </c>
      <c r="D144" s="73" t="s">
        <v>381</v>
      </c>
    </row>
    <row r="145" spans="1:47" x14ac:dyDescent="0.35">
      <c r="A145" s="72" t="str">
        <f ca="1">TEXT(TODAY(),"YYYY-MM-DD")</f>
        <v>2023-08-08</v>
      </c>
      <c r="B145" s="73" t="s">
        <v>383</v>
      </c>
      <c r="C145" s="73" t="s">
        <v>380</v>
      </c>
      <c r="D145" s="73" t="s">
        <v>381</v>
      </c>
    </row>
    <row r="146" spans="1:47" x14ac:dyDescent="0.35">
      <c r="A146" s="72" t="str">
        <f ca="1">TEXT(TODAY(),"YYYY-MM-DD")</f>
        <v>2023-08-08</v>
      </c>
      <c r="B146" s="73" t="s">
        <v>384</v>
      </c>
      <c r="C146" s="73" t="s">
        <v>380</v>
      </c>
      <c r="D146" s="73" t="s">
        <v>385</v>
      </c>
    </row>
    <row r="148" spans="1:47" x14ac:dyDescent="0.35">
      <c r="A148" s="123" t="s">
        <v>476</v>
      </c>
      <c r="B148" s="124"/>
      <c r="C148" s="124"/>
      <c r="D148" s="124"/>
      <c r="E148" s="124"/>
      <c r="F148" s="124"/>
      <c r="G148" s="124"/>
      <c r="H148" s="124"/>
      <c r="I148" s="124"/>
      <c r="J148" s="124"/>
      <c r="K148" s="124"/>
      <c r="L148" s="124"/>
      <c r="M148" s="124"/>
      <c r="N148" s="124"/>
      <c r="O148" s="124"/>
      <c r="P148" s="124"/>
      <c r="Q148" s="124"/>
      <c r="R148" s="124"/>
      <c r="S148" s="61"/>
      <c r="T148" s="61"/>
      <c r="U148" s="61"/>
      <c r="V148" s="61"/>
      <c r="W148" s="61"/>
      <c r="X148" s="61"/>
      <c r="Y148" s="61"/>
      <c r="Z148" s="61"/>
    </row>
    <row r="149" spans="1:47" x14ac:dyDescent="0.3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7" x14ac:dyDescent="0.35">
      <c r="A150" s="75" t="s">
        <v>200</v>
      </c>
      <c r="B150" s="76"/>
      <c r="C150" s="79" t="s">
        <v>411</v>
      </c>
      <c r="D150" s="79" t="str">
        <f ca="1">TEXT(TODAY(),"YYYY-MM-DD")</f>
        <v>2023-08-08</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7" x14ac:dyDescent="0.35">
      <c r="A151" s="75" t="s">
        <v>200</v>
      </c>
      <c r="B151" s="76"/>
      <c r="C151" s="77" t="s">
        <v>402</v>
      </c>
      <c r="D151" s="78" t="str">
        <f ca="1">TEXT(TODAY()+45,"YYYY-MM-DD")</f>
        <v>2023-09-22</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502</v>
      </c>
    </row>
    <row r="152" spans="1:47" x14ac:dyDescent="0.35">
      <c r="A152" s="75" t="s">
        <v>200</v>
      </c>
      <c r="B152" s="76"/>
      <c r="C152" s="82" t="s">
        <v>410</v>
      </c>
      <c r="D152" s="82" t="str">
        <f ca="1">TEXT(TODAY()+70,"YYYY-MM-DD")</f>
        <v>2023-10-17</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503</v>
      </c>
    </row>
    <row r="154" spans="1:47" x14ac:dyDescent="0.35">
      <c r="A154" s="123" t="s">
        <v>475</v>
      </c>
      <c r="B154" s="124"/>
      <c r="C154" s="124"/>
      <c r="D154" s="124"/>
      <c r="E154" s="124"/>
      <c r="F154" s="124"/>
      <c r="G154" s="124"/>
      <c r="H154" s="124"/>
      <c r="I154" s="124"/>
      <c r="J154" s="124"/>
      <c r="K154" s="124"/>
      <c r="L154" s="124"/>
      <c r="M154" s="124"/>
      <c r="N154" s="124"/>
      <c r="O154" s="124"/>
      <c r="P154" s="124"/>
      <c r="Q154" s="124"/>
      <c r="R154" s="124"/>
      <c r="S154" s="80"/>
      <c r="T154" s="80"/>
      <c r="U154" s="80"/>
      <c r="V154" s="80"/>
      <c r="W154" s="80"/>
      <c r="X154" s="80"/>
      <c r="Y154" s="80"/>
      <c r="Z154" s="80"/>
    </row>
    <row r="155" spans="1:47" x14ac:dyDescent="0.3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7" ht="19" customHeight="1" x14ac:dyDescent="0.3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7" ht="19" customHeight="1" x14ac:dyDescent="0.3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504</v>
      </c>
    </row>
    <row r="158" spans="1:47" ht="19" customHeight="1" x14ac:dyDescent="0.3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506</v>
      </c>
    </row>
    <row r="159" spans="1:47" ht="19" customHeight="1" x14ac:dyDescent="0.35">
      <c r="A159" s="76" t="s">
        <v>207</v>
      </c>
      <c r="B159" s="76"/>
      <c r="C159" s="82" t="s">
        <v>410</v>
      </c>
      <c r="D159" s="82" t="str">
        <f ca="1">TEXT(TODAY()+30,"YYYY-MM-DD")</f>
        <v>2023-09-07</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7" x14ac:dyDescent="0.35">
      <c r="AU160" t="s">
        <v>492</v>
      </c>
    </row>
    <row r="161" spans="1:47" x14ac:dyDescent="0.35">
      <c r="A161" s="123" t="s">
        <v>474</v>
      </c>
      <c r="B161" s="124"/>
      <c r="C161" s="124"/>
      <c r="D161" s="124"/>
      <c r="E161" s="124"/>
      <c r="F161" s="124"/>
      <c r="G161" s="124"/>
      <c r="H161" s="124"/>
      <c r="I161" s="124"/>
      <c r="J161" s="124"/>
      <c r="K161" s="124"/>
      <c r="L161" s="124"/>
      <c r="M161" s="124"/>
      <c r="N161" s="124"/>
      <c r="O161" s="124"/>
      <c r="P161" s="124"/>
      <c r="Q161" s="124"/>
      <c r="R161" s="124"/>
      <c r="S161" s="81"/>
      <c r="T161" s="81"/>
      <c r="U161" s="81"/>
      <c r="V161" s="81"/>
      <c r="W161" s="81"/>
      <c r="X161" s="81"/>
      <c r="Y161" s="81"/>
      <c r="Z161" s="81"/>
    </row>
    <row r="162" spans="1:47" x14ac:dyDescent="0.3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7" ht="19" customHeight="1" x14ac:dyDescent="0.3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7" ht="19" customHeight="1" x14ac:dyDescent="0.3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505</v>
      </c>
    </row>
    <row r="165" spans="1:47" ht="19" customHeight="1" x14ac:dyDescent="0.3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507</v>
      </c>
    </row>
    <row r="166" spans="1:47" ht="19" customHeight="1" x14ac:dyDescent="0.35">
      <c r="A166" s="76" t="s">
        <v>214</v>
      </c>
      <c r="B166" s="76"/>
      <c r="C166" s="82" t="s">
        <v>410</v>
      </c>
      <c r="D166" s="82" t="str">
        <f ca="1">TEXT(TODAY()+30,"YYYY-MM-DD")</f>
        <v>2023-09-07</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7" x14ac:dyDescent="0.35">
      <c r="AU167" t="s">
        <v>492</v>
      </c>
    </row>
    <row r="168" spans="1:47" x14ac:dyDescent="0.35">
      <c r="A168" s="123" t="s">
        <v>473</v>
      </c>
      <c r="B168" s="124"/>
      <c r="C168" s="124"/>
      <c r="D168" s="124"/>
      <c r="E168" s="124"/>
      <c r="F168" s="124"/>
      <c r="G168" s="124"/>
      <c r="H168" s="124"/>
      <c r="I168" s="124"/>
      <c r="J168" s="124"/>
      <c r="K168" s="124"/>
      <c r="L168" s="124"/>
      <c r="M168" s="124"/>
      <c r="N168" s="124"/>
      <c r="O168" s="124"/>
      <c r="P168" s="124"/>
      <c r="Q168" s="124"/>
      <c r="R168" s="124"/>
      <c r="S168" s="84"/>
      <c r="T168" s="84"/>
      <c r="U168" s="84"/>
      <c r="V168" s="84"/>
      <c r="W168" s="84"/>
      <c r="X168" s="84"/>
      <c r="Y168" s="84"/>
      <c r="Z168" s="84"/>
    </row>
    <row r="169" spans="1:47" x14ac:dyDescent="0.3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7" ht="16" customHeight="1" x14ac:dyDescent="0.3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7" ht="16" customHeight="1" x14ac:dyDescent="0.3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508</v>
      </c>
    </row>
    <row r="172" spans="1:47" ht="16" customHeight="1" x14ac:dyDescent="0.35">
      <c r="A172" s="75" t="s">
        <v>222</v>
      </c>
      <c r="B172" s="76" t="s">
        <v>416</v>
      </c>
      <c r="C172" s="77" t="s">
        <v>402</v>
      </c>
      <c r="D172" s="78" t="str">
        <f ca="1">TEXT(TODAY()+45,"YYYY-MM-DD")</f>
        <v>2023-09-22</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512</v>
      </c>
    </row>
    <row r="173" spans="1:47" ht="16" customHeight="1" x14ac:dyDescent="0.35">
      <c r="A173" s="75" t="s">
        <v>222</v>
      </c>
      <c r="B173" s="76" t="s">
        <v>416</v>
      </c>
      <c r="C173" s="82" t="s">
        <v>410</v>
      </c>
      <c r="D173" s="82" t="str">
        <f ca="1">TEXT(TODAY()+30,"YYYY-MM-DD")</f>
        <v>2023-09-07</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7" x14ac:dyDescent="0.35">
      <c r="A175" s="123" t="s">
        <v>473</v>
      </c>
      <c r="B175" s="124"/>
      <c r="C175" s="124"/>
      <c r="D175" s="124"/>
      <c r="E175" s="124"/>
      <c r="F175" s="124"/>
      <c r="G175" s="124"/>
      <c r="H175" s="124"/>
      <c r="I175" s="124"/>
      <c r="J175" s="124"/>
      <c r="K175" s="124"/>
      <c r="L175" s="124"/>
      <c r="M175" s="124"/>
      <c r="N175" s="124"/>
      <c r="O175" s="124"/>
      <c r="P175" s="124"/>
      <c r="Q175" s="124"/>
      <c r="R175" s="124"/>
      <c r="S175" s="85"/>
      <c r="T175" s="85"/>
      <c r="U175" s="85"/>
      <c r="V175" s="85"/>
      <c r="W175" s="85"/>
      <c r="X175" s="85"/>
      <c r="Y175" s="85"/>
      <c r="Z175" s="85"/>
    </row>
    <row r="176" spans="1:47" x14ac:dyDescent="0.3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6" customHeight="1" x14ac:dyDescent="0.35">
      <c r="A177" s="75" t="s">
        <v>247</v>
      </c>
      <c r="B177" s="76" t="s">
        <v>421</v>
      </c>
      <c r="C177" s="79" t="s">
        <v>411</v>
      </c>
      <c r="D177" s="79" t="str">
        <f ca="1">TEXT(TODAY(),"YYYY-MM-DD")</f>
        <v>2023-08-08</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6" customHeight="1" x14ac:dyDescent="0.3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509</v>
      </c>
    </row>
    <row r="179" spans="1:47" ht="16" customHeight="1" x14ac:dyDescent="0.35">
      <c r="A179" s="75" t="s">
        <v>247</v>
      </c>
      <c r="B179" s="76" t="s">
        <v>421</v>
      </c>
      <c r="C179" s="77" t="s">
        <v>402</v>
      </c>
      <c r="D179" s="78" t="str">
        <f ca="1">TEXT(TODAY()+45,"YYYY-MM-DD")</f>
        <v>2023-09-22</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513</v>
      </c>
    </row>
    <row r="180" spans="1:47" ht="16" customHeight="1" x14ac:dyDescent="0.35">
      <c r="A180" s="75" t="s">
        <v>247</v>
      </c>
      <c r="B180" s="76" t="s">
        <v>421</v>
      </c>
      <c r="C180" s="82" t="s">
        <v>410</v>
      </c>
      <c r="D180" s="82" t="str">
        <f ca="1">TEXT(TODAY()+30,"YYYY-MM-DD")</f>
        <v>2023-09-07</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35">
      <c r="A182" s="123" t="s">
        <v>473</v>
      </c>
      <c r="B182" s="124"/>
      <c r="C182" s="124"/>
      <c r="D182" s="124"/>
      <c r="E182" s="124"/>
      <c r="F182" s="124"/>
      <c r="G182" s="124"/>
      <c r="H182" s="124"/>
      <c r="I182" s="124"/>
      <c r="J182" s="124"/>
      <c r="K182" s="124"/>
      <c r="L182" s="124"/>
      <c r="M182" s="124"/>
      <c r="N182" s="124"/>
      <c r="O182" s="124"/>
      <c r="P182" s="124"/>
      <c r="Q182" s="124"/>
      <c r="R182" s="124"/>
      <c r="S182" s="95"/>
      <c r="T182" s="95"/>
      <c r="U182" s="95"/>
      <c r="V182" s="95"/>
      <c r="W182" s="95"/>
      <c r="X182" s="95"/>
      <c r="Y182" s="95"/>
      <c r="Z182" s="95"/>
    </row>
    <row r="183" spans="1:47" x14ac:dyDescent="0.3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6" customHeight="1" x14ac:dyDescent="0.35">
      <c r="A184" s="75" t="s">
        <v>247</v>
      </c>
      <c r="B184" s="76" t="s">
        <v>420</v>
      </c>
      <c r="C184" s="79" t="s">
        <v>411</v>
      </c>
      <c r="D184" s="79" t="str">
        <f ca="1">TEXT(TODAY(),"YYYY-MM-DD")</f>
        <v>2023-08-08</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6" customHeight="1" x14ac:dyDescent="0.3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510</v>
      </c>
    </row>
    <row r="186" spans="1:47" ht="16" customHeight="1" x14ac:dyDescent="0.35">
      <c r="A186" s="75" t="s">
        <v>247</v>
      </c>
      <c r="B186" s="76" t="s">
        <v>420</v>
      </c>
      <c r="C186" s="77" t="s">
        <v>402</v>
      </c>
      <c r="D186" s="78" t="str">
        <f ca="1">TEXT(TODAY()+45,"YYYY-MM-DD")</f>
        <v>2023-09-22</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514</v>
      </c>
    </row>
    <row r="187" spans="1:47" ht="16" customHeight="1" x14ac:dyDescent="0.35">
      <c r="A187" s="75" t="s">
        <v>247</v>
      </c>
      <c r="B187" s="76" t="s">
        <v>420</v>
      </c>
      <c r="C187" s="82" t="s">
        <v>410</v>
      </c>
      <c r="D187" s="82" t="str">
        <f ca="1">TEXT(TODAY()+30,"YYYY-MM-DD")</f>
        <v>2023-09-07</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35">
      <c r="A189" s="123" t="s">
        <v>473</v>
      </c>
      <c r="B189" s="124"/>
      <c r="C189" s="124"/>
      <c r="D189" s="124"/>
      <c r="E189" s="124"/>
      <c r="F189" s="124"/>
      <c r="G189" s="124"/>
      <c r="H189" s="124"/>
      <c r="I189" s="124"/>
      <c r="J189" s="124"/>
      <c r="K189" s="124"/>
      <c r="L189" s="124"/>
      <c r="M189" s="124"/>
      <c r="N189" s="124"/>
      <c r="O189" s="124"/>
      <c r="P189" s="124"/>
      <c r="Q189" s="124"/>
      <c r="R189" s="124"/>
      <c r="S189" s="88"/>
      <c r="T189" s="88"/>
      <c r="U189" s="88"/>
      <c r="V189" s="88"/>
      <c r="W189" s="88"/>
      <c r="X189" s="88"/>
      <c r="Y189" s="88"/>
      <c r="Z189" s="88"/>
    </row>
    <row r="190" spans="1:47" x14ac:dyDescent="0.3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9" customHeight="1" x14ac:dyDescent="0.3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9" customHeight="1" x14ac:dyDescent="0.3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511</v>
      </c>
    </row>
    <row r="193" spans="1:47" ht="19" customHeight="1" x14ac:dyDescent="0.35">
      <c r="A193" s="76" t="s">
        <v>422</v>
      </c>
      <c r="B193" s="76"/>
      <c r="C193" s="77" t="s">
        <v>402</v>
      </c>
      <c r="D193" s="78" t="str">
        <f ca="1">TEXT(TODAY()+45,"YYYY-MM-DD")</f>
        <v>2023-09-22</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515</v>
      </c>
    </row>
    <row r="194" spans="1:47" ht="19" customHeight="1" x14ac:dyDescent="0.35">
      <c r="A194" s="76" t="s">
        <v>422</v>
      </c>
      <c r="B194" s="76"/>
      <c r="C194" s="82" t="s">
        <v>410</v>
      </c>
      <c r="D194" s="82" t="str">
        <f ca="1">TEXT(TODAY()+30,"YYYY-MM-DD")</f>
        <v>2023-09-07</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7" x14ac:dyDescent="0.35">
      <c r="A196" s="123" t="s">
        <v>477</v>
      </c>
      <c r="B196" s="124"/>
      <c r="C196" s="124"/>
      <c r="D196" s="124"/>
      <c r="E196" s="124"/>
      <c r="F196" s="124"/>
      <c r="G196" s="124"/>
      <c r="H196" s="124"/>
      <c r="I196" s="124"/>
      <c r="J196" s="124"/>
      <c r="K196" s="124"/>
      <c r="L196" s="124"/>
      <c r="M196" s="124"/>
      <c r="N196" s="124"/>
      <c r="O196" s="124"/>
      <c r="P196" s="124"/>
      <c r="Q196" s="124"/>
      <c r="R196" s="124"/>
      <c r="S196" s="89"/>
      <c r="T196" s="89"/>
      <c r="U196" s="89"/>
      <c r="V196" s="89"/>
      <c r="W196" s="89"/>
      <c r="X196" s="89"/>
      <c r="Y196" s="89"/>
      <c r="Z196" s="89"/>
    </row>
    <row r="197" spans="1:47" x14ac:dyDescent="0.3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7" ht="19" customHeight="1" x14ac:dyDescent="0.3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7" x14ac:dyDescent="0.35">
      <c r="A200" s="123" t="s">
        <v>477</v>
      </c>
      <c r="B200" s="124"/>
      <c r="C200" s="124"/>
      <c r="D200" s="124"/>
      <c r="E200" s="124"/>
      <c r="F200" s="124"/>
      <c r="G200" s="124"/>
      <c r="H200" s="124"/>
      <c r="I200" s="124"/>
      <c r="J200" s="124"/>
      <c r="K200" s="124"/>
      <c r="L200" s="124"/>
      <c r="M200" s="124"/>
      <c r="N200" s="124"/>
      <c r="O200" s="124"/>
      <c r="P200" s="124"/>
      <c r="Q200" s="124"/>
      <c r="R200" s="124"/>
      <c r="S200" s="91"/>
      <c r="T200" s="91"/>
      <c r="U200" s="91"/>
      <c r="V200" s="91"/>
      <c r="W200" s="91"/>
      <c r="X200" s="91"/>
      <c r="Y200" s="91"/>
      <c r="Z200" s="91"/>
    </row>
    <row r="201" spans="1:47" x14ac:dyDescent="0.3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7" ht="19" customHeight="1" x14ac:dyDescent="0.3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7" ht="19" customHeight="1" x14ac:dyDescent="0.35">
      <c r="A203" s="76" t="s">
        <v>194</v>
      </c>
      <c r="B203" s="76"/>
      <c r="C203" s="77" t="s">
        <v>402</v>
      </c>
      <c r="D203" s="78" t="str">
        <f ca="1">TEXT(TODAY()+45,"YYYY-MM-DD")</f>
        <v>2023-09-22</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500</v>
      </c>
    </row>
    <row r="204" spans="1:47" ht="19" customHeight="1" x14ac:dyDescent="0.35">
      <c r="A204" s="76" t="s">
        <v>194</v>
      </c>
      <c r="B204" s="76"/>
      <c r="C204" s="82" t="s">
        <v>410</v>
      </c>
      <c r="D204" s="82" t="str">
        <f ca="1">TEXT(TODAY()+70,"YYYY-MM-DD")</f>
        <v>2023-10-17</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501</v>
      </c>
    </row>
    <row r="206" spans="1:47" x14ac:dyDescent="0.35">
      <c r="A206" s="43" t="s">
        <v>364</v>
      </c>
      <c r="B206" s="44"/>
      <c r="C206" s="44"/>
    </row>
    <row r="207" spans="1:47" x14ac:dyDescent="0.3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2.5" x14ac:dyDescent="0.35">
      <c r="A208" s="69" t="s">
        <v>371</v>
      </c>
      <c r="B208" s="70" t="s">
        <v>478</v>
      </c>
      <c r="C208" s="70" t="s">
        <v>478</v>
      </c>
      <c r="D208" s="70" t="s">
        <v>373</v>
      </c>
      <c r="E208" s="70" t="s">
        <v>374</v>
      </c>
      <c r="F208" s="70"/>
      <c r="G208" s="70"/>
      <c r="H208" s="70"/>
      <c r="I208" s="70"/>
      <c r="J208" s="71">
        <f ca="1">TODAY()</f>
        <v>45146</v>
      </c>
      <c r="K208" s="71">
        <v>234</v>
      </c>
      <c r="L208" s="70" t="s">
        <v>155</v>
      </c>
    </row>
    <row r="210" spans="1:26" x14ac:dyDescent="0.35">
      <c r="A210" s="43" t="s">
        <v>364</v>
      </c>
      <c r="B210" s="44"/>
      <c r="C210" s="44"/>
    </row>
    <row r="211" spans="1:26" x14ac:dyDescent="0.3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2.5" x14ac:dyDescent="0.35">
      <c r="A212" s="69" t="s">
        <v>371</v>
      </c>
      <c r="B212" s="70" t="s">
        <v>372</v>
      </c>
      <c r="C212" s="70" t="s">
        <v>372</v>
      </c>
      <c r="D212" s="70" t="s">
        <v>373</v>
      </c>
      <c r="E212" s="70" t="s">
        <v>374</v>
      </c>
      <c r="F212" s="70"/>
      <c r="G212" s="70"/>
      <c r="H212" s="70"/>
      <c r="I212" s="70"/>
      <c r="J212" s="71">
        <f ca="1">TODAY()</f>
        <v>45146</v>
      </c>
      <c r="K212" s="71">
        <v>234</v>
      </c>
      <c r="L212" s="70" t="s">
        <v>155</v>
      </c>
    </row>
    <row r="214" spans="1:26" ht="13.25" customHeight="1" x14ac:dyDescent="0.35">
      <c r="A214" s="125" t="s">
        <v>351</v>
      </c>
      <c r="B214" s="126"/>
      <c r="C214" s="126"/>
      <c r="D214" s="126"/>
      <c r="E214" s="126"/>
      <c r="F214" s="126"/>
      <c r="G214" s="126"/>
      <c r="H214" s="126"/>
      <c r="I214" s="126"/>
      <c r="J214" s="126"/>
      <c r="K214" s="126"/>
      <c r="L214" s="126"/>
    </row>
    <row r="215" spans="1:26" x14ac:dyDescent="0.35">
      <c r="A215" s="138" t="s">
        <v>131</v>
      </c>
      <c r="B215" s="138" t="s">
        <v>352</v>
      </c>
      <c r="C215" s="141" t="s">
        <v>353</v>
      </c>
      <c r="D215" s="144" t="s">
        <v>354</v>
      </c>
      <c r="E215" s="147" t="s">
        <v>338</v>
      </c>
      <c r="F215" s="147"/>
      <c r="G215" s="147"/>
      <c r="H215" s="147"/>
      <c r="I215" s="148" t="s">
        <v>355</v>
      </c>
      <c r="J215" s="148"/>
      <c r="K215" s="148"/>
      <c r="L215" s="148"/>
    </row>
    <row r="216" spans="1:26" x14ac:dyDescent="0.35">
      <c r="A216" s="139"/>
      <c r="B216" s="139"/>
      <c r="C216" s="142"/>
      <c r="D216" s="145"/>
      <c r="E216" s="130" t="s">
        <v>356</v>
      </c>
      <c r="F216" s="132"/>
      <c r="G216" s="133" t="s">
        <v>342</v>
      </c>
      <c r="H216" s="135"/>
      <c r="I216" s="130" t="s">
        <v>356</v>
      </c>
      <c r="J216" s="132"/>
      <c r="K216" s="133" t="s">
        <v>342</v>
      </c>
      <c r="L216" s="135"/>
    </row>
    <row r="217" spans="1:26" x14ac:dyDescent="0.35">
      <c r="A217" s="140"/>
      <c r="B217" s="140" t="s">
        <v>130</v>
      </c>
      <c r="C217" s="143"/>
      <c r="D217" s="146"/>
      <c r="E217" s="62" t="s">
        <v>357</v>
      </c>
      <c r="F217" s="62" t="s">
        <v>358</v>
      </c>
      <c r="G217" s="63" t="s">
        <v>359</v>
      </c>
      <c r="H217" s="63" t="s">
        <v>360</v>
      </c>
      <c r="I217" s="62" t="s">
        <v>357</v>
      </c>
      <c r="J217" s="62" t="s">
        <v>358</v>
      </c>
      <c r="K217" s="63" t="s">
        <v>359</v>
      </c>
      <c r="L217" s="63" t="s">
        <v>360</v>
      </c>
    </row>
    <row r="218" spans="1:26" x14ac:dyDescent="0.3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35">
      <c r="A220" s="125" t="s">
        <v>362</v>
      </c>
      <c r="B220" s="126"/>
      <c r="C220" s="126"/>
      <c r="D220" s="126"/>
      <c r="E220" s="126"/>
      <c r="F220" s="126"/>
      <c r="G220" s="126"/>
      <c r="H220" s="126"/>
      <c r="I220" s="126"/>
      <c r="J220" s="126"/>
    </row>
    <row r="221" spans="1:26" x14ac:dyDescent="0.35">
      <c r="A221" s="97"/>
      <c r="B221" s="98"/>
      <c r="C221" s="127" t="s">
        <v>338</v>
      </c>
      <c r="D221" s="127"/>
      <c r="E221" s="127"/>
      <c r="F221" s="127"/>
      <c r="G221" s="127"/>
      <c r="H221" s="127"/>
      <c r="I221" s="127"/>
      <c r="J221" s="127"/>
      <c r="K221" s="127"/>
      <c r="Z221" s="67"/>
    </row>
    <row r="222" spans="1:26" x14ac:dyDescent="0.35">
      <c r="A222" s="128" t="s">
        <v>339</v>
      </c>
      <c r="B222" s="128" t="s">
        <v>340</v>
      </c>
      <c r="C222" s="130" t="s">
        <v>341</v>
      </c>
      <c r="D222" s="131"/>
      <c r="E222" s="131"/>
      <c r="F222" s="132"/>
      <c r="G222" s="133" t="s">
        <v>342</v>
      </c>
      <c r="H222" s="134"/>
      <c r="I222" s="134"/>
      <c r="J222" s="135"/>
      <c r="K222" s="136" t="s">
        <v>363</v>
      </c>
    </row>
    <row r="223" spans="1:26" x14ac:dyDescent="0.35">
      <c r="A223" s="129"/>
      <c r="B223" s="129"/>
      <c r="C223" s="62" t="s">
        <v>345</v>
      </c>
      <c r="D223" s="62" t="s">
        <v>346</v>
      </c>
      <c r="E223" s="62" t="s">
        <v>347</v>
      </c>
      <c r="F223" s="62" t="s">
        <v>348</v>
      </c>
      <c r="G223" s="63" t="s">
        <v>345</v>
      </c>
      <c r="H223" s="63" t="s">
        <v>346</v>
      </c>
      <c r="I223" s="63" t="s">
        <v>347</v>
      </c>
      <c r="J223" s="63" t="s">
        <v>348</v>
      </c>
      <c r="K223" s="137"/>
    </row>
    <row r="224" spans="1:26" x14ac:dyDescent="0.3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35">
      <c r="A226" s="43" t="s">
        <v>364</v>
      </c>
      <c r="B226" s="44"/>
      <c r="C226" s="44"/>
    </row>
    <row r="227" spans="1:26" x14ac:dyDescent="0.3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58" x14ac:dyDescent="0.35">
      <c r="A228" s="69" t="s">
        <v>449</v>
      </c>
      <c r="B228" s="70" t="s">
        <v>427</v>
      </c>
      <c r="C228" s="70" t="s">
        <v>428</v>
      </c>
      <c r="D228" s="70" t="s">
        <v>373</v>
      </c>
      <c r="E228" s="70" t="s">
        <v>373</v>
      </c>
      <c r="F228" s="70"/>
      <c r="G228" s="70"/>
      <c r="H228" s="70"/>
      <c r="I228" s="70"/>
      <c r="J228" s="71">
        <f ca="1">TODAY()</f>
        <v>45146</v>
      </c>
      <c r="K228" s="71">
        <v>234</v>
      </c>
      <c r="L228" s="70" t="s">
        <v>155</v>
      </c>
    </row>
    <row r="230" spans="1:26" x14ac:dyDescent="0.35">
      <c r="A230" s="125" t="s">
        <v>362</v>
      </c>
      <c r="B230" s="126"/>
      <c r="C230" s="126"/>
      <c r="D230" s="126"/>
      <c r="E230" s="126"/>
      <c r="F230" s="126"/>
      <c r="G230" s="126"/>
      <c r="H230" s="126"/>
      <c r="I230" s="126"/>
      <c r="J230" s="126"/>
    </row>
    <row r="231" spans="1:26" x14ac:dyDescent="0.35">
      <c r="A231" s="99"/>
      <c r="B231" s="100"/>
      <c r="C231" s="127" t="s">
        <v>338</v>
      </c>
      <c r="D231" s="127"/>
      <c r="E231" s="127"/>
      <c r="F231" s="127"/>
      <c r="G231" s="127"/>
      <c r="H231" s="127"/>
      <c r="I231" s="127"/>
      <c r="J231" s="127"/>
      <c r="K231" s="127"/>
      <c r="L231" s="157" t="s">
        <v>430</v>
      </c>
      <c r="M231" s="158"/>
      <c r="N231" s="158"/>
      <c r="Z231" s="67"/>
    </row>
    <row r="232" spans="1:26" x14ac:dyDescent="0.35">
      <c r="A232" s="128" t="s">
        <v>339</v>
      </c>
      <c r="B232" s="128" t="s">
        <v>340</v>
      </c>
      <c r="C232" s="130" t="s">
        <v>341</v>
      </c>
      <c r="D232" s="131"/>
      <c r="E232" s="131"/>
      <c r="F232" s="132"/>
      <c r="G232" s="133" t="s">
        <v>342</v>
      </c>
      <c r="H232" s="134"/>
      <c r="I232" s="134"/>
      <c r="J232" s="135"/>
      <c r="K232" s="136" t="s">
        <v>363</v>
      </c>
      <c r="L232" s="157" t="s">
        <v>338</v>
      </c>
      <c r="M232" s="158"/>
      <c r="N232" s="159"/>
    </row>
    <row r="233" spans="1:26" x14ac:dyDescent="0.35">
      <c r="A233" s="129"/>
      <c r="B233" s="129"/>
      <c r="C233" s="62" t="s">
        <v>345</v>
      </c>
      <c r="D233" s="62" t="s">
        <v>346</v>
      </c>
      <c r="E233" s="62" t="s">
        <v>347</v>
      </c>
      <c r="F233" s="62" t="s">
        <v>348</v>
      </c>
      <c r="G233" s="63" t="s">
        <v>345</v>
      </c>
      <c r="H233" s="63" t="s">
        <v>346</v>
      </c>
      <c r="I233" s="63" t="s">
        <v>347</v>
      </c>
      <c r="J233" s="63" t="s">
        <v>348</v>
      </c>
      <c r="K233" s="137"/>
      <c r="L233" s="90" t="s">
        <v>345</v>
      </c>
      <c r="M233" s="90" t="s">
        <v>347</v>
      </c>
      <c r="N233" s="90" t="s">
        <v>348</v>
      </c>
    </row>
    <row r="234" spans="1:26" x14ac:dyDescent="0.3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35">
      <c r="A236" s="125" t="s">
        <v>362</v>
      </c>
      <c r="B236" s="126"/>
      <c r="C236" s="126"/>
      <c r="D236" s="126"/>
      <c r="E236" s="126"/>
      <c r="F236" s="126"/>
      <c r="G236" s="126"/>
      <c r="H236" s="126"/>
      <c r="I236" s="126"/>
      <c r="J236" s="126"/>
    </row>
    <row r="237" spans="1:26" x14ac:dyDescent="0.35">
      <c r="A237" s="101"/>
      <c r="B237" s="102"/>
      <c r="C237" s="127" t="s">
        <v>338</v>
      </c>
      <c r="D237" s="127"/>
      <c r="E237" s="127"/>
      <c r="F237" s="127"/>
      <c r="G237" s="127"/>
      <c r="H237" s="127"/>
      <c r="I237" s="127"/>
      <c r="J237" s="127"/>
      <c r="K237" s="127"/>
      <c r="L237" s="157" t="s">
        <v>430</v>
      </c>
      <c r="M237" s="158"/>
      <c r="N237" s="158"/>
      <c r="Z237" s="67"/>
    </row>
    <row r="238" spans="1:26" x14ac:dyDescent="0.35">
      <c r="A238" s="128" t="s">
        <v>339</v>
      </c>
      <c r="B238" s="128" t="s">
        <v>340</v>
      </c>
      <c r="C238" s="130" t="s">
        <v>341</v>
      </c>
      <c r="D238" s="131"/>
      <c r="E238" s="131"/>
      <c r="F238" s="132"/>
      <c r="G238" s="133" t="s">
        <v>342</v>
      </c>
      <c r="H238" s="134"/>
      <c r="I238" s="134"/>
      <c r="J238" s="135"/>
      <c r="K238" s="136" t="s">
        <v>363</v>
      </c>
      <c r="L238" s="157" t="s">
        <v>338</v>
      </c>
      <c r="M238" s="158"/>
      <c r="N238" s="159"/>
    </row>
    <row r="239" spans="1:26" x14ac:dyDescent="0.35">
      <c r="A239" s="129"/>
      <c r="B239" s="129"/>
      <c r="C239" s="62" t="s">
        <v>345</v>
      </c>
      <c r="D239" s="62" t="s">
        <v>346</v>
      </c>
      <c r="E239" s="62" t="s">
        <v>347</v>
      </c>
      <c r="F239" s="62" t="s">
        <v>348</v>
      </c>
      <c r="G239" s="63" t="s">
        <v>345</v>
      </c>
      <c r="H239" s="63" t="s">
        <v>346</v>
      </c>
      <c r="I239" s="63" t="s">
        <v>347</v>
      </c>
      <c r="J239" s="63" t="s">
        <v>348</v>
      </c>
      <c r="K239" s="137"/>
      <c r="L239" s="90" t="s">
        <v>345</v>
      </c>
      <c r="M239" s="90" t="s">
        <v>347</v>
      </c>
      <c r="N239" s="90" t="s">
        <v>348</v>
      </c>
    </row>
    <row r="240" spans="1:26" x14ac:dyDescent="0.3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35">
      <c r="A242" s="123" t="s">
        <v>157</v>
      </c>
      <c r="B242" s="124"/>
      <c r="C242" s="124"/>
      <c r="D242" s="124"/>
      <c r="E242" s="124"/>
      <c r="F242" s="124"/>
      <c r="G242" s="124"/>
      <c r="H242" s="124"/>
      <c r="I242" s="124"/>
      <c r="J242" s="124"/>
      <c r="K242" s="124"/>
      <c r="L242" s="124"/>
      <c r="M242" s="124"/>
      <c r="N242" s="124"/>
      <c r="O242" s="124"/>
      <c r="P242" s="124"/>
      <c r="Q242" s="124"/>
      <c r="R242" s="124"/>
      <c r="S242" s="105"/>
      <c r="T242" s="105"/>
      <c r="U242" s="105"/>
      <c r="V242" s="105"/>
      <c r="W242" s="105"/>
      <c r="X242" s="105"/>
      <c r="Y242" s="105"/>
      <c r="Z242" s="105"/>
    </row>
    <row r="243" spans="1:47" x14ac:dyDescent="0.3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3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3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9" customHeight="1" x14ac:dyDescent="0.3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9" customHeight="1" x14ac:dyDescent="0.3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6" customHeight="1" x14ac:dyDescent="0.3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516</v>
      </c>
    </row>
    <row r="250" spans="1:47" x14ac:dyDescent="0.35">
      <c r="A250" s="43" t="s">
        <v>479</v>
      </c>
      <c r="B250" s="44"/>
      <c r="C250" s="44"/>
    </row>
    <row r="251" spans="1:47" x14ac:dyDescent="0.35">
      <c r="A251" s="42" t="s">
        <v>183</v>
      </c>
      <c r="B251" s="42" t="s">
        <v>480</v>
      </c>
      <c r="C251" s="42" t="s">
        <v>481</v>
      </c>
    </row>
    <row r="252" spans="1:47" x14ac:dyDescent="0.35">
      <c r="A252" s="71" t="str">
        <f ca="1">TEXT(TODAY()+45,"YYYY-MM-DD")</f>
        <v>2023-09-22</v>
      </c>
      <c r="B252" s="103" t="str">
        <f ca="1">TEXT(TODAY()+75,"YYYY-MM-DD")</f>
        <v>2023-10-22</v>
      </c>
      <c r="C252" s="70" t="s">
        <v>482</v>
      </c>
    </row>
    <row r="254" spans="1:47" x14ac:dyDescent="0.35">
      <c r="A254" s="43" t="s">
        <v>364</v>
      </c>
      <c r="B254" s="44"/>
      <c r="C254" s="44"/>
    </row>
    <row r="255" spans="1:47" x14ac:dyDescent="0.3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58" x14ac:dyDescent="0.35">
      <c r="A256" s="69" t="s">
        <v>449</v>
      </c>
      <c r="B256" s="70" t="s">
        <v>431</v>
      </c>
      <c r="C256" s="70" t="s">
        <v>428</v>
      </c>
      <c r="D256" s="70" t="s">
        <v>373</v>
      </c>
      <c r="E256" s="70" t="s">
        <v>373</v>
      </c>
      <c r="F256" s="70"/>
      <c r="G256" s="70"/>
      <c r="H256" s="70"/>
      <c r="I256" s="70"/>
      <c r="J256" s="71">
        <f ca="1">TODAY()</f>
        <v>45146</v>
      </c>
      <c r="K256" s="71">
        <v>234</v>
      </c>
      <c r="L256" s="70" t="s">
        <v>155</v>
      </c>
    </row>
    <row r="258" spans="1:12" ht="13.25" customHeight="1" x14ac:dyDescent="0.35">
      <c r="A258" s="125" t="s">
        <v>351</v>
      </c>
      <c r="B258" s="126"/>
      <c r="C258" s="126"/>
      <c r="D258" s="126"/>
      <c r="E258" s="126"/>
      <c r="F258" s="126"/>
      <c r="G258" s="126"/>
      <c r="H258" s="126"/>
      <c r="I258" s="126"/>
      <c r="J258" s="126"/>
      <c r="K258" s="126"/>
      <c r="L258" s="126"/>
    </row>
    <row r="259" spans="1:12" x14ac:dyDescent="0.35">
      <c r="A259" s="138" t="s">
        <v>131</v>
      </c>
      <c r="B259" s="138" t="s">
        <v>352</v>
      </c>
      <c r="C259" s="141" t="s">
        <v>353</v>
      </c>
      <c r="D259" s="144" t="s">
        <v>354</v>
      </c>
      <c r="E259" s="147" t="s">
        <v>338</v>
      </c>
      <c r="F259" s="147"/>
      <c r="G259" s="147"/>
      <c r="H259" s="147"/>
      <c r="I259" s="148" t="s">
        <v>355</v>
      </c>
      <c r="J259" s="148"/>
      <c r="K259" s="148"/>
      <c r="L259" s="148"/>
    </row>
    <row r="260" spans="1:12" x14ac:dyDescent="0.35">
      <c r="A260" s="139"/>
      <c r="B260" s="139"/>
      <c r="C260" s="142"/>
      <c r="D260" s="145"/>
      <c r="E260" s="130" t="s">
        <v>356</v>
      </c>
      <c r="F260" s="132"/>
      <c r="G260" s="133" t="s">
        <v>342</v>
      </c>
      <c r="H260" s="135"/>
      <c r="I260" s="130" t="s">
        <v>356</v>
      </c>
      <c r="J260" s="132"/>
      <c r="K260" s="133" t="s">
        <v>342</v>
      </c>
      <c r="L260" s="135"/>
    </row>
    <row r="261" spans="1:12" x14ac:dyDescent="0.35">
      <c r="A261" s="140"/>
      <c r="B261" s="140" t="s">
        <v>130</v>
      </c>
      <c r="C261" s="143"/>
      <c r="D261" s="146"/>
      <c r="E261" s="62" t="s">
        <v>357</v>
      </c>
      <c r="F261" s="62" t="s">
        <v>358</v>
      </c>
      <c r="G261" s="63" t="s">
        <v>359</v>
      </c>
      <c r="H261" s="63" t="s">
        <v>360</v>
      </c>
      <c r="I261" s="130" t="s">
        <v>357</v>
      </c>
      <c r="J261" s="132" t="s">
        <v>358</v>
      </c>
      <c r="K261" s="63" t="s">
        <v>359</v>
      </c>
      <c r="L261" s="63" t="s">
        <v>360</v>
      </c>
    </row>
    <row r="262" spans="1:12" x14ac:dyDescent="0.3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35">
      <c r="A264" s="43" t="s">
        <v>364</v>
      </c>
      <c r="B264" s="44"/>
      <c r="C264" s="44"/>
    </row>
    <row r="265" spans="1:12" x14ac:dyDescent="0.3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58" x14ac:dyDescent="0.35">
      <c r="A266" s="69" t="s">
        <v>449</v>
      </c>
      <c r="B266" s="70" t="s">
        <v>407</v>
      </c>
      <c r="C266" s="70" t="s">
        <v>428</v>
      </c>
      <c r="D266" s="70" t="s">
        <v>373</v>
      </c>
      <c r="E266" s="70" t="s">
        <v>373</v>
      </c>
      <c r="F266" s="70"/>
      <c r="G266" s="70"/>
      <c r="H266" s="70"/>
      <c r="I266" s="70"/>
      <c r="J266" s="71">
        <f ca="1">TODAY()</f>
        <v>45146</v>
      </c>
      <c r="K266" s="71">
        <v>234</v>
      </c>
      <c r="L266" s="70" t="s">
        <v>155</v>
      </c>
    </row>
    <row r="268" spans="1:12" x14ac:dyDescent="0.35">
      <c r="A268" s="43" t="s">
        <v>364</v>
      </c>
      <c r="B268" s="44"/>
      <c r="C268" s="44"/>
    </row>
    <row r="269" spans="1:12" x14ac:dyDescent="0.3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58" x14ac:dyDescent="0.35">
      <c r="A270" s="69" t="s">
        <v>449</v>
      </c>
      <c r="B270" s="70" t="s">
        <v>428</v>
      </c>
      <c r="C270" s="70" t="s">
        <v>428</v>
      </c>
      <c r="D270" s="70" t="s">
        <v>373</v>
      </c>
      <c r="E270" s="70" t="s">
        <v>373</v>
      </c>
      <c r="F270" s="70"/>
      <c r="G270" s="70"/>
      <c r="H270" s="70"/>
      <c r="I270" s="70"/>
      <c r="J270" s="71">
        <f ca="1">TODAY()</f>
        <v>45146</v>
      </c>
      <c r="K270" s="71">
        <v>234</v>
      </c>
      <c r="L270" s="70" t="s">
        <v>155</v>
      </c>
    </row>
    <row r="272" spans="1:12" x14ac:dyDescent="0.35">
      <c r="A272" s="125" t="s">
        <v>362</v>
      </c>
      <c r="B272" s="126"/>
      <c r="C272" s="126"/>
      <c r="D272" s="126"/>
      <c r="E272" s="126"/>
      <c r="F272" s="126"/>
      <c r="G272" s="126"/>
      <c r="H272" s="126"/>
      <c r="I272" s="126"/>
      <c r="J272" s="126"/>
    </row>
    <row r="273" spans="1:78" x14ac:dyDescent="0.35">
      <c r="A273" s="104"/>
      <c r="B273" s="105"/>
      <c r="C273" s="127" t="s">
        <v>338</v>
      </c>
      <c r="D273" s="127"/>
      <c r="E273" s="127"/>
      <c r="F273" s="127"/>
      <c r="G273" s="127"/>
      <c r="H273" s="127"/>
      <c r="I273" s="127"/>
      <c r="J273" s="127"/>
      <c r="K273" s="127"/>
      <c r="Z273" s="67"/>
    </row>
    <row r="274" spans="1:78" x14ac:dyDescent="0.35">
      <c r="A274" s="128" t="s">
        <v>339</v>
      </c>
      <c r="B274" s="128" t="s">
        <v>340</v>
      </c>
      <c r="C274" s="130" t="s">
        <v>341</v>
      </c>
      <c r="D274" s="131"/>
      <c r="E274" s="131"/>
      <c r="F274" s="132"/>
      <c r="G274" s="133" t="s">
        <v>342</v>
      </c>
      <c r="H274" s="134"/>
      <c r="I274" s="134"/>
      <c r="J274" s="135"/>
      <c r="K274" s="136" t="s">
        <v>363</v>
      </c>
    </row>
    <row r="275" spans="1:78" x14ac:dyDescent="0.35">
      <c r="A275" s="129"/>
      <c r="B275" s="129"/>
      <c r="C275" s="62" t="s">
        <v>345</v>
      </c>
      <c r="D275" s="62" t="s">
        <v>346</v>
      </c>
      <c r="E275" s="62" t="s">
        <v>347</v>
      </c>
      <c r="F275" s="62" t="s">
        <v>348</v>
      </c>
      <c r="G275" s="63" t="s">
        <v>345</v>
      </c>
      <c r="H275" s="63" t="s">
        <v>346</v>
      </c>
      <c r="I275" s="63" t="s">
        <v>347</v>
      </c>
      <c r="J275" s="63" t="s">
        <v>348</v>
      </c>
      <c r="K275" s="137"/>
    </row>
    <row r="276" spans="1:78" x14ac:dyDescent="0.3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3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3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49" t="s">
        <v>293</v>
      </c>
      <c r="U279" s="150"/>
      <c r="V279" s="151"/>
      <c r="W279" s="149" t="s">
        <v>294</v>
      </c>
      <c r="X279" s="151"/>
      <c r="Y279" s="109"/>
      <c r="Z279" s="118" t="s">
        <v>295</v>
      </c>
      <c r="AA279" s="119"/>
      <c r="AB279" s="119"/>
      <c r="AC279" s="119"/>
      <c r="AD279" s="119"/>
      <c r="AE279" s="119"/>
      <c r="AF279" s="120"/>
      <c r="AG279" s="118" t="s">
        <v>296</v>
      </c>
      <c r="AH279" s="119"/>
      <c r="AI279" s="119"/>
      <c r="AJ279" s="119"/>
      <c r="AK279" s="119"/>
      <c r="AL279" s="120"/>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3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35">
      <c r="A281" s="54" t="s">
        <v>319</v>
      </c>
      <c r="B281" s="28" t="str">
        <f>B86</f>
        <v>2380202516</v>
      </c>
      <c r="C281" s="54" t="s">
        <v>467</v>
      </c>
      <c r="D281" s="55" t="s">
        <v>468</v>
      </c>
      <c r="E281" s="40" t="s">
        <v>155</v>
      </c>
      <c r="F281" s="54" t="s">
        <v>469</v>
      </c>
      <c r="G281" s="56" t="str">
        <f ca="1">TEXT(TODAY()+45,"YYYY-MM-DD")</f>
        <v>2023-09-22</v>
      </c>
      <c r="H281" s="41" t="str">
        <f ca="1">TEXT(TODAY()-190,"YYYY-MM-DD")</f>
        <v>2023-01-30</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5" x14ac:dyDescent="0.35">
      <c r="A283" s="115" t="s">
        <v>237</v>
      </c>
      <c r="B283" s="116"/>
      <c r="C283" s="116"/>
      <c r="D283" s="116"/>
      <c r="E283" s="116"/>
      <c r="F283" s="116"/>
      <c r="G283" s="116"/>
      <c r="H283" s="116"/>
      <c r="I283" s="117"/>
      <c r="Y283" s="112"/>
    </row>
    <row r="284" spans="1:78" ht="15.5" x14ac:dyDescent="0.3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35">
      <c r="A285" s="113" t="s">
        <v>537</v>
      </c>
      <c r="B285" s="28" t="s">
        <v>538</v>
      </c>
      <c r="C285" s="113" t="s">
        <v>539</v>
      </c>
      <c r="D285" s="40" t="s">
        <v>540</v>
      </c>
      <c r="E285" s="31" t="s">
        <v>171</v>
      </c>
      <c r="F285" s="31"/>
      <c r="G285" s="31"/>
      <c r="H285" s="31"/>
      <c r="I285" s="31"/>
      <c r="J285" s="110" t="str">
        <f ca="1">TEXT(TODAY()-241,"DD-MMM-YY")</f>
        <v>10-Dec-22</v>
      </c>
      <c r="K285" s="110" t="str">
        <f ca="1">TEXT(TODAY()-211,"DD-MMM-YY")</f>
        <v>09-Jan-23</v>
      </c>
      <c r="L285" s="32" t="s">
        <v>168</v>
      </c>
      <c r="M285" s="32">
        <v>6</v>
      </c>
      <c r="N285" s="114" t="s">
        <v>541</v>
      </c>
      <c r="O285" s="32" t="s">
        <v>417</v>
      </c>
    </row>
    <row r="286" spans="1:78" x14ac:dyDescent="0.35">
      <c r="A286" s="113" t="s">
        <v>537</v>
      </c>
      <c r="B286" s="28" t="s">
        <v>538</v>
      </c>
      <c r="C286" s="113" t="s">
        <v>539</v>
      </c>
      <c r="D286" s="40" t="s">
        <v>540</v>
      </c>
      <c r="E286" s="31" t="s">
        <v>171</v>
      </c>
      <c r="F286" s="31"/>
      <c r="G286" s="31"/>
      <c r="H286" s="31"/>
      <c r="I286" s="31"/>
      <c r="J286" s="110" t="str">
        <f ca="1">TEXT(TODAY()-241,"DD-MMM-YY")</f>
        <v>10-Dec-22</v>
      </c>
      <c r="K286" s="110" t="str">
        <f ca="1">TEXT(TODAY()-211,"DD-MMM-YY")</f>
        <v>09-Jan-23</v>
      </c>
      <c r="L286" s="32" t="s">
        <v>168</v>
      </c>
      <c r="M286" s="32">
        <v>5</v>
      </c>
      <c r="N286" s="114" t="s">
        <v>542</v>
      </c>
      <c r="O286" s="32" t="s">
        <v>417</v>
      </c>
    </row>
    <row r="288" spans="1:78" x14ac:dyDescent="0.35">
      <c r="A288" s="28" t="s">
        <v>432</v>
      </c>
      <c r="B288" s="28">
        <v>6319627953</v>
      </c>
      <c r="C288" s="28" t="s">
        <v>434</v>
      </c>
      <c r="D288" s="28">
        <v>6319627593</v>
      </c>
      <c r="E288" s="31" t="s">
        <v>171</v>
      </c>
      <c r="F288" s="31"/>
      <c r="G288" s="31"/>
      <c r="H288" s="31"/>
      <c r="I288" s="31"/>
      <c r="J288" s="110" t="str">
        <f ca="1">TEXT(TODAY()-60,"MM-DD-YYYY")</f>
        <v>06-09-2023</v>
      </c>
      <c r="K288" s="110" t="str">
        <f ca="1">TEXT(TODAY()-30,"MM-DD-YYYY")</f>
        <v>07-09-2023</v>
      </c>
      <c r="L288" s="32" t="s">
        <v>168</v>
      </c>
      <c r="M288" s="32">
        <v>12</v>
      </c>
      <c r="N288" s="114" t="s">
        <v>551</v>
      </c>
      <c r="O288" s="32" t="s">
        <v>337</v>
      </c>
    </row>
    <row r="289" spans="1:15" x14ac:dyDescent="0.35">
      <c r="A289" s="28" t="s">
        <v>432</v>
      </c>
      <c r="B289" s="28">
        <v>6319627953</v>
      </c>
      <c r="C289" s="28" t="s">
        <v>434</v>
      </c>
      <c r="D289" s="28">
        <v>6319627593</v>
      </c>
      <c r="E289" s="31" t="s">
        <v>171</v>
      </c>
      <c r="F289" s="31"/>
      <c r="G289" s="31"/>
      <c r="H289" s="31"/>
      <c r="I289" s="31"/>
      <c r="J289" s="110" t="str">
        <f ca="1">TEXT(TODAY()-90,"MM-DD-YYYY")</f>
        <v>05-10-2023</v>
      </c>
      <c r="K289" s="110" t="str">
        <f ca="1">TEXT(TODAY()-61,"MM-DD-YYYY")</f>
        <v>06-08-2023</v>
      </c>
      <c r="L289" s="32" t="s">
        <v>168</v>
      </c>
      <c r="M289" s="32">
        <v>13</v>
      </c>
      <c r="N289" s="114" t="s">
        <v>552</v>
      </c>
      <c r="O289" s="32" t="s">
        <v>337</v>
      </c>
    </row>
    <row r="290" spans="1:15" x14ac:dyDescent="0.35">
      <c r="A290" s="28" t="s">
        <v>432</v>
      </c>
      <c r="B290" s="28">
        <v>6319627953</v>
      </c>
      <c r="C290" s="28" t="s">
        <v>434</v>
      </c>
      <c r="D290" s="28">
        <v>6319627593</v>
      </c>
      <c r="E290" s="31" t="s">
        <v>248</v>
      </c>
      <c r="F290" s="31"/>
      <c r="G290" s="31"/>
      <c r="H290" s="31"/>
      <c r="I290" s="31"/>
      <c r="J290" s="110" t="str">
        <f ca="1">TEXT(TODAY()-120,"MM-DD-YYYY")</f>
        <v>04-10-2023</v>
      </c>
      <c r="K290" s="110" t="str">
        <f ca="1">TEXT(TODAY()-91,"MM-DD-YYYY")</f>
        <v>05-09-2023</v>
      </c>
      <c r="L290" s="32" t="s">
        <v>168</v>
      </c>
      <c r="M290" s="32">
        <v>6</v>
      </c>
      <c r="N290" s="114" t="s">
        <v>548</v>
      </c>
      <c r="O290" s="32" t="s">
        <v>337</v>
      </c>
    </row>
    <row r="291" spans="1:15" x14ac:dyDescent="0.35">
      <c r="A291" s="28" t="s">
        <v>432</v>
      </c>
      <c r="B291" s="28">
        <v>6319627953</v>
      </c>
      <c r="C291" s="28" t="s">
        <v>434</v>
      </c>
      <c r="D291" s="28">
        <v>6319627593</v>
      </c>
      <c r="E291" s="31" t="s">
        <v>247</v>
      </c>
      <c r="F291" s="31" t="s">
        <v>259</v>
      </c>
      <c r="G291" s="31" t="s">
        <v>153</v>
      </c>
      <c r="H291" s="31" t="s">
        <v>260</v>
      </c>
      <c r="I291" s="31" t="s">
        <v>261</v>
      </c>
      <c r="J291" s="110" t="str">
        <f ca="1">TEXT(TODAY()-150,"MM-DD-YYYY")</f>
        <v>03-11-2023</v>
      </c>
      <c r="K291" s="110" t="str">
        <f ca="1">TEXT(TODAY()-121,"MM-DD-YYYY")</f>
        <v>04-09-2023</v>
      </c>
      <c r="L291" s="32" t="s">
        <v>168</v>
      </c>
      <c r="M291" s="32">
        <v>7</v>
      </c>
      <c r="N291" s="114" t="s">
        <v>549</v>
      </c>
      <c r="O291" s="32" t="s">
        <v>337</v>
      </c>
    </row>
    <row r="292" spans="1:15" x14ac:dyDescent="0.35">
      <c r="A292" s="28" t="s">
        <v>432</v>
      </c>
      <c r="B292" s="28">
        <v>6319627953</v>
      </c>
      <c r="C292" s="28" t="s">
        <v>434</v>
      </c>
      <c r="D292" s="28">
        <v>6319627593</v>
      </c>
      <c r="E292" s="31" t="s">
        <v>247</v>
      </c>
      <c r="F292" s="31" t="s">
        <v>259</v>
      </c>
      <c r="G292" s="31" t="s">
        <v>153</v>
      </c>
      <c r="H292" s="31" t="s">
        <v>260</v>
      </c>
      <c r="I292" s="31" t="s">
        <v>266</v>
      </c>
      <c r="J292" s="110" t="str">
        <f ca="1">TEXT(TODAY()-180,"MM-DD-YYYY")</f>
        <v>02-09-2023</v>
      </c>
      <c r="K292" s="110" t="str">
        <f ca="1">TEXT(TODAY()-151,"MM-DD-YYYY")</f>
        <v>03-10-2023</v>
      </c>
      <c r="L292" s="32" t="s">
        <v>168</v>
      </c>
      <c r="M292" s="32">
        <v>10</v>
      </c>
      <c r="N292" s="114" t="s">
        <v>550</v>
      </c>
      <c r="O292" s="32" t="s">
        <v>337</v>
      </c>
    </row>
    <row r="415" spans="1:15" ht="18.5" x14ac:dyDescent="0.35">
      <c r="A415" s="115" t="s">
        <v>237</v>
      </c>
      <c r="B415" s="116"/>
      <c r="C415" s="116"/>
      <c r="D415" s="116"/>
      <c r="E415" s="116"/>
      <c r="F415" s="116"/>
      <c r="G415" s="116"/>
      <c r="H415" s="116"/>
      <c r="I415" s="117"/>
    </row>
    <row r="416" spans="1:15" ht="15.5" x14ac:dyDescent="0.3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15" x14ac:dyDescent="0.35">
      <c r="A417" s="28" t="s">
        <v>432</v>
      </c>
      <c r="B417" s="28">
        <f>C356</f>
        <v>0</v>
      </c>
      <c r="C417" s="28" t="s">
        <v>434</v>
      </c>
      <c r="D417" s="30">
        <f>C362</f>
        <v>0</v>
      </c>
      <c r="E417" s="31" t="s">
        <v>171</v>
      </c>
      <c r="F417" s="31"/>
      <c r="G417" s="31"/>
      <c r="H417" s="31"/>
      <c r="I417" s="31"/>
      <c r="J417" s="41" t="str">
        <f ca="1">TEXT(TODAY()-60,"MM-DD-YYYY")</f>
        <v>06-09-2023</v>
      </c>
      <c r="K417" s="41" t="str">
        <f ca="1">TEXT(TODAY()-30,"MM-DD-YYYY")</f>
        <v>07-09-2023</v>
      </c>
      <c r="L417" s="32" t="s">
        <v>168</v>
      </c>
      <c r="M417" s="32">
        <v>12</v>
      </c>
      <c r="N417" s="39" t="s">
        <v>532</v>
      </c>
      <c r="O417" s="32" t="s">
        <v>337</v>
      </c>
    </row>
    <row r="418" spans="1:15" x14ac:dyDescent="0.35">
      <c r="A418" s="28" t="s">
        <v>432</v>
      </c>
      <c r="B418" s="28">
        <f>C356</f>
        <v>0</v>
      </c>
      <c r="C418" s="28" t="s">
        <v>434</v>
      </c>
      <c r="D418" s="30">
        <f>C362</f>
        <v>0</v>
      </c>
      <c r="E418" s="31" t="s">
        <v>171</v>
      </c>
      <c r="F418" s="31"/>
      <c r="G418" s="31"/>
      <c r="H418" s="31"/>
      <c r="I418" s="31"/>
      <c r="J418" s="41" t="str">
        <f ca="1">TEXT(TODAY()-90,"MM-DD-YYYY")</f>
        <v>05-10-2023</v>
      </c>
      <c r="K418" s="41" t="str">
        <f ca="1">TEXT(TODAY()-61,"MM-DD-YYYY")</f>
        <v>06-08-2023</v>
      </c>
      <c r="L418" s="32" t="s">
        <v>168</v>
      </c>
      <c r="M418" s="32">
        <v>13</v>
      </c>
      <c r="N418" s="39" t="s">
        <v>533</v>
      </c>
      <c r="O418" s="32" t="s">
        <v>337</v>
      </c>
    </row>
    <row r="419" spans="1:15" x14ac:dyDescent="0.35">
      <c r="A419" s="28" t="s">
        <v>432</v>
      </c>
      <c r="B419" s="28">
        <f>C356</f>
        <v>0</v>
      </c>
      <c r="C419" s="28" t="s">
        <v>434</v>
      </c>
      <c r="D419" s="30">
        <f>C362</f>
        <v>0</v>
      </c>
      <c r="E419" s="31" t="s">
        <v>248</v>
      </c>
      <c r="F419" s="31"/>
      <c r="G419" s="31"/>
      <c r="H419" s="31"/>
      <c r="I419" s="31"/>
      <c r="J419" s="41" t="str">
        <f ca="1">TEXT(TODAY()-120,"MM-DD-YYYY")</f>
        <v>04-10-2023</v>
      </c>
      <c r="K419" s="41" t="str">
        <f ca="1">TEXT(TODAY()-91,"MM-DD-YYYY")</f>
        <v>05-09-2023</v>
      </c>
      <c r="L419" s="32" t="s">
        <v>168</v>
      </c>
      <c r="M419" s="32">
        <v>6</v>
      </c>
      <c r="N419" s="39" t="s">
        <v>534</v>
      </c>
      <c r="O419" s="32" t="s">
        <v>337</v>
      </c>
    </row>
    <row r="420" spans="1:15" x14ac:dyDescent="0.35">
      <c r="A420" s="28" t="s">
        <v>432</v>
      </c>
      <c r="B420" s="28">
        <f>C356</f>
        <v>0</v>
      </c>
      <c r="C420" s="28" t="s">
        <v>434</v>
      </c>
      <c r="D420" s="30">
        <f>C362</f>
        <v>0</v>
      </c>
      <c r="E420" s="31" t="s">
        <v>247</v>
      </c>
      <c r="F420" s="31" t="s">
        <v>259</v>
      </c>
      <c r="G420" s="31" t="s">
        <v>153</v>
      </c>
      <c r="H420" s="31" t="s">
        <v>260</v>
      </c>
      <c r="I420" s="31" t="s">
        <v>261</v>
      </c>
      <c r="J420" s="41" t="str">
        <f ca="1">TEXT(TODAY()-150,"MM-DD-YYYY")</f>
        <v>03-11-2023</v>
      </c>
      <c r="K420" s="41" t="str">
        <f ca="1">TEXT(TODAY()-121,"MM-DD-YYYY")</f>
        <v>04-09-2023</v>
      </c>
      <c r="L420" s="32" t="s">
        <v>168</v>
      </c>
      <c r="M420" s="32">
        <v>7</v>
      </c>
      <c r="N420" s="39" t="s">
        <v>535</v>
      </c>
      <c r="O420" s="32" t="s">
        <v>337</v>
      </c>
    </row>
    <row r="421" spans="1:15" x14ac:dyDescent="0.35">
      <c r="A421" s="28" t="s">
        <v>432</v>
      </c>
      <c r="B421" s="40">
        <f>C356</f>
        <v>0</v>
      </c>
      <c r="C421" s="28" t="s">
        <v>434</v>
      </c>
      <c r="D421" s="30">
        <f>C362</f>
        <v>0</v>
      </c>
      <c r="E421" s="31" t="s">
        <v>247</v>
      </c>
      <c r="F421" s="31" t="s">
        <v>259</v>
      </c>
      <c r="G421" s="31" t="s">
        <v>153</v>
      </c>
      <c r="H421" s="31" t="s">
        <v>260</v>
      </c>
      <c r="I421" s="31" t="s">
        <v>266</v>
      </c>
      <c r="J421" s="41" t="str">
        <f ca="1">TEXT(TODAY()-180,"MM-DD-YYYY")</f>
        <v>02-09-2023</v>
      </c>
      <c r="K421" s="41" t="str">
        <f ca="1">TEXT(TODAY()-151,"MM-DD-YYYY")</f>
        <v>03-10-2023</v>
      </c>
      <c r="L421" s="32" t="s">
        <v>168</v>
      </c>
      <c r="M421" s="32">
        <v>10</v>
      </c>
      <c r="N421" s="39" t="s">
        <v>536</v>
      </c>
      <c r="O421" s="32" t="s">
        <v>337</v>
      </c>
    </row>
  </sheetData>
  <mergeCells count="140">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 ref="I128:J128"/>
    <mergeCell ref="K128:L128"/>
    <mergeCell ref="A132:J132"/>
    <mergeCell ref="C133:K133"/>
    <mergeCell ref="A134:A135"/>
    <mergeCell ref="B134:B135"/>
    <mergeCell ref="C134:F134"/>
    <mergeCell ref="G134:J134"/>
    <mergeCell ref="K134:K135"/>
    <mergeCell ref="G232:J232"/>
    <mergeCell ref="K232:K233"/>
    <mergeCell ref="L232:N232"/>
    <mergeCell ref="A236:J236"/>
    <mergeCell ref="C237:K237"/>
    <mergeCell ref="L237:N237"/>
    <mergeCell ref="G238:J238"/>
    <mergeCell ref="K238:K239"/>
    <mergeCell ref="L238:N238"/>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G222:J222"/>
    <mergeCell ref="B215:B217"/>
    <mergeCell ref="C215:C217"/>
    <mergeCell ref="D215:D217"/>
    <mergeCell ref="E215:H215"/>
    <mergeCell ref="I215:L215"/>
    <mergeCell ref="E216:F216"/>
    <mergeCell ref="G216:H216"/>
    <mergeCell ref="I216:J216"/>
    <mergeCell ref="K216:L216"/>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1"/>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0"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1"/>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0"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62"/>
      <c r="N45" s="5">
        <v>44</v>
      </c>
      <c r="O45" s="9" t="s">
        <v>79</v>
      </c>
      <c r="P45" s="10" t="s">
        <v>78</v>
      </c>
      <c r="Q45" s="10"/>
      <c r="R45" s="10" t="s">
        <v>124</v>
      </c>
      <c r="S45" s="10"/>
    </row>
    <row r="46" spans="1:19" ht="26" x14ac:dyDescent="0.35">
      <c r="A46" s="8"/>
      <c r="B46" s="8"/>
      <c r="C46" s="8"/>
      <c r="D46" s="8"/>
      <c r="E46" s="8"/>
      <c r="F46" s="8"/>
      <c r="G46" s="8"/>
      <c r="H46" s="8"/>
      <c r="I46" s="8"/>
      <c r="J46" s="8"/>
      <c r="K46" s="8"/>
      <c r="L46" s="8"/>
      <c r="M46" s="161"/>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2023-08-07T23:14:18Z</dcterms:modified>
</cp:coreProperties>
</file>