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2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(7) Scatter chart" sheetId="8" r:id="rId8"/>
  </sheets>
  <calcPr calcId="152511"/>
</workbook>
</file>

<file path=xl/calcChain.xml><?xml version="1.0" encoding="utf-8"?>
<calcChain xmlns="http://schemas.openxmlformats.org/spreadsheetml/2006/main">
  <c r="C9" i="3" l="1"/>
  <c r="C5" i="3"/>
  <c r="C6" i="3"/>
  <c r="C7" i="3"/>
  <c r="C8" i="3"/>
  <c r="C10" i="3"/>
  <c r="C11" i="3"/>
  <c r="C12" i="3"/>
  <c r="C13" i="3"/>
  <c r="C4" i="3"/>
  <c r="E4" i="3"/>
  <c r="D4" i="3"/>
  <c r="D5" i="3"/>
  <c r="D6" i="3"/>
  <c r="D7" i="3"/>
  <c r="D8" i="3"/>
  <c r="D9" i="3"/>
  <c r="D10" i="3"/>
  <c r="D11" i="3"/>
  <c r="D12" i="3"/>
  <c r="D13" i="3"/>
  <c r="E5" i="3" l="1"/>
  <c r="E6" i="3"/>
  <c r="E7" i="3"/>
  <c r="E8" i="3"/>
  <c r="E9" i="3"/>
  <c r="E10" i="3"/>
  <c r="E11" i="3"/>
  <c r="E12" i="3"/>
  <c r="E13" i="3"/>
  <c r="C4" i="2" l="1"/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4" i="6"/>
  <c r="B21" i="6"/>
  <c r="E11" i="5" l="1"/>
  <c r="D11" i="5"/>
  <c r="C11" i="5"/>
  <c r="B11" i="5"/>
  <c r="G7" i="4" l="1"/>
  <c r="G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7" i="4"/>
  <c r="C5" i="2" l="1"/>
  <c r="C6" i="2"/>
  <c r="C7" i="2"/>
  <c r="C8" i="2"/>
  <c r="C9" i="2"/>
  <c r="C10" i="2"/>
  <c r="C11" i="2"/>
  <c r="C12" i="2"/>
  <c r="C13" i="2"/>
  <c r="D12" i="1"/>
  <c r="E12" i="1"/>
  <c r="C12" i="1"/>
  <c r="E5" i="1"/>
  <c r="E6" i="1"/>
  <c r="E7" i="1"/>
  <c r="E8" i="1"/>
  <c r="E9" i="1"/>
  <c r="E10" i="1"/>
  <c r="E11" i="1"/>
  <c r="D5" i="1"/>
  <c r="D6" i="1"/>
  <c r="D7" i="1"/>
  <c r="D8" i="1"/>
  <c r="D9" i="1"/>
  <c r="D10" i="1"/>
  <c r="D11" i="1"/>
  <c r="D4" i="1"/>
  <c r="E4" i="1" s="1"/>
</calcChain>
</file>

<file path=xl/sharedStrings.xml><?xml version="1.0" encoding="utf-8"?>
<sst xmlns="http://schemas.openxmlformats.org/spreadsheetml/2006/main" count="139" uniqueCount="133">
  <si>
    <t>Company</t>
  </si>
  <si>
    <t>Order Quantity</t>
  </si>
  <si>
    <t>Order Cost</t>
  </si>
  <si>
    <t>Discount Applied</t>
  </si>
  <si>
    <t>Final Order Cost</t>
  </si>
  <si>
    <t>CDC Industried Ltd</t>
  </si>
  <si>
    <t>Fox &amp; Co</t>
  </si>
  <si>
    <t>FDL Printers Ltd</t>
  </si>
  <si>
    <t>Myers and Gough LLB</t>
  </si>
  <si>
    <t>Abco plc</t>
  </si>
  <si>
    <t>Daniels Healthcare</t>
  </si>
  <si>
    <t>Pets R Us</t>
  </si>
  <si>
    <t>Abelmans</t>
  </si>
  <si>
    <t>Total:</t>
  </si>
  <si>
    <t>Price</t>
  </si>
  <si>
    <t>Threshold</t>
  </si>
  <si>
    <t>High Discount</t>
  </si>
  <si>
    <t>Low Discount</t>
  </si>
  <si>
    <t>!%</t>
  </si>
  <si>
    <t>Print Cartridge Order for this Month</t>
  </si>
  <si>
    <t>Car Reg</t>
  </si>
  <si>
    <t xml:space="preserve">No. Hrs Parked </t>
  </si>
  <si>
    <t>Parking Charge</t>
  </si>
  <si>
    <t>DA12NEJ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</si>
  <si>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</si>
  <si>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</si>
  <si>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</si>
  <si>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</si>
  <si>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</si>
  <si>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</si>
  <si>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</si>
  <si>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</si>
  <si>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</si>
  <si>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Car Parking Charges</t>
  </si>
  <si>
    <t>Long Hour Fee</t>
  </si>
  <si>
    <t>Short Hour Fee</t>
  </si>
  <si>
    <r>
      <t xml:space="preserve">If park &gt;6 hours, pay </t>
    </r>
    <r>
      <rPr>
        <sz val="11"/>
        <color theme="1"/>
        <rFont val="Calibri"/>
        <family val="2"/>
      </rPr>
      <t>£</t>
    </r>
    <r>
      <rPr>
        <sz val="11"/>
        <color theme="1"/>
        <rFont val="Calibri"/>
        <family val="2"/>
        <scheme val="minor"/>
      </rPr>
      <t xml:space="preserve"> 3.50 pr hr Anything less pay </t>
    </r>
    <r>
      <rPr>
        <sz val="11"/>
        <color theme="1"/>
        <rFont val="Calibri"/>
        <family val="2"/>
      </rPr>
      <t>£</t>
    </r>
    <r>
      <rPr>
        <sz val="11"/>
        <color theme="1"/>
        <rFont val="Calibri"/>
        <family val="2"/>
        <scheme val="minor"/>
      </rPr>
      <t>1 pr hr</t>
    </r>
  </si>
  <si>
    <t>Film Title</t>
  </si>
  <si>
    <t>Studio</t>
  </si>
  <si>
    <t>Year</t>
  </si>
  <si>
    <t>Director + Directed by</t>
  </si>
  <si>
    <t>Director Only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</si>
  <si>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</si>
  <si>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</si>
  <si>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</si>
  <si>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</si>
  <si>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</si>
  <si>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</si>
  <si>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</si>
  <si>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</si>
  <si>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</si>
  <si>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The Cabinet of Dr. Caligari (Das Cabinet des Dr. Caligari) (1920) Directed by Robert Wiene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</si>
  <si>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</si>
  <si>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</si>
  <si>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</si>
  <si>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</si>
  <si>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</si>
  <si>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</si>
  <si>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Moonlight (2016) Directed by Barry Jenkins (III)</t>
  </si>
  <si>
    <t>A24 Films</t>
  </si>
  <si>
    <t>Hints</t>
  </si>
  <si>
    <t>Look for )</t>
  </si>
  <si>
    <t>Directed by is 11 charactes</t>
  </si>
  <si>
    <t>10 Films of All Time (Rotten Tamatos)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</si>
  <si>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</si>
  <si>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</si>
  <si>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</si>
  <si>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</si>
  <si>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</si>
  <si>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</si>
  <si>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</si>
  <si>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</si>
  <si>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</si>
  <si>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</si>
  <si>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</si>
  <si>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</si>
  <si>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</si>
  <si>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</si>
  <si>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</si>
  <si>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</si>
  <si>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</si>
  <si>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</si>
  <si>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</si>
  <si>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</si>
  <si>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</si>
  <si>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</si>
  <si>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</si>
  <si>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</si>
  <si>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Highest</t>
  </si>
  <si>
    <t>Lowest</t>
  </si>
  <si>
    <t>Can you spot the flops?</t>
  </si>
  <si>
    <t>Use functions to calculate the lowest and highest profit of all the movies at the bottom of the list:</t>
  </si>
  <si>
    <t>Reported Road Accidents Involving Animals</t>
  </si>
  <si>
    <t>Deer</t>
  </si>
  <si>
    <t>Horses</t>
  </si>
  <si>
    <t>Dogs</t>
  </si>
  <si>
    <t>Cats</t>
  </si>
  <si>
    <t>Badgers</t>
  </si>
  <si>
    <t>Foxes</t>
  </si>
  <si>
    <t>Hedgehogs</t>
  </si>
  <si>
    <t>TOTAL</t>
  </si>
  <si>
    <t>Sparkline-Lines</t>
  </si>
  <si>
    <t>Sparkline-Columns</t>
  </si>
  <si>
    <t>Beetle Length Study of School Playing Fields</t>
  </si>
  <si>
    <t>Sample</t>
  </si>
  <si>
    <t>Length</t>
  </si>
  <si>
    <t>Result</t>
  </si>
  <si>
    <t>Extra Comment</t>
  </si>
  <si>
    <t>In column C if beetle is &gt; average = "Long"</t>
  </si>
  <si>
    <t>BE64</t>
  </si>
  <si>
    <t>Anything less = "Short"</t>
  </si>
  <si>
    <t>BE98</t>
  </si>
  <si>
    <t>BE42</t>
  </si>
  <si>
    <t>Extra Challenge - Extra Comment</t>
  </si>
  <si>
    <t>BE67</t>
  </si>
  <si>
    <t>BE66</t>
  </si>
  <si>
    <t>In comment cell if beetle is long</t>
  </si>
  <si>
    <t>BE12</t>
  </si>
  <si>
    <t>Plus calculate how much longer than average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</si>
  <si>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</si>
  <si>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</si>
  <si>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</si>
  <si>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</si>
  <si>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</si>
  <si>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</si>
  <si>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</si>
  <si>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</si>
  <si>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</si>
  <si>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</si>
  <si>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</si>
  <si>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Average</t>
  </si>
  <si>
    <t>Munchkins Sales Trends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</si>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</sst>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_-[$£-809]* #,##0.00_-;\-[$£-809]* #,##0.00_-;_-[$£-809]* &quot;-&quot;??_-;_-@_-"/>
    <numFmt numFmtId="165" formatCode="_-* #,##0_-;\-* #,##0_-;_-* &quot;-&quot;??_-;_-@_-"/>
    <numFmt numFmtId="166" formatCode="0.0"/>
    <numFmt numFmtId="167" formatCode="&quot;£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7" borderId="4" xfId="0" applyFill="1" applyBorder="1" applyAlignment="1">
      <alignment horizontal="right" wrapText="1"/>
    </xf>
    <xf numFmtId="3" fontId="0" fillId="8" borderId="1" xfId="0" applyNumberFormat="1" applyFill="1" applyBorder="1" applyAlignment="1">
      <alignment wrapText="1"/>
    </xf>
    <xf numFmtId="0" fontId="0" fillId="7" borderId="5" xfId="0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0" fillId="7" borderId="1" xfId="0" applyFill="1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165" fontId="0" fillId="0" borderId="1" xfId="1" applyNumberFormat="1" applyFont="1" applyBorder="1"/>
    <xf numFmtId="165" fontId="1" fillId="2" borderId="1" xfId="1" applyNumberFormat="1" applyFont="1" applyFill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0" fontId="0" fillId="10" borderId="1" xfId="0" applyFill="1" applyBorder="1"/>
    <xf numFmtId="0" fontId="1" fillId="0" borderId="1" xfId="0" applyFont="1" applyBorder="1" applyAlignment="1">
      <alignment horizontal="right" wrapText="1" indent="1"/>
    </xf>
    <xf numFmtId="0" fontId="1" fillId="11" borderId="1" xfId="0" applyFont="1" applyFill="1" applyBorder="1" applyAlignment="1">
      <alignment horizontal="right" wrapText="1" indent="1"/>
    </xf>
    <xf numFmtId="0" fontId="1" fillId="9" borderId="1" xfId="0" applyFont="1" applyFill="1" applyBorder="1" applyAlignment="1">
      <alignment horizontal="right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6" fontId="1" fillId="11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right"/>
    </xf>
    <xf numFmtId="167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8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7'!$B$3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76200" cap="rnd" cmpd="sng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7'!$A$4:$A$13</c:f>
              <c:numCache>
                <c:formatCode>"£"#,##0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41700</c:v>
                </c:pt>
              </c:numCache>
            </c:numRef>
          </c:xVal>
          <c:yVal>
            <c:numRef>
              <c:f>'Question 7'!$B$4:$B$13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54589312"/>
        <c:axId val="1854589856"/>
      </c:scatterChart>
      <c:valAx>
        <c:axId val="1854589312"/>
        <c:scaling>
          <c:orientation val="minMax"/>
          <c:max val="40000"/>
          <c:min val="20000"/>
        </c:scaling>
        <c:delete val="0"/>
        <c:axPos val="b"/>
        <c:numFmt formatCode="&quot;£&quot;#,##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89856"/>
        <c:crosses val="autoZero"/>
        <c:crossBetween val="midCat"/>
        <c:majorUnit val="2000"/>
      </c:valAx>
      <c:valAx>
        <c:axId val="18545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8931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25" cy="62763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7" sqref="G7"/>
    </sheetView>
  </sheetViews>
  <sheetFormatPr defaultRowHeight="14.5" x14ac:dyDescent="0.35"/>
  <cols>
    <col min="1" max="1" width="15.81640625" style="6" customWidth="1"/>
    <col min="2" max="2" width="13" style="6" customWidth="1"/>
    <col min="3" max="3" width="14" style="6" customWidth="1"/>
    <col min="4" max="4" width="13.36328125" style="6" customWidth="1"/>
    <col min="5" max="5" width="15.26953125" style="6" customWidth="1"/>
    <col min="6" max="16384" width="8.7265625" style="6"/>
  </cols>
  <sheetData>
    <row r="1" spans="1:5" ht="21" x14ac:dyDescent="0.35">
      <c r="A1" s="50" t="s">
        <v>19</v>
      </c>
      <c r="B1" s="50"/>
      <c r="C1" s="50"/>
      <c r="D1" s="50"/>
    </row>
    <row r="3" spans="1:5" ht="29" x14ac:dyDescent="0.3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</row>
    <row r="4" spans="1:5" ht="29" x14ac:dyDescent="0.35">
      <c r="A4" s="5" t="s">
        <v>5</v>
      </c>
      <c r="B4" s="5">
        <v>1500</v>
      </c>
      <c r="C4" s="7">
        <v>33525</v>
      </c>
      <c r="D4" s="7">
        <f>IF(B4&gt;=$B$15,C4*0.1,C4*0.01)</f>
        <v>335.25</v>
      </c>
      <c r="E4" s="7">
        <f>(C4-D4)</f>
        <v>33189.75</v>
      </c>
    </row>
    <row r="5" spans="1:5" x14ac:dyDescent="0.35">
      <c r="A5" s="5" t="s">
        <v>6</v>
      </c>
      <c r="B5" s="5">
        <v>2300</v>
      </c>
      <c r="C5" s="7">
        <v>51405</v>
      </c>
      <c r="D5" s="7">
        <f t="shared" ref="D5:D11" si="0">IF(B5&gt;=$B$15,C5*0.1,C5*0.01)</f>
        <v>5140.5</v>
      </c>
      <c r="E5" s="7">
        <f t="shared" ref="E5:E11" si="1">(C5-D5)</f>
        <v>46264.5</v>
      </c>
    </row>
    <row r="6" spans="1:5" x14ac:dyDescent="0.35">
      <c r="A6" s="5" t="s">
        <v>7</v>
      </c>
      <c r="B6" s="5">
        <v>450</v>
      </c>
      <c r="C6" s="7">
        <v>10057.5</v>
      </c>
      <c r="D6" s="7">
        <f t="shared" si="0"/>
        <v>100.575</v>
      </c>
      <c r="E6" s="7">
        <f t="shared" si="1"/>
        <v>9956.9249999999993</v>
      </c>
    </row>
    <row r="7" spans="1:5" ht="29" x14ac:dyDescent="0.35">
      <c r="A7" s="5" t="s">
        <v>8</v>
      </c>
      <c r="B7" s="5">
        <v>900</v>
      </c>
      <c r="C7" s="7">
        <v>20115</v>
      </c>
      <c r="D7" s="7">
        <f t="shared" si="0"/>
        <v>201.15</v>
      </c>
      <c r="E7" s="7">
        <f t="shared" si="1"/>
        <v>19913.849999999999</v>
      </c>
    </row>
    <row r="8" spans="1:5" x14ac:dyDescent="0.35">
      <c r="A8" s="5" t="s">
        <v>9</v>
      </c>
      <c r="B8" s="5">
        <v>1300</v>
      </c>
      <c r="C8" s="7">
        <v>29055</v>
      </c>
      <c r="D8" s="7">
        <f t="shared" si="0"/>
        <v>290.55</v>
      </c>
      <c r="E8" s="7">
        <f t="shared" si="1"/>
        <v>28764.45</v>
      </c>
    </row>
    <row r="9" spans="1:5" ht="29" x14ac:dyDescent="0.35">
      <c r="A9" s="5" t="s">
        <v>10</v>
      </c>
      <c r="B9" s="5">
        <v>800</v>
      </c>
      <c r="C9" s="7">
        <v>17880</v>
      </c>
      <c r="D9" s="7">
        <f t="shared" si="0"/>
        <v>178.8</v>
      </c>
      <c r="E9" s="7">
        <f t="shared" si="1"/>
        <v>17701.2</v>
      </c>
    </row>
    <row r="10" spans="1:5" x14ac:dyDescent="0.35">
      <c r="A10" s="5" t="s">
        <v>11</v>
      </c>
      <c r="B10" s="5">
        <v>3600</v>
      </c>
      <c r="C10" s="7">
        <v>80460</v>
      </c>
      <c r="D10" s="7">
        <f t="shared" si="0"/>
        <v>8046</v>
      </c>
      <c r="E10" s="7">
        <f t="shared" si="1"/>
        <v>72414</v>
      </c>
    </row>
    <row r="11" spans="1:5" x14ac:dyDescent="0.35">
      <c r="A11" s="5" t="s">
        <v>12</v>
      </c>
      <c r="B11" s="5">
        <v>350</v>
      </c>
      <c r="C11" s="7">
        <v>7822.5</v>
      </c>
      <c r="D11" s="7">
        <f t="shared" si="0"/>
        <v>78.225000000000009</v>
      </c>
      <c r="E11" s="7">
        <f t="shared" si="1"/>
        <v>7744.2749999999996</v>
      </c>
    </row>
    <row r="12" spans="1:5" x14ac:dyDescent="0.35">
      <c r="A12" s="8" t="s">
        <v>13</v>
      </c>
      <c r="B12" s="8">
        <v>11200</v>
      </c>
      <c r="C12" s="9">
        <f>SUM(C4:C11)</f>
        <v>250320</v>
      </c>
      <c r="D12" s="9">
        <f>SUM(D4:D11)</f>
        <v>14371.050000000001</v>
      </c>
      <c r="E12" s="9">
        <f>SUM(E4:E11)</f>
        <v>235948.95</v>
      </c>
    </row>
    <row r="14" spans="1:5" x14ac:dyDescent="0.35">
      <c r="A14" s="11" t="s">
        <v>14</v>
      </c>
      <c r="B14" s="8">
        <v>22.35</v>
      </c>
    </row>
    <row r="15" spans="1:5" x14ac:dyDescent="0.35">
      <c r="A15" s="11" t="s">
        <v>15</v>
      </c>
      <c r="B15" s="8">
        <v>2000</v>
      </c>
    </row>
    <row r="16" spans="1:5" x14ac:dyDescent="0.35">
      <c r="A16" s="11" t="s">
        <v>16</v>
      </c>
      <c r="B16" s="10">
        <v>0.1</v>
      </c>
    </row>
    <row r="17" spans="1:2" x14ac:dyDescent="0.35">
      <c r="A17" s="11" t="s">
        <v>17</v>
      </c>
      <c r="B17" s="8" t="s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5" sqref="C5"/>
    </sheetView>
  </sheetViews>
  <sheetFormatPr defaultRowHeight="14.5" x14ac:dyDescent="0.35"/>
  <cols>
    <col min="1" max="1" width="14.08984375" style="4" customWidth="1"/>
    <col min="2" max="2" width="11.26953125" style="4" customWidth="1"/>
    <col min="3" max="3" width="11.81640625" style="4" customWidth="1"/>
    <col min="4" max="4" width="8.7265625" style="4"/>
    <col min="5" max="5" width="12" style="4" customWidth="1"/>
    <col min="6" max="16384" width="8.7265625" style="4"/>
  </cols>
  <sheetData>
    <row r="1" spans="1:12" x14ac:dyDescent="0.35">
      <c r="A1" s="52" t="s">
        <v>33</v>
      </c>
      <c r="B1" s="52"/>
      <c r="C1" s="52"/>
    </row>
    <row r="3" spans="1:12" ht="29" x14ac:dyDescent="0.35">
      <c r="A3" s="14" t="s">
        <v>20</v>
      </c>
      <c r="B3" s="14" t="s">
        <v>21</v>
      </c>
      <c r="C3" s="14" t="s">
        <v>22</v>
      </c>
    </row>
    <row r="4" spans="1:12" x14ac:dyDescent="0.35">
      <c r="A4" s="3" t="s">
        <v>23</v>
      </c>
      <c r="B4" s="3">
        <v>6</v>
      </c>
      <c r="C4" s="13">
        <f>IF(B4&lt;=$F$7,1,B4*3.5)</f>
        <v>1</v>
      </c>
      <c r="K4" s="12"/>
      <c r="L4"/>
    </row>
    <row r="5" spans="1:12" x14ac:dyDescent="0.35">
      <c r="A5" s="3" t="s">
        <v>24</v>
      </c>
      <c r="B5" s="3">
        <v>12</v>
      </c>
      <c r="C5" s="13">
        <f t="shared" ref="C5:C13" si="0">IF(B5&lt;=$F$7,1,B5*3.5)</f>
        <v>42</v>
      </c>
      <c r="E5" s="51" t="s">
        <v>36</v>
      </c>
      <c r="F5" s="51"/>
      <c r="G5" s="51"/>
      <c r="H5" s="51"/>
      <c r="L5"/>
    </row>
    <row r="6" spans="1:12" x14ac:dyDescent="0.35">
      <c r="A6" s="3" t="s">
        <v>25</v>
      </c>
      <c r="B6" s="3">
        <v>8</v>
      </c>
      <c r="C6" s="13">
        <f t="shared" si="0"/>
        <v>28</v>
      </c>
      <c r="E6" s="51"/>
      <c r="F6" s="51"/>
      <c r="G6" s="51"/>
      <c r="H6" s="51"/>
      <c r="L6"/>
    </row>
    <row r="7" spans="1:12" x14ac:dyDescent="0.35">
      <c r="A7" s="3" t="s">
        <v>26</v>
      </c>
      <c r="B7" s="3">
        <v>11</v>
      </c>
      <c r="C7" s="13">
        <f t="shared" si="0"/>
        <v>38.5</v>
      </c>
      <c r="E7" s="3" t="s">
        <v>15</v>
      </c>
      <c r="F7" s="13">
        <v>6</v>
      </c>
    </row>
    <row r="8" spans="1:12" ht="26" customHeight="1" x14ac:dyDescent="0.35">
      <c r="A8" s="3" t="s">
        <v>27</v>
      </c>
      <c r="B8" s="3">
        <v>5</v>
      </c>
      <c r="C8" s="13">
        <f t="shared" si="0"/>
        <v>1</v>
      </c>
      <c r="E8" s="3" t="s">
        <v>34</v>
      </c>
      <c r="F8" s="13">
        <v>3.5</v>
      </c>
    </row>
    <row r="9" spans="1:12" ht="29" x14ac:dyDescent="0.35">
      <c r="A9" s="3" t="s">
        <v>28</v>
      </c>
      <c r="B9" s="3">
        <v>3</v>
      </c>
      <c r="C9" s="13">
        <f t="shared" si="0"/>
        <v>1</v>
      </c>
      <c r="E9" s="3" t="s">
        <v>35</v>
      </c>
      <c r="F9" s="13">
        <v>1</v>
      </c>
    </row>
    <row r="10" spans="1:12" x14ac:dyDescent="0.35">
      <c r="A10" s="3" t="s">
        <v>29</v>
      </c>
      <c r="B10" s="3">
        <v>12</v>
      </c>
      <c r="C10" s="13">
        <f t="shared" si="0"/>
        <v>42</v>
      </c>
    </row>
    <row r="11" spans="1:12" x14ac:dyDescent="0.35">
      <c r="A11" s="3" t="s">
        <v>30</v>
      </c>
      <c r="B11" s="3">
        <v>7</v>
      </c>
      <c r="C11" s="13">
        <f t="shared" si="0"/>
        <v>24.5</v>
      </c>
    </row>
    <row r="12" spans="1:12" x14ac:dyDescent="0.35">
      <c r="A12" s="3" t="s">
        <v>31</v>
      </c>
      <c r="B12" s="3">
        <v>1</v>
      </c>
      <c r="C12" s="13">
        <f t="shared" si="0"/>
        <v>1</v>
      </c>
    </row>
    <row r="13" spans="1:12" x14ac:dyDescent="0.35">
      <c r="A13" s="3" t="s">
        <v>32</v>
      </c>
      <c r="B13" s="3">
        <v>6</v>
      </c>
      <c r="C13" s="13">
        <f t="shared" si="0"/>
        <v>1</v>
      </c>
    </row>
  </sheetData>
  <mergeCells count="2">
    <mergeCell ref="E5:H6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4" sqref="H4"/>
    </sheetView>
  </sheetViews>
  <sheetFormatPr defaultRowHeight="14.5" x14ac:dyDescent="0.35"/>
  <cols>
    <col min="1" max="1" width="23.90625" customWidth="1"/>
    <col min="2" max="2" width="16.36328125" customWidth="1"/>
    <col min="3" max="3" width="13.6328125" customWidth="1"/>
    <col min="4" max="4" width="14.08984375" customWidth="1"/>
    <col min="5" max="5" width="15.81640625" customWidth="1"/>
  </cols>
  <sheetData>
    <row r="1" spans="1:7" ht="28.5" x14ac:dyDescent="0.65">
      <c r="A1" s="53" t="s">
        <v>63</v>
      </c>
      <c r="B1" s="53"/>
      <c r="C1" s="53"/>
      <c r="D1" s="53"/>
      <c r="E1" s="53"/>
      <c r="F1" s="53"/>
      <c r="G1" s="53"/>
    </row>
    <row r="2" spans="1:7" x14ac:dyDescent="0.35">
      <c r="A2" s="1"/>
      <c r="B2" s="1"/>
      <c r="C2" s="1"/>
      <c r="D2" s="4"/>
      <c r="E2" s="4"/>
    </row>
    <row r="3" spans="1:7" ht="29" x14ac:dyDescent="0.35">
      <c r="A3" s="15" t="s">
        <v>37</v>
      </c>
      <c r="B3" s="15" t="s">
        <v>38</v>
      </c>
      <c r="C3" s="16" t="s">
        <v>39</v>
      </c>
      <c r="D3" s="16" t="s">
        <v>40</v>
      </c>
      <c r="E3" s="16" t="s">
        <v>41</v>
      </c>
    </row>
    <row r="4" spans="1:7" ht="58" x14ac:dyDescent="0.35">
      <c r="A4" s="20" t="s">
        <v>42</v>
      </c>
      <c r="B4" s="18" t="s">
        <v>43</v>
      </c>
      <c r="C4" s="2" t="str">
        <f>LEFT(RIGHT(A4,LEN(A4)-FIND("(",A4)),4)</f>
        <v>1939</v>
      </c>
      <c r="D4" s="2" t="str">
        <f>RIGHT(A4,LEN(A4)-FIND("Directed by",A4)+1)</f>
        <v>Directed by King Vidor and Victor Fleming</v>
      </c>
      <c r="E4" s="3" t="str">
        <f>RIGHT(A4,LEN(A4)-FIND("Directed by",A4)-11)</f>
        <v>King Vidor and Victor Fleming</v>
      </c>
    </row>
    <row r="5" spans="1:7" ht="29" x14ac:dyDescent="0.35">
      <c r="A5" s="20" t="s">
        <v>44</v>
      </c>
      <c r="B5" s="18" t="s">
        <v>45</v>
      </c>
      <c r="C5" s="2" t="str">
        <f t="shared" ref="C5:C13" si="0">LEFT(RIGHT(A5,LEN(A5)-FIND("(",A5)),4)</f>
        <v>1941</v>
      </c>
      <c r="D5" s="2" t="str">
        <f t="shared" ref="D5:D13" si="1">RIGHT(A5,LEN(A5)-FIND("Directed by",A5)+1)</f>
        <v>Directed by Orson Welles</v>
      </c>
      <c r="E5" s="47" t="str">
        <f t="shared" ref="E5:E13" si="2">RIGHT(A5,LEN(A5)-FIND("Directed by",A5)-11)</f>
        <v>Orson Welles</v>
      </c>
    </row>
    <row r="6" spans="1:7" ht="29" x14ac:dyDescent="0.35">
      <c r="A6" s="20" t="s">
        <v>46</v>
      </c>
      <c r="B6" s="18" t="s">
        <v>47</v>
      </c>
      <c r="C6" s="2" t="str">
        <f t="shared" si="0"/>
        <v>2017</v>
      </c>
      <c r="D6" s="2" t="str">
        <f t="shared" si="1"/>
        <v>Directed by Jordan Peele</v>
      </c>
      <c r="E6" s="47" t="str">
        <f t="shared" si="2"/>
        <v>Jordan Peele</v>
      </c>
    </row>
    <row r="7" spans="1:7" ht="29" x14ac:dyDescent="0.35">
      <c r="A7" s="20" t="s">
        <v>48</v>
      </c>
      <c r="B7" s="18" t="s">
        <v>49</v>
      </c>
      <c r="C7" s="2" t="str">
        <f t="shared" si="0"/>
        <v>1949</v>
      </c>
      <c r="D7" s="2" t="str">
        <f t="shared" si="1"/>
        <v>Directed by Carol Reed</v>
      </c>
      <c r="E7" s="47" t="str">
        <f t="shared" si="2"/>
        <v>Carol Reed</v>
      </c>
    </row>
    <row r="8" spans="1:7" ht="29" x14ac:dyDescent="0.35">
      <c r="A8" s="20" t="s">
        <v>50</v>
      </c>
      <c r="B8" s="18" t="s">
        <v>43</v>
      </c>
      <c r="C8" s="2" t="str">
        <f t="shared" si="0"/>
        <v>2015</v>
      </c>
      <c r="D8" s="2" t="str">
        <f t="shared" si="1"/>
        <v>Directed by George Miller</v>
      </c>
      <c r="E8" s="47" t="str">
        <f t="shared" si="2"/>
        <v>George Miller</v>
      </c>
    </row>
    <row r="9" spans="1:7" ht="52.5" x14ac:dyDescent="0.35">
      <c r="A9" s="20" t="s">
        <v>51</v>
      </c>
      <c r="B9" s="18" t="s">
        <v>49</v>
      </c>
      <c r="C9" s="2" t="str">
        <f>LEFT(MID(A4,FIND("(",A4)+1,FIND(")",A4,FIND("(",A4))-FIND("(",A4)-1),4)</f>
        <v>1939</v>
      </c>
      <c r="D9" s="2" t="str">
        <f t="shared" si="1"/>
        <v>Directed by Robert Wiene</v>
      </c>
      <c r="E9" s="47" t="str">
        <f t="shared" si="2"/>
        <v>Robert Wiene</v>
      </c>
    </row>
    <row r="10" spans="1:7" ht="43.5" x14ac:dyDescent="0.35">
      <c r="A10" s="20" t="s">
        <v>52</v>
      </c>
      <c r="B10" s="18" t="s">
        <v>53</v>
      </c>
      <c r="C10" s="2" t="str">
        <f t="shared" si="0"/>
        <v>1950</v>
      </c>
      <c r="D10" s="2" t="str">
        <f t="shared" si="1"/>
        <v>Directed by Joseph L. Mankiewicz</v>
      </c>
      <c r="E10" s="47" t="str">
        <f t="shared" si="2"/>
        <v>Joseph L. Mankiewicz</v>
      </c>
    </row>
    <row r="11" spans="1:7" ht="58" x14ac:dyDescent="0.35">
      <c r="A11" s="20" t="s">
        <v>54</v>
      </c>
      <c r="B11" s="18" t="s">
        <v>55</v>
      </c>
      <c r="C11" s="2" t="str">
        <f t="shared" si="0"/>
        <v>2015</v>
      </c>
      <c r="D11" s="2" t="str">
        <f t="shared" si="1"/>
        <v>Directed by Pete Docter and Ronnie del Carmen</v>
      </c>
      <c r="E11" s="47" t="str">
        <f t="shared" si="2"/>
        <v>Pete Docter and Ronnie del Carmen</v>
      </c>
    </row>
    <row r="12" spans="1:7" ht="29" x14ac:dyDescent="0.35">
      <c r="A12" s="20" t="s">
        <v>56</v>
      </c>
      <c r="B12" s="18" t="s">
        <v>57</v>
      </c>
      <c r="C12" s="2" t="str">
        <f t="shared" si="0"/>
        <v>1927</v>
      </c>
      <c r="D12" s="2" t="str">
        <f t="shared" si="1"/>
        <v>Directed by Fritz Lang</v>
      </c>
      <c r="E12" s="47" t="str">
        <f t="shared" si="2"/>
        <v>Fritz Lang</v>
      </c>
    </row>
    <row r="13" spans="1:7" ht="43.5" x14ac:dyDescent="0.35">
      <c r="A13" s="20" t="s">
        <v>58</v>
      </c>
      <c r="B13" s="18" t="s">
        <v>59</v>
      </c>
      <c r="C13" s="2" t="str">
        <f t="shared" si="0"/>
        <v>2016</v>
      </c>
      <c r="D13" s="2" t="str">
        <f t="shared" si="1"/>
        <v>Directed by Barry Jenkins (III)</v>
      </c>
      <c r="E13" s="47" t="str">
        <f t="shared" si="2"/>
        <v>Barry Jenkins (III)</v>
      </c>
    </row>
    <row r="14" spans="1:7" x14ac:dyDescent="0.35">
      <c r="A14" s="2"/>
      <c r="B14" s="1"/>
      <c r="D14" s="4"/>
      <c r="E14" s="4"/>
    </row>
    <row r="15" spans="1:7" ht="21" x14ac:dyDescent="0.35">
      <c r="A15" s="2"/>
      <c r="B15" s="19" t="s">
        <v>60</v>
      </c>
      <c r="C15" s="17" t="s">
        <v>61</v>
      </c>
      <c r="D15" s="17"/>
      <c r="E15" s="17" t="s">
        <v>62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0" sqref="G10"/>
    </sheetView>
  </sheetViews>
  <sheetFormatPr defaultRowHeight="14.5" x14ac:dyDescent="0.35"/>
  <cols>
    <col min="1" max="1" width="14.7265625" customWidth="1"/>
    <col min="2" max="2" width="13.6328125" customWidth="1"/>
    <col min="3" max="3" width="14.453125" customWidth="1"/>
    <col min="4" max="4" width="14.54296875" customWidth="1"/>
    <col min="7" max="7" width="14.90625" customWidth="1"/>
  </cols>
  <sheetData>
    <row r="1" spans="1:8" x14ac:dyDescent="0.35">
      <c r="A1" s="54" t="s">
        <v>90</v>
      </c>
      <c r="B1" s="54"/>
      <c r="C1" s="54"/>
      <c r="D1" s="55" t="s">
        <v>75</v>
      </c>
      <c r="E1" s="55"/>
      <c r="F1" s="55"/>
      <c r="G1" s="25"/>
      <c r="H1" s="25"/>
    </row>
    <row r="2" spans="1:8" x14ac:dyDescent="0.35">
      <c r="A2" s="54" t="s">
        <v>91</v>
      </c>
      <c r="B2" s="54"/>
      <c r="C2" s="54"/>
      <c r="D2" s="54"/>
      <c r="E2" s="54"/>
      <c r="F2" s="54"/>
      <c r="G2" s="54"/>
      <c r="H2" s="54"/>
    </row>
    <row r="6" spans="1:8" x14ac:dyDescent="0.35">
      <c r="A6" s="26" t="s">
        <v>64</v>
      </c>
      <c r="B6" s="27" t="s">
        <v>65</v>
      </c>
      <c r="C6" s="27" t="s">
        <v>66</v>
      </c>
      <c r="D6" s="27" t="s">
        <v>67</v>
      </c>
      <c r="F6" s="21" t="s">
        <v>88</v>
      </c>
      <c r="G6" s="22">
        <f>MAX(D7:D26)</f>
        <v>1635400000</v>
      </c>
    </row>
    <row r="7" spans="1:8" x14ac:dyDescent="0.35">
      <c r="A7" s="28" t="s">
        <v>68</v>
      </c>
      <c r="B7" s="29">
        <v>258000000</v>
      </c>
      <c r="C7" s="30">
        <v>887436184</v>
      </c>
      <c r="D7" s="29">
        <f>(C7-B7)</f>
        <v>629436184</v>
      </c>
      <c r="F7" s="23" t="s">
        <v>89</v>
      </c>
      <c r="G7" s="22">
        <f>MIN(D7:D26)</f>
        <v>-54301110</v>
      </c>
    </row>
    <row r="8" spans="1:8" x14ac:dyDescent="0.35">
      <c r="A8" s="28" t="s">
        <v>69</v>
      </c>
      <c r="B8" s="29">
        <v>207000000</v>
      </c>
      <c r="C8" s="30">
        <v>553080025</v>
      </c>
      <c r="D8" s="29">
        <f t="shared" ref="D8:D26" si="0">(C8-B8)</f>
        <v>346080025</v>
      </c>
    </row>
    <row r="9" spans="1:8" ht="29" x14ac:dyDescent="0.35">
      <c r="A9" s="28" t="s">
        <v>70</v>
      </c>
      <c r="B9" s="29">
        <v>204000000</v>
      </c>
      <c r="C9" s="30">
        <v>391081192</v>
      </c>
      <c r="D9" s="29">
        <f t="shared" si="0"/>
        <v>187081192</v>
      </c>
    </row>
    <row r="10" spans="1:8" x14ac:dyDescent="0.35">
      <c r="A10" s="28" t="s">
        <v>71</v>
      </c>
      <c r="B10" s="29">
        <v>200000000</v>
      </c>
      <c r="C10" s="30">
        <v>784024485</v>
      </c>
      <c r="D10" s="29">
        <f t="shared" si="0"/>
        <v>584024485</v>
      </c>
    </row>
    <row r="11" spans="1:8" x14ac:dyDescent="0.35">
      <c r="A11" s="28" t="s">
        <v>72</v>
      </c>
      <c r="B11" s="29">
        <v>200000000</v>
      </c>
      <c r="C11" s="30">
        <v>1835400000</v>
      </c>
      <c r="D11" s="29">
        <f t="shared" si="0"/>
        <v>1635400000</v>
      </c>
    </row>
    <row r="12" spans="1:8" ht="29" x14ac:dyDescent="0.35">
      <c r="A12" s="28" t="s">
        <v>73</v>
      </c>
      <c r="B12" s="29">
        <v>180000000</v>
      </c>
      <c r="C12" s="30">
        <v>748806957</v>
      </c>
      <c r="D12" s="29">
        <f t="shared" si="0"/>
        <v>568806957</v>
      </c>
    </row>
    <row r="13" spans="1:8" x14ac:dyDescent="0.35">
      <c r="A13" s="28" t="s">
        <v>74</v>
      </c>
      <c r="B13" s="29">
        <v>175000000</v>
      </c>
      <c r="C13" s="30">
        <v>217700000</v>
      </c>
      <c r="D13" s="29">
        <f t="shared" si="0"/>
        <v>42700000</v>
      </c>
    </row>
    <row r="14" spans="1:8" x14ac:dyDescent="0.35">
      <c r="A14" s="28" t="s">
        <v>75</v>
      </c>
      <c r="B14" s="29">
        <v>175000000</v>
      </c>
      <c r="C14" s="30">
        <v>120698890</v>
      </c>
      <c r="D14" s="29">
        <f t="shared" si="0"/>
        <v>-54301110</v>
      </c>
    </row>
    <row r="15" spans="1:8" x14ac:dyDescent="0.35">
      <c r="A15" s="28" t="s">
        <v>76</v>
      </c>
      <c r="B15" s="29">
        <v>175000000</v>
      </c>
      <c r="C15" s="30">
        <v>264246220</v>
      </c>
      <c r="D15" s="29">
        <f t="shared" si="0"/>
        <v>89246220</v>
      </c>
    </row>
    <row r="16" spans="1:8" ht="43.5" x14ac:dyDescent="0.35">
      <c r="A16" s="28" t="s">
        <v>77</v>
      </c>
      <c r="B16" s="29">
        <v>170000000</v>
      </c>
      <c r="C16" s="30">
        <v>433058296</v>
      </c>
      <c r="D16" s="29">
        <f t="shared" si="0"/>
        <v>263058296</v>
      </c>
    </row>
    <row r="17" spans="1:4" ht="29" x14ac:dyDescent="0.35">
      <c r="A17" s="28" t="s">
        <v>78</v>
      </c>
      <c r="B17" s="29">
        <v>170000000</v>
      </c>
      <c r="C17" s="30">
        <v>296596043</v>
      </c>
      <c r="D17" s="29">
        <f t="shared" si="0"/>
        <v>126596043</v>
      </c>
    </row>
    <row r="18" spans="1:4" x14ac:dyDescent="0.35">
      <c r="A18" s="28" t="s">
        <v>79</v>
      </c>
      <c r="B18" s="29">
        <v>170000000</v>
      </c>
      <c r="C18" s="30">
        <v>300150546</v>
      </c>
      <c r="D18" s="29">
        <f t="shared" si="0"/>
        <v>130150546</v>
      </c>
    </row>
    <row r="19" spans="1:4" x14ac:dyDescent="0.35">
      <c r="A19" s="28" t="s">
        <v>80</v>
      </c>
      <c r="B19" s="29">
        <v>160000000</v>
      </c>
      <c r="C19" s="30">
        <v>733012359</v>
      </c>
      <c r="D19" s="29">
        <f t="shared" si="0"/>
        <v>573012359</v>
      </c>
    </row>
    <row r="20" spans="1:4" x14ac:dyDescent="0.35">
      <c r="A20" s="28" t="s">
        <v>81</v>
      </c>
      <c r="B20" s="29">
        <v>160000000</v>
      </c>
      <c r="C20" s="30">
        <v>181674817</v>
      </c>
      <c r="D20" s="29">
        <f t="shared" si="0"/>
        <v>21674817</v>
      </c>
    </row>
    <row r="21" spans="1:4" x14ac:dyDescent="0.35">
      <c r="A21" s="28" t="s">
        <v>82</v>
      </c>
      <c r="B21" s="29">
        <v>155000000</v>
      </c>
      <c r="C21" s="30">
        <v>167297191</v>
      </c>
      <c r="D21" s="29">
        <f t="shared" si="0"/>
        <v>12297191</v>
      </c>
    </row>
    <row r="22" spans="1:4" x14ac:dyDescent="0.35">
      <c r="A22" s="28" t="s">
        <v>83</v>
      </c>
      <c r="B22" s="29">
        <v>151500000</v>
      </c>
      <c r="C22" s="30">
        <v>450500000</v>
      </c>
      <c r="D22" s="29">
        <f t="shared" si="0"/>
        <v>299000000</v>
      </c>
    </row>
    <row r="23" spans="1:4" ht="43.5" x14ac:dyDescent="0.35">
      <c r="A23" s="28" t="s">
        <v>84</v>
      </c>
      <c r="B23" s="29">
        <v>150000000</v>
      </c>
      <c r="C23" s="30">
        <v>892213036</v>
      </c>
      <c r="D23" s="29">
        <f t="shared" si="0"/>
        <v>742213036</v>
      </c>
    </row>
    <row r="24" spans="1:4" ht="43.5" x14ac:dyDescent="0.35">
      <c r="A24" s="28" t="s">
        <v>85</v>
      </c>
      <c r="B24" s="29">
        <v>150000000</v>
      </c>
      <c r="C24" s="30">
        <v>822828538</v>
      </c>
      <c r="D24" s="29">
        <f t="shared" si="0"/>
        <v>672828538</v>
      </c>
    </row>
    <row r="25" spans="1:4" ht="29" x14ac:dyDescent="0.35">
      <c r="A25" s="28" t="s">
        <v>86</v>
      </c>
      <c r="B25" s="29">
        <v>150000000</v>
      </c>
      <c r="C25" s="30">
        <v>397501348</v>
      </c>
      <c r="D25" s="29">
        <f t="shared" si="0"/>
        <v>247501348</v>
      </c>
    </row>
    <row r="26" spans="1:4" x14ac:dyDescent="0.35">
      <c r="A26" s="28" t="s">
        <v>87</v>
      </c>
      <c r="B26" s="29">
        <v>150000000</v>
      </c>
      <c r="C26" s="30">
        <v>497298577</v>
      </c>
      <c r="D26" s="29">
        <f t="shared" si="0"/>
        <v>347298577</v>
      </c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</row>
    <row r="29" spans="1:4" x14ac:dyDescent="0.35">
      <c r="A29" s="1"/>
      <c r="B29" s="1"/>
    </row>
  </sheetData>
  <mergeCells count="3">
    <mergeCell ref="A1:C1"/>
    <mergeCell ref="A2:H2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5" zoomScaleNormal="85" workbookViewId="0">
      <selection activeCell="I4" sqref="I4"/>
    </sheetView>
  </sheetViews>
  <sheetFormatPr defaultRowHeight="14.5" x14ac:dyDescent="0.35"/>
  <cols>
    <col min="1" max="5" width="20.6328125" customWidth="1"/>
    <col min="6" max="6" width="16.6328125" customWidth="1"/>
    <col min="7" max="7" width="19" customWidth="1"/>
  </cols>
  <sheetData>
    <row r="1" spans="1:7" ht="18.5" x14ac:dyDescent="0.45">
      <c r="A1" s="56" t="s">
        <v>92</v>
      </c>
      <c r="B1" s="56"/>
      <c r="C1" s="56"/>
      <c r="D1" s="56"/>
      <c r="E1" s="56"/>
      <c r="F1" s="56"/>
      <c r="G1" s="56"/>
    </row>
    <row r="3" spans="1:7" ht="35" customHeight="1" x14ac:dyDescent="0.35">
      <c r="A3" s="25" t="s">
        <v>39</v>
      </c>
      <c r="B3" s="33">
        <v>2000</v>
      </c>
      <c r="C3" s="33">
        <v>2005</v>
      </c>
      <c r="D3" s="33">
        <v>2010</v>
      </c>
      <c r="E3" s="33">
        <v>2015</v>
      </c>
      <c r="F3" s="36" t="s">
        <v>101</v>
      </c>
      <c r="G3" s="36" t="s">
        <v>102</v>
      </c>
    </row>
    <row r="4" spans="1:7" ht="35" customHeight="1" x14ac:dyDescent="0.35">
      <c r="A4" s="35" t="s">
        <v>93</v>
      </c>
      <c r="B4" s="31">
        <v>6980</v>
      </c>
      <c r="C4" s="31">
        <v>7157</v>
      </c>
      <c r="D4" s="31">
        <v>74000</v>
      </c>
      <c r="E4" s="31">
        <v>75608</v>
      </c>
      <c r="F4" s="37"/>
      <c r="G4" s="38"/>
    </row>
    <row r="5" spans="1:7" ht="35" customHeight="1" x14ac:dyDescent="0.35">
      <c r="A5" s="35" t="s">
        <v>94</v>
      </c>
      <c r="B5" s="31">
        <v>3784</v>
      </c>
      <c r="C5" s="31">
        <v>3946</v>
      </c>
      <c r="D5" s="31">
        <v>4199</v>
      </c>
      <c r="E5" s="31">
        <v>4218</v>
      </c>
      <c r="F5" s="37"/>
      <c r="G5" s="38"/>
    </row>
    <row r="6" spans="1:7" ht="35" customHeight="1" x14ac:dyDescent="0.35">
      <c r="A6" s="35" t="s">
        <v>95</v>
      </c>
      <c r="B6" s="31">
        <v>1996</v>
      </c>
      <c r="C6" s="31">
        <v>2007</v>
      </c>
      <c r="D6" s="31">
        <v>2032</v>
      </c>
      <c r="E6" s="31">
        <v>2425</v>
      </c>
      <c r="F6" s="37"/>
      <c r="G6" s="38"/>
    </row>
    <row r="7" spans="1:7" ht="35" customHeight="1" x14ac:dyDescent="0.35">
      <c r="A7" s="35" t="s">
        <v>96</v>
      </c>
      <c r="B7" s="31">
        <v>1037</v>
      </c>
      <c r="C7" s="31">
        <v>1386</v>
      </c>
      <c r="D7" s="31">
        <v>1629</v>
      </c>
      <c r="E7" s="31">
        <v>1759</v>
      </c>
      <c r="F7" s="37"/>
      <c r="G7" s="38"/>
    </row>
    <row r="8" spans="1:7" ht="35" customHeight="1" x14ac:dyDescent="0.35">
      <c r="A8" s="35" t="s">
        <v>97</v>
      </c>
      <c r="B8" s="31">
        <v>1376</v>
      </c>
      <c r="C8" s="31">
        <v>849</v>
      </c>
      <c r="D8" s="31">
        <v>998</v>
      </c>
      <c r="E8" s="31">
        <v>1027</v>
      </c>
      <c r="F8" s="37"/>
      <c r="G8" s="38"/>
    </row>
    <row r="9" spans="1:7" ht="35" customHeight="1" x14ac:dyDescent="0.35">
      <c r="A9" s="35" t="s">
        <v>98</v>
      </c>
      <c r="B9" s="31">
        <v>645</v>
      </c>
      <c r="C9" s="31">
        <v>722</v>
      </c>
      <c r="D9" s="31">
        <v>831</v>
      </c>
      <c r="E9" s="31">
        <v>856</v>
      </c>
      <c r="F9" s="37"/>
      <c r="G9" s="38"/>
    </row>
    <row r="10" spans="1:7" ht="35" customHeight="1" x14ac:dyDescent="0.35">
      <c r="A10" s="35" t="s">
        <v>99</v>
      </c>
      <c r="B10" s="31">
        <v>261</v>
      </c>
      <c r="C10" s="31">
        <v>328</v>
      </c>
      <c r="D10" s="31">
        <v>478</v>
      </c>
      <c r="E10" s="31">
        <v>831</v>
      </c>
      <c r="F10" s="37"/>
      <c r="G10" s="38"/>
    </row>
    <row r="11" spans="1:7" ht="35" customHeight="1" x14ac:dyDescent="0.35">
      <c r="A11" s="34" t="s">
        <v>100</v>
      </c>
      <c r="B11" s="32">
        <f t="shared" ref="B11:E11" si="0">SUM(B3:B10)</f>
        <v>18079</v>
      </c>
      <c r="C11" s="32">
        <f t="shared" si="0"/>
        <v>18400</v>
      </c>
      <c r="D11" s="32">
        <f t="shared" si="0"/>
        <v>86177</v>
      </c>
      <c r="E11" s="32">
        <f t="shared" si="0"/>
        <v>88739</v>
      </c>
      <c r="F11" s="36"/>
      <c r="G11" s="36"/>
    </row>
  </sheetData>
  <mergeCells count="1">
    <mergeCell ref="A1:G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first="1" negative="1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'Question 5'!B4:E4</xm:f>
              <xm:sqref>F4</xm:sqref>
            </x14:sparkline>
            <x14:sparkline>
              <xm:f>'Question 5'!B5:E5</xm:f>
              <xm:sqref>F5</xm:sqref>
            </x14:sparkline>
            <x14:sparkline>
              <xm:f>'Question 5'!B6:E6</xm:f>
              <xm:sqref>F6</xm:sqref>
            </x14:sparkline>
            <x14:sparkline>
              <xm:f>'Question 5'!B7:E7</xm:f>
              <xm:sqref>F7</xm:sqref>
            </x14:sparkline>
            <x14:sparkline>
              <xm:f>'Question 5'!B8:E8</xm:f>
              <xm:sqref>F8</xm:sqref>
            </x14:sparkline>
            <x14:sparkline>
              <xm:f>'Question 5'!B9:E9</xm:f>
              <xm:sqref>F9</xm:sqref>
            </x14:sparkline>
            <x14:sparkline>
              <xm:f>'Question 5'!B10:E10</xm:f>
              <xm:sqref>F10</xm:sqref>
            </x14:sparkline>
          </x14:sparklines>
        </x14:sparklineGroup>
        <x14:sparklineGroup type="column"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'Question 5'!B4:E4</xm:f>
              <xm:sqref>G4</xm:sqref>
            </x14:sparkline>
            <x14:sparkline>
              <xm:f>'Question 5'!B5:E5</xm:f>
              <xm:sqref>G5</xm:sqref>
            </x14:sparkline>
            <x14:sparkline>
              <xm:f>'Question 5'!B6:E6</xm:f>
              <xm:sqref>G6</xm:sqref>
            </x14:sparkline>
            <x14:sparkline>
              <xm:f>'Question 5'!B7:E7</xm:f>
              <xm:sqref>G7</xm:sqref>
            </x14:sparkline>
            <x14:sparkline>
              <xm:f>'Question 5'!B8:E8</xm:f>
              <xm:sqref>G8</xm:sqref>
            </x14:sparkline>
            <x14:sparkline>
              <xm:f>'Question 5'!B9:E9</xm:f>
              <xm:sqref>G9</xm:sqref>
            </x14:sparkline>
            <x14:sparkline>
              <xm:f>'Question 5'!B10:E10</xm:f>
              <xm:sqref>G10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15" sqref="I15"/>
    </sheetView>
  </sheetViews>
  <sheetFormatPr defaultRowHeight="14.5" x14ac:dyDescent="0.35"/>
  <cols>
    <col min="2" max="2" width="10.7265625" customWidth="1"/>
    <col min="3" max="3" width="12.08984375" customWidth="1"/>
    <col min="4" max="4" width="42.54296875" customWidth="1"/>
  </cols>
  <sheetData>
    <row r="1" spans="1:11" ht="18.5" x14ac:dyDescent="0.45">
      <c r="A1" s="56" t="s">
        <v>103</v>
      </c>
      <c r="B1" s="56"/>
      <c r="C1" s="56"/>
      <c r="D1" s="56"/>
      <c r="E1" s="56"/>
      <c r="F1" s="56"/>
      <c r="G1" s="56"/>
    </row>
    <row r="2" spans="1:11" x14ac:dyDescent="0.35">
      <c r="C2" s="24"/>
      <c r="D2" s="24"/>
    </row>
    <row r="3" spans="1:11" ht="18.5" x14ac:dyDescent="0.45">
      <c r="A3" s="41" t="s">
        <v>104</v>
      </c>
      <c r="B3" s="42" t="s">
        <v>105</v>
      </c>
      <c r="C3" s="43" t="s">
        <v>106</v>
      </c>
      <c r="D3" s="43" t="s">
        <v>107</v>
      </c>
      <c r="F3" s="58" t="s">
        <v>108</v>
      </c>
      <c r="G3" s="58"/>
      <c r="H3" s="58"/>
      <c r="I3" s="58"/>
      <c r="J3" s="58"/>
    </row>
    <row r="4" spans="1:11" x14ac:dyDescent="0.35">
      <c r="A4" s="44" t="s">
        <v>109</v>
      </c>
      <c r="B4" s="45">
        <v>50.2</v>
      </c>
      <c r="C4" s="5" t="str">
        <f>IF(B4&gt;$B$21,"Long","Short")</f>
        <v>Long</v>
      </c>
      <c r="D4" s="39" t="str">
        <f>IF(B4&gt;$B$21,"The sample length " &amp; TEXT(B4-$B$21,"0.0") &amp; " Longer than the average"," ")</f>
        <v>The sample length 41.8 Longer than the average</v>
      </c>
      <c r="E4" s="40"/>
      <c r="F4" s="57" t="s">
        <v>110</v>
      </c>
      <c r="G4" s="57"/>
      <c r="H4" s="57"/>
      <c r="I4" s="40"/>
      <c r="J4" s="40"/>
      <c r="K4" s="40"/>
    </row>
    <row r="5" spans="1:11" x14ac:dyDescent="0.35">
      <c r="A5" s="44" t="s">
        <v>111</v>
      </c>
      <c r="B5" s="45">
        <v>6.1</v>
      </c>
      <c r="C5" s="5" t="str">
        <f t="shared" ref="C5:C20" si="0">IF(B5&gt;$B$21,"Long","Short")</f>
        <v>Short</v>
      </c>
      <c r="D5" s="39" t="str">
        <f t="shared" ref="D5:D20" si="1">IF(B5&gt;$B$21,"The sample length"&amp; TEXT(B5-$B$21,"0.0")&amp; "Longer than the average"," ")</f>
        <v xml:space="preserve"> </v>
      </c>
      <c r="E5" s="40"/>
      <c r="F5" s="40"/>
      <c r="G5" s="40"/>
      <c r="H5" s="40"/>
      <c r="I5" s="40"/>
      <c r="J5" s="40"/>
      <c r="K5" s="40"/>
    </row>
    <row r="6" spans="1:11" ht="18.5" x14ac:dyDescent="0.35">
      <c r="A6" s="44" t="s">
        <v>112</v>
      </c>
      <c r="B6" s="45">
        <v>2.9</v>
      </c>
      <c r="C6" s="5" t="str">
        <f t="shared" si="0"/>
        <v>Short</v>
      </c>
      <c r="D6" s="39" t="str">
        <f t="shared" si="1"/>
        <v xml:space="preserve"> </v>
      </c>
      <c r="E6" s="40"/>
      <c r="F6" s="59" t="s">
        <v>113</v>
      </c>
      <c r="G6" s="59"/>
      <c r="H6" s="59"/>
      <c r="I6" s="59"/>
      <c r="J6" s="59"/>
      <c r="K6" s="40"/>
    </row>
    <row r="7" spans="1:11" x14ac:dyDescent="0.35">
      <c r="A7" s="44" t="s">
        <v>114</v>
      </c>
      <c r="B7" s="45">
        <v>3.5</v>
      </c>
      <c r="C7" s="5" t="str">
        <f t="shared" si="0"/>
        <v>Short</v>
      </c>
      <c r="D7" s="39" t="str">
        <f t="shared" si="1"/>
        <v xml:space="preserve"> </v>
      </c>
      <c r="E7" s="40"/>
      <c r="F7" s="40"/>
      <c r="G7" s="40"/>
      <c r="H7" s="40"/>
      <c r="I7" s="40"/>
      <c r="J7" s="40"/>
      <c r="K7" s="40"/>
    </row>
    <row r="8" spans="1:11" ht="18.5" x14ac:dyDescent="0.35">
      <c r="A8" s="44" t="s">
        <v>115</v>
      </c>
      <c r="B8" s="45">
        <v>3.6</v>
      </c>
      <c r="C8" s="5" t="str">
        <f t="shared" si="0"/>
        <v>Short</v>
      </c>
      <c r="D8" s="39" t="str">
        <f t="shared" si="1"/>
        <v xml:space="preserve"> </v>
      </c>
      <c r="E8" s="40"/>
      <c r="F8" s="60" t="s">
        <v>116</v>
      </c>
      <c r="G8" s="60"/>
      <c r="H8" s="60"/>
      <c r="I8" s="60"/>
      <c r="J8" s="60"/>
      <c r="K8" s="40"/>
    </row>
    <row r="9" spans="1:11" x14ac:dyDescent="0.35">
      <c r="A9" s="44" t="s">
        <v>117</v>
      </c>
      <c r="B9" s="45">
        <v>3.8</v>
      </c>
      <c r="C9" s="5" t="str">
        <f t="shared" si="0"/>
        <v>Short</v>
      </c>
      <c r="D9" s="39" t="str">
        <f t="shared" si="1"/>
        <v xml:space="preserve"> </v>
      </c>
      <c r="E9" s="40"/>
      <c r="F9" s="57" t="s">
        <v>118</v>
      </c>
      <c r="G9" s="57"/>
      <c r="H9" s="57"/>
      <c r="I9" s="57"/>
      <c r="J9" s="57"/>
      <c r="K9" s="40"/>
    </row>
    <row r="10" spans="1:11" x14ac:dyDescent="0.35">
      <c r="A10" s="44" t="s">
        <v>119</v>
      </c>
      <c r="B10" s="45">
        <v>6.9</v>
      </c>
      <c r="C10" s="5" t="str">
        <f t="shared" si="0"/>
        <v>Short</v>
      </c>
      <c r="D10" s="39" t="str">
        <f t="shared" si="1"/>
        <v xml:space="preserve"> </v>
      </c>
      <c r="E10" s="40"/>
      <c r="F10" s="40"/>
      <c r="G10" s="40"/>
      <c r="H10" s="40"/>
      <c r="I10" s="40"/>
      <c r="J10" s="40"/>
      <c r="K10" s="40"/>
    </row>
    <row r="11" spans="1:11" x14ac:dyDescent="0.35">
      <c r="A11" s="44" t="s">
        <v>120</v>
      </c>
      <c r="B11" s="45">
        <v>8.1</v>
      </c>
      <c r="C11" s="5" t="str">
        <f t="shared" si="0"/>
        <v>Short</v>
      </c>
      <c r="D11" s="39" t="str">
        <f t="shared" si="1"/>
        <v xml:space="preserve"> </v>
      </c>
      <c r="E11" s="40"/>
      <c r="F11" s="40"/>
      <c r="G11" s="40"/>
      <c r="H11" s="40"/>
      <c r="I11" s="40"/>
      <c r="J11" s="40"/>
      <c r="K11" s="40"/>
    </row>
    <row r="12" spans="1:11" x14ac:dyDescent="0.35">
      <c r="A12" s="44" t="s">
        <v>121</v>
      </c>
      <c r="B12" s="45">
        <v>5.3</v>
      </c>
      <c r="C12" s="5" t="str">
        <f t="shared" si="0"/>
        <v>Short</v>
      </c>
      <c r="D12" s="39" t="str">
        <f t="shared" si="1"/>
        <v xml:space="preserve"> </v>
      </c>
      <c r="E12" s="40"/>
      <c r="G12" s="40"/>
      <c r="H12" s="40"/>
      <c r="I12" s="40"/>
      <c r="J12" s="40"/>
      <c r="K12" s="40"/>
    </row>
    <row r="13" spans="1:11" x14ac:dyDescent="0.35">
      <c r="A13" s="44" t="s">
        <v>122</v>
      </c>
      <c r="B13" s="45">
        <v>5.2</v>
      </c>
      <c r="C13" s="5" t="str">
        <f t="shared" si="0"/>
        <v>Short</v>
      </c>
      <c r="D13" s="39" t="str">
        <f t="shared" si="1"/>
        <v xml:space="preserve"> </v>
      </c>
      <c r="E13" s="40"/>
      <c r="F13" s="40"/>
      <c r="G13" s="40"/>
      <c r="H13" s="40"/>
      <c r="I13" s="40"/>
      <c r="J13" s="40"/>
      <c r="K13" s="40"/>
    </row>
    <row r="14" spans="1:11" x14ac:dyDescent="0.35">
      <c r="A14" s="44" t="s">
        <v>123</v>
      </c>
      <c r="B14" s="45">
        <v>4.7</v>
      </c>
      <c r="C14" s="5" t="str">
        <f t="shared" si="0"/>
        <v>Short</v>
      </c>
      <c r="D14" s="39" t="str">
        <f t="shared" si="1"/>
        <v xml:space="preserve"> </v>
      </c>
      <c r="E14" s="40"/>
      <c r="F14" s="40"/>
      <c r="G14" s="40"/>
      <c r="H14" s="40"/>
      <c r="I14" s="40"/>
      <c r="J14" s="40"/>
      <c r="K14" s="40"/>
    </row>
    <row r="15" spans="1:11" x14ac:dyDescent="0.35">
      <c r="A15" s="44" t="s">
        <v>124</v>
      </c>
      <c r="B15" s="45">
        <v>4.5999999999999996</v>
      </c>
      <c r="C15" s="5" t="str">
        <f t="shared" si="0"/>
        <v>Short</v>
      </c>
      <c r="D15" s="39" t="str">
        <f t="shared" si="1"/>
        <v xml:space="preserve"> </v>
      </c>
      <c r="E15" s="40"/>
      <c r="F15" s="40"/>
      <c r="G15" s="40"/>
      <c r="H15" s="40"/>
      <c r="I15" s="40"/>
      <c r="J15" s="40"/>
      <c r="K15" s="40"/>
    </row>
    <row r="16" spans="1:11" x14ac:dyDescent="0.35">
      <c r="A16" s="44" t="s">
        <v>125</v>
      </c>
      <c r="B16" s="45">
        <v>7.4</v>
      </c>
      <c r="C16" s="5" t="str">
        <f t="shared" si="0"/>
        <v>Short</v>
      </c>
      <c r="D16" s="39" t="str">
        <f t="shared" si="1"/>
        <v xml:space="preserve"> </v>
      </c>
      <c r="E16" s="40"/>
      <c r="F16" s="40"/>
      <c r="G16" s="40"/>
      <c r="H16" s="40"/>
      <c r="I16" s="40"/>
      <c r="J16" s="40"/>
      <c r="K16" s="40"/>
    </row>
    <row r="17" spans="1:11" x14ac:dyDescent="0.35">
      <c r="A17" s="44" t="s">
        <v>126</v>
      </c>
      <c r="B17" s="45">
        <v>8.6999999999999993</v>
      </c>
      <c r="C17" s="5" t="str">
        <f t="shared" si="0"/>
        <v>Long</v>
      </c>
      <c r="D17" s="39" t="str">
        <f t="shared" si="1"/>
        <v>The sample length0.3Longer than the average</v>
      </c>
      <c r="E17" s="40"/>
      <c r="F17" s="40"/>
      <c r="G17" s="40"/>
      <c r="H17" s="40"/>
      <c r="I17" s="40"/>
      <c r="J17" s="40"/>
      <c r="K17" s="40"/>
    </row>
    <row r="18" spans="1:11" x14ac:dyDescent="0.35">
      <c r="A18" s="44" t="s">
        <v>127</v>
      </c>
      <c r="B18" s="45">
        <v>6.2</v>
      </c>
      <c r="C18" s="5" t="str">
        <f t="shared" si="0"/>
        <v>Short</v>
      </c>
      <c r="D18" s="39" t="str">
        <f t="shared" si="1"/>
        <v xml:space="preserve"> </v>
      </c>
      <c r="E18" s="40"/>
      <c r="F18" s="40"/>
      <c r="G18" s="40"/>
      <c r="H18" s="40"/>
      <c r="I18" s="40"/>
      <c r="J18" s="40"/>
      <c r="K18" s="40"/>
    </row>
    <row r="19" spans="1:11" x14ac:dyDescent="0.35">
      <c r="A19" s="44" t="s">
        <v>128</v>
      </c>
      <c r="B19" s="45">
        <v>7.8</v>
      </c>
      <c r="C19" s="5" t="str">
        <f t="shared" si="0"/>
        <v>Short</v>
      </c>
      <c r="D19" s="39" t="str">
        <f t="shared" si="1"/>
        <v xml:space="preserve"> </v>
      </c>
      <c r="E19" s="40"/>
      <c r="F19" s="40"/>
      <c r="G19" s="40"/>
      <c r="H19" s="40"/>
      <c r="I19" s="40"/>
      <c r="J19" s="40"/>
      <c r="K19" s="40"/>
    </row>
    <row r="20" spans="1:11" x14ac:dyDescent="0.35">
      <c r="A20" s="44" t="s">
        <v>129</v>
      </c>
      <c r="B20" s="45">
        <v>8.1999999999999993</v>
      </c>
      <c r="C20" s="5" t="str">
        <f t="shared" si="0"/>
        <v>Short</v>
      </c>
      <c r="D20" s="39" t="str">
        <f t="shared" si="1"/>
        <v xml:space="preserve"> </v>
      </c>
      <c r="E20" s="40"/>
      <c r="F20" s="40"/>
      <c r="G20" s="40"/>
      <c r="H20" s="40"/>
      <c r="I20" s="40"/>
      <c r="J20" s="40"/>
      <c r="K20" s="40"/>
    </row>
    <row r="21" spans="1:11" x14ac:dyDescent="0.35">
      <c r="A21" s="44" t="s">
        <v>130</v>
      </c>
      <c r="B21" s="46">
        <f>AVERAGE(B4:B20)</f>
        <v>8.4235294117647044</v>
      </c>
      <c r="C21" s="5"/>
      <c r="D21" s="5"/>
      <c r="E21" s="40"/>
      <c r="F21" s="40"/>
      <c r="G21" s="40"/>
      <c r="H21" s="40"/>
      <c r="I21" s="40"/>
      <c r="J21" s="40"/>
      <c r="K21" s="40"/>
    </row>
  </sheetData>
  <mergeCells count="6">
    <mergeCell ref="F9:J9"/>
    <mergeCell ref="A1:G1"/>
    <mergeCell ref="F3:J3"/>
    <mergeCell ref="F4:H4"/>
    <mergeCell ref="F6:J6"/>
    <mergeCell ref="F8: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B13"/>
    </sheetView>
  </sheetViews>
  <sheetFormatPr defaultRowHeight="14.5" x14ac:dyDescent="0.35"/>
  <sheetData>
    <row r="1" spans="1:4" ht="18.5" x14ac:dyDescent="0.45">
      <c r="A1" s="56" t="s">
        <v>131</v>
      </c>
      <c r="B1" s="56"/>
      <c r="C1" s="56"/>
      <c r="D1" s="56"/>
    </row>
    <row r="3" spans="1:4" x14ac:dyDescent="0.35">
      <c r="A3" s="48" t="s">
        <v>132</v>
      </c>
      <c r="B3" s="48" t="s">
        <v>39</v>
      </c>
    </row>
    <row r="4" spans="1:4" x14ac:dyDescent="0.35">
      <c r="A4" s="49">
        <v>23800</v>
      </c>
      <c r="B4" s="25">
        <v>2008</v>
      </c>
    </row>
    <row r="5" spans="1:4" x14ac:dyDescent="0.35">
      <c r="A5" s="49">
        <v>26400</v>
      </c>
      <c r="B5" s="25">
        <v>2009</v>
      </c>
    </row>
    <row r="6" spans="1:4" x14ac:dyDescent="0.35">
      <c r="A6" s="49">
        <v>23700</v>
      </c>
      <c r="B6" s="25">
        <v>2010</v>
      </c>
    </row>
    <row r="7" spans="1:4" x14ac:dyDescent="0.35">
      <c r="A7" s="49">
        <v>31900</v>
      </c>
      <c r="B7" s="25">
        <v>2011</v>
      </c>
    </row>
    <row r="8" spans="1:4" x14ac:dyDescent="0.35">
      <c r="A8" s="49">
        <v>28500</v>
      </c>
      <c r="B8" s="25">
        <v>2012</v>
      </c>
    </row>
    <row r="9" spans="1:4" x14ac:dyDescent="0.35">
      <c r="A9" s="49">
        <v>32700</v>
      </c>
      <c r="B9" s="25">
        <v>2013</v>
      </c>
    </row>
    <row r="10" spans="1:4" x14ac:dyDescent="0.35">
      <c r="A10" s="49">
        <v>35700</v>
      </c>
      <c r="B10" s="25">
        <v>2014</v>
      </c>
    </row>
    <row r="11" spans="1:4" x14ac:dyDescent="0.35">
      <c r="A11" s="49">
        <v>29500</v>
      </c>
      <c r="B11" s="25">
        <v>2015</v>
      </c>
    </row>
    <row r="12" spans="1:4" x14ac:dyDescent="0.35">
      <c r="A12" s="49">
        <v>37500</v>
      </c>
      <c r="B12" s="25">
        <v>2016</v>
      </c>
    </row>
    <row r="13" spans="1:4" x14ac:dyDescent="0.35">
      <c r="A13" s="49">
        <v>41700</v>
      </c>
      <c r="B13" s="25">
        <v>2017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Q(7) Scatter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2024-03-11T05:49:46Z</dcterms:modified>
</cp:coreProperties>
</file>