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Assignments\data analiyst assignment\Excel\"/>
    </mc:Choice>
  </mc:AlternateContent>
  <xr:revisionPtr revIDLastSave="0" documentId="13_ncr:1_{20AB34ED-1542-4D21-9C80-863C02425FA2}" xr6:coauthVersionLast="47" xr6:coauthVersionMax="47" xr10:uidLastSave="{00000000-0000-0000-0000-000000000000}"/>
  <bookViews>
    <workbookView xWindow="-108" yWindow="-108" windowWidth="23256" windowHeight="12456" activeTab="2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Brainstorm!$B$13:$I$27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2" l="1"/>
  <c r="C29" i="2"/>
  <c r="C30" i="2"/>
  <c r="C31" i="2"/>
  <c r="C32" i="2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D21" i="2" a="1"/>
  <c r="D21" i="2" s="1"/>
  <c r="D17" i="2" a="1"/>
  <c r="D17" i="2" s="1"/>
  <c r="D18" i="2" a="1"/>
  <c r="D18" i="2"/>
  <c r="D19" i="2" a="1"/>
  <c r="D19" i="2" s="1"/>
  <c r="D20" i="2" a="1"/>
  <c r="D20" i="2" s="1"/>
  <c r="D22" i="2" a="1"/>
  <c r="D22" i="2"/>
  <c r="D16" i="2" a="1"/>
  <c r="D16" i="2" s="1"/>
  <c r="C7" i="2"/>
  <c r="C8" i="2"/>
  <c r="C9" i="2"/>
  <c r="C10" i="2"/>
  <c r="C6" i="2"/>
  <c r="E7" i="4"/>
  <c r="D7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 a="1"/>
  <c r="F15" i="4" s="1"/>
  <c r="F16" i="4" a="1"/>
  <c r="F16" i="4"/>
  <c r="F17" i="4" a="1"/>
  <c r="F17" i="4"/>
  <c r="F18" i="4" a="1"/>
  <c r="F18" i="4"/>
  <c r="F19" i="4" a="1"/>
  <c r="F19" i="4"/>
  <c r="F20" i="4" a="1"/>
  <c r="F20" i="4"/>
  <c r="F21" i="4" a="1"/>
  <c r="F21" i="4" s="1"/>
  <c r="F22" i="4" a="1"/>
  <c r="F22" i="4" s="1"/>
  <c r="F23" i="4" a="1"/>
  <c r="F23" i="4"/>
  <c r="F24" i="4" a="1"/>
  <c r="F24" i="4"/>
  <c r="F25" i="4" a="1"/>
  <c r="F25" i="4"/>
  <c r="F26" i="4" a="1"/>
  <c r="F26" i="4"/>
  <c r="F27" i="4" a="1"/>
  <c r="F27" i="4" s="1"/>
  <c r="F14" i="4" a="1"/>
  <c r="F14" i="4"/>
  <c r="M21" i="4" a="1"/>
  <c r="M21" i="4" s="1"/>
  <c r="K21" i="4" a="1"/>
  <c r="K21" i="4" s="1"/>
  <c r="L13" i="4" a="1"/>
  <c r="L13" i="4" s="1"/>
  <c r="E11" i="4"/>
  <c r="E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<sst xmlns="http://schemas.openxmlformats.org/spreadsheetml/2006/main" count="209" uniqueCount="103">
  <si>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</si>
  <si>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</si>
  <si>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</si>
  <si>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</si>
  <si>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</si>
  <si>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</si>
  <si>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</si>
  <si>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</si>
  <si>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</si>
  <si>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</si>
  <si>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</si>
  <si>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</si>
  <si>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</si>
  <si>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</si>
  <si>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</si>
  <si>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</si>
  <si>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</si>
  <si>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</si>
  <si>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</si>
  <si>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</si>
  <si>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</si>
  <si>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</si>
  <si>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</si>
  <si>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</si>
  <si>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</si>
  <si>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</si>
  <si>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</si>
  <si>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</si>
  <si>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</si>
  <si>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</si>
  <si>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</si>
  <si>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</si>
  <si>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</si>
  <si>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</si>
  <si>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</si>
  <si>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</si>
  <si>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</si>
  <si>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</si>
  <si>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</si>
  <si>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</si>
  <si>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</si>
  <si>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</si>
  <si>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</si>
  <si>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</si>
  <si>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</si>
  <si>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</si>
  <si>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</si>
  <si>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</si>
  <si>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</si>
  <si>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</si>
  <si>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</si>
  <si>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</si>
  <si>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</si>
  <si>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</si>
  <si>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</si>
  <si>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</si>
  <si>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</si>
  <si>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</si>
  <si>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</si>
  <si>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</si>
  <si>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</si>
  <si>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</si>
  <si>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</si>
  <si>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</si>
  <si>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</si>
  <si>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</si>
  <si>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</si>
  <si>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</si>
  <si>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</si>
  <si>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</si>
  <si>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</si>
  <si>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</si>
  <si>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</si>
  <si>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</si>
  <si>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</si>
  <si>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</si>
  <si>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</si>
  <si>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</si>
  <si>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</si>
  <si>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</si>
  <si>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</si>
  <si>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</si>
  <si>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</si>
  <si>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</si>
  <si>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</si>
  <si>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</si>
  <si>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</si>
  <si>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</si>
  <si>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</si>
  <si>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</si>
  <si>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</si>
  <si>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</si>
  <si>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</si>
  <si>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</si>
  <si>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</si>
  <si>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</si>
  <si>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</si>
  <si>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</si>
  <si>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</si>
  <si>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Segment uniq</t>
  </si>
  <si>
    <t>Country unq</t>
  </si>
  <si>
    <t>Total Profit</t>
  </si>
  <si>
    <t>Model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</si>
</sst>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0" fontId="0" fillId="4" borderId="1" xfId="0" applyNumberForma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404029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workbookViewId="0">
      <selection activeCell="F14" sqref="F14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6:B36 D6:D24">
    <cfRule type="uniqu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M27"/>
  <sheetViews>
    <sheetView workbookViewId="0">
      <selection activeCell="I14" sqref="I14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1" max="11" width="14.88671875" bestFit="1" customWidth="1"/>
    <col min="13" max="13" width="21.5546875" bestFit="1" customWidth="1"/>
  </cols>
  <sheetData>
    <row r="2" spans="2:13" ht="15.6" x14ac:dyDescent="0.3">
      <c r="B2" s="11" t="s">
        <v>58</v>
      </c>
    </row>
    <row r="3" spans="2:13" ht="18" x14ac:dyDescent="0.35">
      <c r="B3" s="11" t="s">
        <v>59</v>
      </c>
      <c r="G3" s="12"/>
    </row>
    <row r="4" spans="2:13" ht="18" x14ac:dyDescent="0.35">
      <c r="B4" s="11" t="s">
        <v>60</v>
      </c>
      <c r="G4" s="12"/>
    </row>
    <row r="5" spans="2:13" ht="18" x14ac:dyDescent="0.35">
      <c r="G5" s="12"/>
    </row>
    <row r="6" spans="2:13" x14ac:dyDescent="0.3">
      <c r="B6" s="13" t="s">
        <v>61</v>
      </c>
      <c r="C6" s="13" t="s">
        <v>62</v>
      </c>
      <c r="D6" s="13" t="s">
        <v>63</v>
      </c>
      <c r="E6" s="13" t="s">
        <v>101</v>
      </c>
    </row>
    <row r="7" spans="2:13" x14ac:dyDescent="0.3">
      <c r="B7" s="1" t="s">
        <v>72</v>
      </c>
      <c r="C7" s="1" t="s">
        <v>76</v>
      </c>
      <c r="D7" s="7">
        <f>IF(SUMIFS(E14:E27,$B$14:$B$27,$B$7,$C$14:$C$27,$C$7)=0,NA(),SUMIFS(E14:E27,$B$14:$B$27,$B$7,$C$14:$C$27,$C$7))</f>
        <v>3793.5</v>
      </c>
      <c r="E7" s="7">
        <f>IF(SUMIFS(I14:I27,$B$14:$B$27,$B$7,$C$14:$C$27,$C$7)=0,NA(),SUMIFS(I14:I27,$B$14:$B$27,$B$7,$C$14:$C$27,$C$7))</f>
        <v>682830</v>
      </c>
    </row>
    <row r="9" spans="2:13" x14ac:dyDescent="0.3">
      <c r="C9" s="1"/>
      <c r="D9" s="1"/>
      <c r="E9" s="13" t="s">
        <v>64</v>
      </c>
    </row>
    <row r="10" spans="2:13" x14ac:dyDescent="0.3">
      <c r="C10" s="13" t="s">
        <v>65</v>
      </c>
      <c r="D10" s="7"/>
      <c r="E10" s="7">
        <f>MAX(G14:G27)</f>
        <v>350</v>
      </c>
    </row>
    <row r="11" spans="2:13" x14ac:dyDescent="0.3">
      <c r="C11" s="13" t="s">
        <v>66</v>
      </c>
      <c r="D11" s="7"/>
      <c r="E11" s="7">
        <f>MIN(G14:G27)</f>
        <v>300</v>
      </c>
    </row>
    <row r="12" spans="2:13" x14ac:dyDescent="0.3">
      <c r="L12" s="1" t="s">
        <v>41</v>
      </c>
      <c r="M12" s="1" t="s">
        <v>68</v>
      </c>
    </row>
    <row r="13" spans="2:13" x14ac:dyDescent="0.3">
      <c r="B13" s="1" t="s">
        <v>61</v>
      </c>
      <c r="C13" s="1" t="s">
        <v>67</v>
      </c>
      <c r="D13" s="1" t="s">
        <v>41</v>
      </c>
      <c r="E13" s="1" t="s">
        <v>42</v>
      </c>
      <c r="F13" s="7" t="s">
        <v>68</v>
      </c>
      <c r="G13" s="1" t="s">
        <v>69</v>
      </c>
      <c r="H13" s="7" t="s">
        <v>70</v>
      </c>
      <c r="I13" s="7" t="s">
        <v>71</v>
      </c>
      <c r="L13" s="1" t="str" cm="1">
        <f t="array" ref="L13:L17">_xlfn.UNIQUE(D14:D27)</f>
        <v>Paseo</v>
      </c>
      <c r="M13" s="1">
        <v>10</v>
      </c>
    </row>
    <row r="14" spans="2:13" x14ac:dyDescent="0.3">
      <c r="B14" s="1" t="s">
        <v>72</v>
      </c>
      <c r="C14" s="1" t="s">
        <v>73</v>
      </c>
      <c r="D14" s="1" t="s">
        <v>48</v>
      </c>
      <c r="E14" s="1">
        <v>2851</v>
      </c>
      <c r="F14" s="7" cm="1">
        <f t="array" ref="F14">_xlfn.IFS($D14=$L$13,$M$13,$D14=$L$14,$M$14,$D14=$L$15,$M$15,$D14=$L$16,$M$16,$D14=$L$17,$M$17)</f>
        <v>10</v>
      </c>
      <c r="G14" s="1">
        <v>350</v>
      </c>
      <c r="H14" s="7">
        <f>E14*G14</f>
        <v>997850</v>
      </c>
      <c r="I14" s="7">
        <f>H14-(E14*F14)</f>
        <v>969340</v>
      </c>
      <c r="L14" s="1" t="str">
        <v>Velo</v>
      </c>
      <c r="M14" s="1">
        <v>120</v>
      </c>
    </row>
    <row r="15" spans="2:13" x14ac:dyDescent="0.3">
      <c r="B15" s="1" t="s">
        <v>72</v>
      </c>
      <c r="C15" s="1" t="s">
        <v>74</v>
      </c>
      <c r="D15" s="1" t="s">
        <v>48</v>
      </c>
      <c r="E15" s="1">
        <v>3495</v>
      </c>
      <c r="F15" s="7" cm="1">
        <f t="array" ref="F15">_xlfn.IFS($D15=$L$13,$M$13,$D15=$L$14,$M$14,$D15=$L$15,$M$15,$D15=$L$16,$M$16,$D15=$L$17,$M$17)</f>
        <v>10</v>
      </c>
      <c r="G15" s="1">
        <v>300</v>
      </c>
      <c r="H15" s="7">
        <f t="shared" ref="H15:H27" si="0">E15*G15</f>
        <v>1048500</v>
      </c>
      <c r="I15" s="7">
        <f t="shared" ref="I15:I27" si="1">H15-(E15*F15)</f>
        <v>1013550</v>
      </c>
      <c r="L15" s="1" t="str">
        <v>Amarilla</v>
      </c>
      <c r="M15" s="1">
        <v>260</v>
      </c>
    </row>
    <row r="16" spans="2:13" x14ac:dyDescent="0.3">
      <c r="B16" s="1" t="s">
        <v>75</v>
      </c>
      <c r="C16" s="1" t="s">
        <v>76</v>
      </c>
      <c r="D16" s="1" t="s">
        <v>48</v>
      </c>
      <c r="E16" s="1">
        <v>2632</v>
      </c>
      <c r="F16" s="7" cm="1">
        <f t="array" ref="F16">_xlfn.IFS($D16=$L$13,$M$13,$D16=$L$14,$M$14,$D16=$L$15,$M$15,$D16=$L$16,$M$16,$D16=$L$17,$M$17)</f>
        <v>10</v>
      </c>
      <c r="G16" s="1">
        <v>350</v>
      </c>
      <c r="H16" s="7">
        <f t="shared" si="0"/>
        <v>921200</v>
      </c>
      <c r="I16" s="7">
        <f t="shared" si="1"/>
        <v>894880</v>
      </c>
      <c r="L16" s="1" t="str">
        <v>Montana</v>
      </c>
      <c r="M16" s="1">
        <v>5</v>
      </c>
    </row>
    <row r="17" spans="2:13" x14ac:dyDescent="0.3">
      <c r="B17" s="1" t="s">
        <v>75</v>
      </c>
      <c r="C17" s="1" t="s">
        <v>76</v>
      </c>
      <c r="D17" s="1" t="s">
        <v>50</v>
      </c>
      <c r="E17" s="1">
        <v>2632</v>
      </c>
      <c r="F17" s="7" cm="1">
        <f t="array" ref="F17">_xlfn.IFS($D17=$L$13,$M$13,$D17=$L$14,$M$14,$D17=$L$15,$M$15,$D17=$L$16,$M$16,$D17=$L$17,$M$17)</f>
        <v>120</v>
      </c>
      <c r="G17" s="1">
        <v>350</v>
      </c>
      <c r="H17" s="7">
        <f t="shared" si="0"/>
        <v>921200</v>
      </c>
      <c r="I17" s="7">
        <f t="shared" si="1"/>
        <v>605360</v>
      </c>
      <c r="L17" s="1" t="str">
        <v>VTT</v>
      </c>
      <c r="M17" s="1">
        <v>250</v>
      </c>
    </row>
    <row r="18" spans="2:13" x14ac:dyDescent="0.3">
      <c r="B18" s="1" t="s">
        <v>75</v>
      </c>
      <c r="C18" s="1" t="s">
        <v>74</v>
      </c>
      <c r="D18" s="1" t="s">
        <v>50</v>
      </c>
      <c r="E18" s="1">
        <v>2574</v>
      </c>
      <c r="F18" s="7" cm="1">
        <f t="array" ref="F18">_xlfn.IFS($D18=$L$13,$M$13,$D18=$L$14,$M$14,$D18=$L$15,$M$15,$D18=$L$16,$M$16,$D18=$L$17,$M$17)</f>
        <v>120</v>
      </c>
      <c r="G18" s="1">
        <v>300</v>
      </c>
      <c r="H18" s="7">
        <f t="shared" si="0"/>
        <v>772200</v>
      </c>
      <c r="I18" s="7">
        <f t="shared" si="1"/>
        <v>463320</v>
      </c>
    </row>
    <row r="19" spans="2:13" x14ac:dyDescent="0.3">
      <c r="B19" s="1" t="s">
        <v>72</v>
      </c>
      <c r="C19" s="1" t="s">
        <v>73</v>
      </c>
      <c r="D19" s="1" t="s">
        <v>48</v>
      </c>
      <c r="E19" s="1">
        <v>2151</v>
      </c>
      <c r="F19" s="7" cm="1">
        <f t="array" ref="F19">_xlfn.IFS($D19=$L$13,$M$13,$D19=$L$14,$M$14,$D19=$L$15,$M$15,$D19=$L$16,$M$16,$D19=$L$17,$M$17)</f>
        <v>10</v>
      </c>
      <c r="G19" s="1">
        <v>350</v>
      </c>
      <c r="H19" s="7">
        <f t="shared" si="0"/>
        <v>752850</v>
      </c>
      <c r="I19" s="7">
        <f t="shared" si="1"/>
        <v>731340</v>
      </c>
    </row>
    <row r="20" spans="2:13" x14ac:dyDescent="0.3">
      <c r="B20" s="1" t="s">
        <v>75</v>
      </c>
      <c r="C20" s="1" t="s">
        <v>77</v>
      </c>
      <c r="D20" s="1" t="s">
        <v>44</v>
      </c>
      <c r="E20" s="1">
        <v>2475</v>
      </c>
      <c r="F20" s="7" cm="1">
        <f t="array" ref="F20">_xlfn.IFS($D20=$L$13,$M$13,$D20=$L$14,$M$14,$D20=$L$15,$M$15,$D20=$L$16,$M$16,$D20=$L$17,$M$17)</f>
        <v>260</v>
      </c>
      <c r="G20" s="1">
        <v>300</v>
      </c>
      <c r="H20" s="7">
        <f t="shared" si="0"/>
        <v>742500</v>
      </c>
      <c r="I20" s="7">
        <f t="shared" si="1"/>
        <v>99000</v>
      </c>
      <c r="K20" s="13" t="s">
        <v>99</v>
      </c>
      <c r="M20" s="13" t="s">
        <v>100</v>
      </c>
    </row>
    <row r="21" spans="2:13" x14ac:dyDescent="0.3">
      <c r="B21" s="1" t="s">
        <v>78</v>
      </c>
      <c r="C21" s="1" t="s">
        <v>76</v>
      </c>
      <c r="D21" s="1" t="s">
        <v>56</v>
      </c>
      <c r="E21" s="1">
        <v>2227.5</v>
      </c>
      <c r="F21" s="7" cm="1">
        <f t="array" ref="F21">_xlfn.IFS($D21=$L$13,$M$13,$D21=$L$14,$M$14,$D21=$L$15,$M$15,$D21=$L$16,$M$16,$D21=$L$17,$M$17)</f>
        <v>5</v>
      </c>
      <c r="G21" s="1">
        <v>350</v>
      </c>
      <c r="H21" s="7">
        <f t="shared" si="0"/>
        <v>779625</v>
      </c>
      <c r="I21" s="7">
        <f t="shared" si="1"/>
        <v>768487.5</v>
      </c>
      <c r="K21" s="1" t="str" cm="1">
        <f t="array" ref="K21:K25">_xlfn.UNIQUE(B14:B27)</f>
        <v>Government</v>
      </c>
      <c r="M21" s="1" t="str" cm="1">
        <f t="array" ref="M21:M25">_xlfn.UNIQUE(C14:C27)</f>
        <v>Mexico</v>
      </c>
    </row>
    <row r="22" spans="2:13" x14ac:dyDescent="0.3">
      <c r="B22" s="1" t="s">
        <v>72</v>
      </c>
      <c r="C22" s="1" t="s">
        <v>74</v>
      </c>
      <c r="D22" s="1" t="s">
        <v>79</v>
      </c>
      <c r="E22" s="1">
        <v>2541</v>
      </c>
      <c r="F22" s="7" cm="1">
        <f t="array" ref="F22">_xlfn.IFS($D22=$L$13,$M$13,$D22=$L$14,$M$14,$D22=$L$15,$M$15,$D22=$L$16,$M$16,$D22=$L$17,$M$17)</f>
        <v>250</v>
      </c>
      <c r="G22" s="1">
        <v>300</v>
      </c>
      <c r="H22" s="7">
        <f t="shared" si="0"/>
        <v>762300</v>
      </c>
      <c r="I22" s="7">
        <f t="shared" si="1"/>
        <v>127050</v>
      </c>
      <c r="K22" s="1" t="str">
        <v>Midmarket</v>
      </c>
      <c r="M22" s="1" t="str">
        <v>United States of America</v>
      </c>
    </row>
    <row r="23" spans="2:13" x14ac:dyDescent="0.3">
      <c r="B23" s="1" t="s">
        <v>78</v>
      </c>
      <c r="C23" s="1" t="s">
        <v>80</v>
      </c>
      <c r="D23" s="1" t="s">
        <v>50</v>
      </c>
      <c r="E23" s="1">
        <v>2536</v>
      </c>
      <c r="F23" s="7" cm="1">
        <f t="array" ref="F23">_xlfn.IFS($D23=$L$13,$M$13,$D23=$L$14,$M$14,$D23=$L$15,$M$15,$D23=$L$16,$M$16,$D23=$L$17,$M$17)</f>
        <v>120</v>
      </c>
      <c r="G23" s="1">
        <v>300</v>
      </c>
      <c r="H23" s="7">
        <f t="shared" si="0"/>
        <v>760800</v>
      </c>
      <c r="I23" s="7">
        <f t="shared" si="1"/>
        <v>456480</v>
      </c>
      <c r="K23" s="1" t="str">
        <v>Channel Partners</v>
      </c>
      <c r="M23" s="1" t="str">
        <v>Canada</v>
      </c>
    </row>
    <row r="24" spans="2:13" x14ac:dyDescent="0.3">
      <c r="B24" s="1" t="s">
        <v>75</v>
      </c>
      <c r="C24" s="1" t="s">
        <v>74</v>
      </c>
      <c r="D24" s="1" t="s">
        <v>48</v>
      </c>
      <c r="E24" s="1">
        <v>2007</v>
      </c>
      <c r="F24" s="7" cm="1">
        <f t="array" ref="F24">_xlfn.IFS($D24=$L$13,$M$13,$D24=$L$14,$M$14,$D24=$L$15,$M$15,$D24=$L$16,$M$16,$D24=$L$17,$M$17)</f>
        <v>10</v>
      </c>
      <c r="G24" s="1">
        <v>350</v>
      </c>
      <c r="H24" s="7">
        <f t="shared" si="0"/>
        <v>702450</v>
      </c>
      <c r="I24" s="7">
        <f t="shared" si="1"/>
        <v>682380</v>
      </c>
      <c r="K24" s="1" t="str">
        <v>Enterprise</v>
      </c>
      <c r="M24" s="1" t="str">
        <v>France</v>
      </c>
    </row>
    <row r="25" spans="2:13" x14ac:dyDescent="0.3">
      <c r="B25" s="1" t="s">
        <v>81</v>
      </c>
      <c r="C25" s="1" t="s">
        <v>74</v>
      </c>
      <c r="D25" s="1" t="s">
        <v>50</v>
      </c>
      <c r="E25" s="1">
        <v>2460</v>
      </c>
      <c r="F25" s="7" cm="1">
        <f t="array" ref="F25">_xlfn.IFS($D25=$L$13,$M$13,$D25=$L$14,$M$14,$D25=$L$15,$M$15,$D25=$L$16,$M$16,$D25=$L$17,$M$17)</f>
        <v>120</v>
      </c>
      <c r="G25" s="1">
        <v>300</v>
      </c>
      <c r="H25" s="7">
        <f t="shared" si="0"/>
        <v>738000</v>
      </c>
      <c r="I25" s="7">
        <f t="shared" si="1"/>
        <v>442800</v>
      </c>
      <c r="K25" s="1" t="str">
        <v>Small Business</v>
      </c>
      <c r="M25" s="1" t="str">
        <v>Germany</v>
      </c>
    </row>
    <row r="26" spans="2:13" x14ac:dyDescent="0.3">
      <c r="B26" s="1" t="s">
        <v>82</v>
      </c>
      <c r="C26" s="1" t="s">
        <v>76</v>
      </c>
      <c r="D26" s="1" t="s">
        <v>56</v>
      </c>
      <c r="E26" s="1">
        <v>3802.5</v>
      </c>
      <c r="F26" s="7" cm="1">
        <f t="array" ref="F26">_xlfn.IFS($D26=$L$13,$M$13,$D26=$L$14,$M$14,$D26=$L$15,$M$15,$D26=$L$16,$M$16,$D26=$L$17,$M$17)</f>
        <v>5</v>
      </c>
      <c r="G26" s="1">
        <v>300</v>
      </c>
      <c r="H26" s="7">
        <f t="shared" si="0"/>
        <v>1140750</v>
      </c>
      <c r="I26" s="7">
        <f t="shared" si="1"/>
        <v>1121737.5</v>
      </c>
    </row>
    <row r="27" spans="2:13" x14ac:dyDescent="0.3">
      <c r="B27" s="1" t="s">
        <v>72</v>
      </c>
      <c r="C27" s="1" t="s">
        <v>76</v>
      </c>
      <c r="D27" s="1" t="s">
        <v>50</v>
      </c>
      <c r="E27" s="1">
        <v>3793.5</v>
      </c>
      <c r="F27" s="7" cm="1">
        <f t="array" ref="F27">_xlfn.IFS($D27=$L$13,$M$13,$D27=$L$14,$M$14,$D27=$L$15,$M$15,$D27=$L$16,$M$16,$D27=$L$17,$M$17)</f>
        <v>120</v>
      </c>
      <c r="G27" s="1">
        <v>300</v>
      </c>
      <c r="H27" s="7">
        <f t="shared" si="0"/>
        <v>1138050</v>
      </c>
      <c r="I27" s="7">
        <f t="shared" si="1"/>
        <v>682830</v>
      </c>
    </row>
  </sheetData>
  <dataValidations count="2">
    <dataValidation type="list" allowBlank="1" showInputMessage="1" showErrorMessage="1" sqref="B7" xr:uid="{0C3EAAE8-83E6-448C-85D8-E95FB2EF3C27}">
      <formula1>$K$21:$K$25</formula1>
    </dataValidation>
    <dataValidation type="list" allowBlank="1" showInputMessage="1" showErrorMessage="1" sqref="C7" xr:uid="{6B28BF79-903A-4950-97FE-98064F854785}">
      <formula1>$M$21:$M$25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topLeftCell="A14" workbookViewId="0">
      <selection activeCell="C28" sqref="C28"/>
    </sheetView>
  </sheetViews>
  <sheetFormatPr defaultRowHeight="14.4" x14ac:dyDescent="0.3"/>
  <cols>
    <col min="2" max="2" width="33.21875" bestFit="1" customWidth="1"/>
    <col min="3" max="3" width="9.109375" bestFit="1" customWidth="1"/>
    <col min="5" max="5" width="17.44140625" bestFit="1" customWidth="1"/>
    <col min="6" max="6" width="8.88671875" bestFit="1" customWidth="1"/>
    <col min="7" max="7" width="9.6640625" bestFit="1" customWidth="1"/>
    <col min="8" max="8" width="9.44140625" bestFit="1" customWidth="1"/>
    <col min="11" max="11" width="10.4414062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47</v>
      </c>
      <c r="C6" s="1">
        <f>LOOKUP(LEFT(B6,SEARCH(" ",B6)),$F$6:$F$10,$G$6:$G$10)</f>
        <v>2475</v>
      </c>
      <c r="F6" s="1" t="s">
        <v>44</v>
      </c>
      <c r="G6" s="1">
        <v>2475</v>
      </c>
    </row>
    <row r="7" spans="2:13" x14ac:dyDescent="0.3">
      <c r="B7" s="1" t="s">
        <v>49</v>
      </c>
      <c r="C7" s="1">
        <f t="shared" ref="C7:C10" si="0">LOOKUP(LEFT(B7,SEARCH(" ",B7)),$F$6:$F$10,$G$6:$G$10)</f>
        <v>2227.5</v>
      </c>
      <c r="F7" s="1" t="s">
        <v>46</v>
      </c>
      <c r="G7" s="1">
        <v>2227.5</v>
      </c>
    </row>
    <row r="8" spans="2:13" x14ac:dyDescent="0.3">
      <c r="B8" s="1" t="s">
        <v>45</v>
      </c>
      <c r="C8" s="1">
        <f t="shared" si="0"/>
        <v>2151</v>
      </c>
      <c r="F8" s="1" t="s">
        <v>48</v>
      </c>
      <c r="G8" s="1">
        <v>2151</v>
      </c>
    </row>
    <row r="9" spans="2:13" x14ac:dyDescent="0.3">
      <c r="B9" s="1" t="s">
        <v>43</v>
      </c>
      <c r="C9" s="1">
        <f t="shared" si="0"/>
        <v>2574</v>
      </c>
      <c r="F9" s="1" t="s">
        <v>50</v>
      </c>
      <c r="G9" s="1">
        <v>2574</v>
      </c>
    </row>
    <row r="10" spans="2:13" x14ac:dyDescent="0.3">
      <c r="B10" s="1" t="s">
        <v>51</v>
      </c>
      <c r="C10" s="1">
        <f t="shared" si="0"/>
        <v>2541</v>
      </c>
      <c r="F10" s="1" t="s">
        <v>52</v>
      </c>
      <c r="G10" s="1">
        <v>2541</v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56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14" cm="1">
        <f t="array" ref="D16">_xlfn.IFS(B16=$F$14,VLOOKUP(C16,$F$16:$G$20,2,1),B16=$I$14,VLOOKUP(C16,$I$16:$J$20,2,1),B16=$L$14,VLOOKUP(C16,$L$16:$M$20,2,1))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4" cm="1">
        <f t="array" ref="D17">_xlfn.IFS(B17=$F$14,VLOOKUP(C17,$F$16:$G$20,2,1),B17=$I$14,VLOOKUP(C17,$I$16:$J$20,2,1),B17=$L$14,VLOOKUP(C17,$L$16:$M$20,2,1))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4" cm="1">
        <f t="array" ref="D18">_xlfn.IFS(B18=$F$14,VLOOKUP(C18,$F$16:$G$20,2,1),B18=$I$14,VLOOKUP(C18,$I$16:$J$20,2,1),B18=$L$14,VLOOKUP(C18,$L$16:$M$20,2,1))</f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56</v>
      </c>
      <c r="C19" s="1">
        <v>1685.6</v>
      </c>
      <c r="D19" s="14" cm="1">
        <f t="array" ref="D19">_xlfn.IFS(B19=$F$14,VLOOKUP(C19,$F$16:$G$20,2,1),B19=$I$14,VLOOKUP(C19,$I$16:$J$20,2,1),B19=$L$14,VLOOKUP(C19,$L$16:$M$20,2,1))</f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14" cm="1">
        <f t="array" ref="D20">_xlfn.IFS(B20=$F$14,VLOOKUP(C20,$F$16:$G$20,2,1),B20=$I$14,VLOOKUP(C20,$I$16:$J$20,2,1),B20=$L$14,VLOOKUP(C20,$L$16:$M$20,2,1))</f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14" cm="1">
        <f t="array" ref="D21">_xlfn.IFS(B21=$F$14,VLOOKUP(C21,$F$16:$G$20,2,1),B21=$I$14,VLOOKUP(C21,$I$16:$J$20,2,1),B21=$L$14,VLOOKUP(C21,$L$16:$M$20,2,1))</f>
        <v>7.0000000000000007E-2</v>
      </c>
    </row>
    <row r="22" spans="2:13" x14ac:dyDescent="0.3">
      <c r="B22" s="1" t="s">
        <v>48</v>
      </c>
      <c r="C22" s="1">
        <v>2293.1999999999998</v>
      </c>
      <c r="D22" s="14" cm="1">
        <f t="array" ref="D22">_xlfn.IFS(B22=$F$14,VLOOKUP(C22,$F$16:$G$20,2,1),B22=$I$14,VLOOKUP(C22,$I$16:$J$20,2,1),B22=$L$14,VLOOKUP(C22,$L$16:$M$20,2,1))</f>
        <v>0.15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F27" s="5" t="s">
        <v>41</v>
      </c>
      <c r="G27" s="5" t="s">
        <v>102</v>
      </c>
      <c r="H27" s="5" t="s">
        <v>42</v>
      </c>
    </row>
    <row r="28" spans="2:13" x14ac:dyDescent="0.3">
      <c r="B28" s="1" t="s">
        <v>43</v>
      </c>
      <c r="C28" s="1">
        <f>VLOOKUP(LEFT($B28,FIND(" ",$B28)-1),$F$27:$H$37,3,0)</f>
        <v>2574</v>
      </c>
      <c r="F28" s="1" t="s">
        <v>48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>VLOOKUP(LEFT($B29,FIND(" ",$B29)-1),$F$27:$H$37,3,0)</f>
        <v>2151</v>
      </c>
      <c r="F29" s="1" t="s">
        <v>56</v>
      </c>
      <c r="G29" s="10">
        <v>125</v>
      </c>
      <c r="H29" s="1">
        <v>2227.5</v>
      </c>
    </row>
    <row r="30" spans="2:13" x14ac:dyDescent="0.3">
      <c r="B30" s="1" t="s">
        <v>47</v>
      </c>
      <c r="C30" s="1">
        <f>VLOOKUP(LEFT($B30,FIND(" ",$B30)-1),$F$27:$H$37,3,0)</f>
        <v>2475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49</v>
      </c>
      <c r="C31" s="1">
        <f t="shared" ref="C29:C32" si="1">VLOOKUP(LEFT($B31,FIND(" ",$B31)-1),$F$27:$H$37,3,0)</f>
        <v>2227.5</v>
      </c>
      <c r="F31" s="1" t="s">
        <v>56</v>
      </c>
      <c r="G31" s="10">
        <v>848</v>
      </c>
      <c r="H31" s="10">
        <v>2537.25</v>
      </c>
    </row>
    <row r="32" spans="2:13" x14ac:dyDescent="0.3">
      <c r="B32" s="1" t="s">
        <v>51</v>
      </c>
      <c r="C32" s="1">
        <f t="shared" si="1"/>
        <v>2541</v>
      </c>
      <c r="F32" s="1" t="s">
        <v>79</v>
      </c>
      <c r="G32" s="10">
        <v>777</v>
      </c>
      <c r="H32" s="1">
        <v>2541</v>
      </c>
    </row>
    <row r="33" spans="6:8" x14ac:dyDescent="0.3">
      <c r="F33" s="1" t="s">
        <v>50</v>
      </c>
      <c r="G33" s="10">
        <v>235</v>
      </c>
      <c r="H33" s="1">
        <v>2574</v>
      </c>
    </row>
    <row r="34" spans="6:8" x14ac:dyDescent="0.3">
      <c r="F34" s="1" t="s">
        <v>48</v>
      </c>
      <c r="G34" s="10">
        <v>985</v>
      </c>
      <c r="H34" s="10">
        <v>2585.1</v>
      </c>
    </row>
    <row r="35" spans="6:8" x14ac:dyDescent="0.3">
      <c r="F35" s="1" t="s">
        <v>50</v>
      </c>
      <c r="G35" s="10">
        <v>1122</v>
      </c>
      <c r="H35" s="10">
        <v>2632.95</v>
      </c>
    </row>
    <row r="36" spans="6:8" x14ac:dyDescent="0.3">
      <c r="F36" s="1" t="s">
        <v>79</v>
      </c>
      <c r="G36" s="10">
        <v>1260</v>
      </c>
      <c r="H36" s="10">
        <v>2680.8</v>
      </c>
    </row>
    <row r="37" spans="6:8" x14ac:dyDescent="0.3">
      <c r="F37" s="1" t="s">
        <v>44</v>
      </c>
      <c r="G37" s="10">
        <v>1397</v>
      </c>
      <c r="H37" s="10">
        <v>2728.65</v>
      </c>
    </row>
  </sheetData>
  <sortState xmlns:xlrd2="http://schemas.microsoft.com/office/spreadsheetml/2017/richdata2" ref="F6:G10">
    <sortCondition ref="F5:F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K7" sqref="K7:K16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85</v>
      </c>
      <c r="I2" t="s">
        <v>86</v>
      </c>
    </row>
    <row r="4" spans="2:11" x14ac:dyDescent="0.3">
      <c r="B4" s="13" t="s">
        <v>41</v>
      </c>
      <c r="C4" s="13" t="s">
        <v>83</v>
      </c>
      <c r="D4" s="13" t="s">
        <v>84</v>
      </c>
    </row>
    <row r="5" spans="2:11" x14ac:dyDescent="0.3">
      <c r="B5" s="1" t="s">
        <v>34</v>
      </c>
      <c r="C5" s="1">
        <v>2851</v>
      </c>
      <c r="D5" s="1">
        <f>RANK(C5,$C$5:$C$18,0)</f>
        <v>4</v>
      </c>
    </row>
    <row r="6" spans="2:11" x14ac:dyDescent="0.3">
      <c r="B6" s="1" t="s">
        <v>33</v>
      </c>
      <c r="C6" s="1">
        <v>3495</v>
      </c>
      <c r="D6" s="1">
        <f t="shared" ref="D6:D18" si="0">RANK(C6,$C$5:$C$18,0)</f>
        <v>3</v>
      </c>
      <c r="I6" s="13" t="s">
        <v>97</v>
      </c>
      <c r="J6" s="13" t="s">
        <v>98</v>
      </c>
      <c r="K6" s="13" t="s">
        <v>84</v>
      </c>
    </row>
    <row r="7" spans="2:11" x14ac:dyDescent="0.3">
      <c r="B7" s="1" t="s">
        <v>48</v>
      </c>
      <c r="C7" s="1">
        <v>2632</v>
      </c>
      <c r="D7" s="1">
        <f t="shared" si="0"/>
        <v>6</v>
      </c>
      <c r="I7" s="1" t="s">
        <v>87</v>
      </c>
      <c r="J7" s="1">
        <v>1538</v>
      </c>
      <c r="K7" s="1">
        <f>RANK(J7,$J$7:$J$16,0)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88</v>
      </c>
      <c r="J8" s="1">
        <v>6602</v>
      </c>
      <c r="K8" s="1">
        <f t="shared" ref="K8:K16" si="1">RANK(J8,$J$7:$J$16,0)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89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90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91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92</v>
      </c>
      <c r="J12" s="1">
        <v>5444</v>
      </c>
      <c r="K12" s="1">
        <f t="shared" si="1"/>
        <v>4</v>
      </c>
    </row>
    <row r="13" spans="2:11" x14ac:dyDescent="0.3">
      <c r="B13" s="1" t="s">
        <v>79</v>
      </c>
      <c r="C13" s="1">
        <v>2541</v>
      </c>
      <c r="D13" s="1">
        <f t="shared" si="0"/>
        <v>8</v>
      </c>
      <c r="I13" s="1" t="s">
        <v>93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94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95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96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Brainstorm</vt:lpstr>
      <vt:lpstr>Vlookup Advanced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Patil</cp:lastModifiedBy>
  <dcterms:created xsi:type="dcterms:W3CDTF">2022-07-27T07:17:57Z</dcterms:created>
  <dcterms:modified xsi:type="dcterms:W3CDTF">2023-01-23T19:12:39Z</dcterms:modified>
</cp:coreProperties>
</file>