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irg\Desktop\project\Advance_excel\CRM\"/>
    </mc:Choice>
  </mc:AlternateContent>
  <xr:revisionPtr revIDLastSave="0" documentId="13_ncr:1_{8A295A7E-C210-47D7-A2F3-0FCB609948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B_SCRAP_DATAA" sheetId="16" r:id="rId1"/>
    <sheet name="FINAL REPORT" sheetId="24" r:id="rId2"/>
    <sheet name="Rohit" sheetId="1" r:id="rId3"/>
    <sheet name="SURAJ" sheetId="2" r:id="rId4"/>
    <sheet name="Yash" sheetId="12" r:id="rId5"/>
    <sheet name="calling_count" sheetId="3" r:id="rId6"/>
    <sheet name="call_repoet" sheetId="6" r:id="rId7"/>
    <sheet name="Sheet2" sheetId="22" r:id="rId8"/>
    <sheet name="REQ_RESP" sheetId="20" r:id="rId9"/>
    <sheet name="REQ_REPORT" sheetId="19" r:id="rId10"/>
    <sheet name="Matchmackin" sheetId="4" r:id="rId11"/>
    <sheet name="MM_REPORT" sheetId="13" r:id="rId12"/>
    <sheet name="FIN_TRACK" sheetId="9" r:id="rId13"/>
    <sheet name="FIN_REPORT" sheetId="14" r:id="rId14"/>
    <sheet name="RAW" sheetId="8" r:id="rId15"/>
  </sheets>
  <definedNames>
    <definedName name="ExternalData_2" localSheetId="8" hidden="1">REQ_RESP!$A$1:$L$3</definedName>
    <definedName name="ExternalData_2" localSheetId="0" hidden="1">WEB_SCRAP_DATAA!$A$1:$D$230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4" l="1"/>
  <c r="E8" i="24"/>
  <c r="E6" i="24"/>
  <c r="D7" i="24"/>
  <c r="D8" i="24"/>
  <c r="D6" i="24"/>
  <c r="C7" i="24"/>
  <c r="C8" i="24"/>
  <c r="C6" i="24"/>
  <c r="B8" i="24"/>
  <c r="B7" i="24"/>
  <c r="B6" i="24"/>
  <c r="J7" i="24"/>
  <c r="J8" i="24"/>
  <c r="J6" i="24"/>
  <c r="I7" i="24"/>
  <c r="I8" i="24"/>
  <c r="I6" i="24"/>
  <c r="H8" i="24"/>
  <c r="H7" i="24"/>
  <c r="H6" i="24"/>
  <c r="O7" i="24"/>
  <c r="O8" i="24"/>
  <c r="O6" i="24"/>
  <c r="N7" i="24"/>
  <c r="N8" i="24"/>
  <c r="N6" i="24"/>
  <c r="M7" i="24"/>
  <c r="M8" i="24"/>
  <c r="M6" i="24"/>
  <c r="D20" i="14"/>
  <c r="D21" i="14"/>
  <c r="D19" i="14"/>
  <c r="C20" i="14"/>
  <c r="C21" i="14"/>
  <c r="C19" i="14"/>
  <c r="B20" i="14"/>
  <c r="B21" i="14"/>
  <c r="B19" i="14"/>
  <c r="C25" i="19"/>
  <c r="E25" i="19" s="1"/>
  <c r="C24" i="19"/>
  <c r="E24" i="19" s="1"/>
  <c r="C23" i="19"/>
  <c r="B25" i="19"/>
  <c r="B24" i="19"/>
  <c r="B23" i="19"/>
  <c r="D16" i="19"/>
  <c r="D17" i="19"/>
  <c r="D15" i="19"/>
  <c r="C16" i="19"/>
  <c r="C17" i="19"/>
  <c r="C15" i="19"/>
  <c r="B15" i="19"/>
  <c r="B16" i="19"/>
  <c r="B17" i="19"/>
  <c r="D8" i="19"/>
  <c r="D7" i="19"/>
  <c r="C7" i="19"/>
  <c r="C8" i="19"/>
  <c r="B7" i="19"/>
  <c r="B9" i="19" s="1"/>
  <c r="B8" i="19"/>
  <c r="D13" i="14"/>
  <c r="D14" i="14" s="1"/>
  <c r="D15" i="14" s="1"/>
  <c r="C13" i="14"/>
  <c r="C14" i="14" s="1"/>
  <c r="C15" i="14" s="1"/>
  <c r="B13" i="14"/>
  <c r="B14" i="14" s="1"/>
  <c r="C8" i="14"/>
  <c r="D8" i="14" s="1"/>
  <c r="C7" i="14"/>
  <c r="D7" i="14" s="1"/>
  <c r="C6" i="14"/>
  <c r="E6" i="14" s="1"/>
  <c r="H7" i="13"/>
  <c r="H6" i="13"/>
  <c r="H5" i="13"/>
  <c r="C7" i="13"/>
  <c r="B7" i="13"/>
  <c r="D7" i="13" s="1"/>
  <c r="C6" i="13"/>
  <c r="B6" i="13"/>
  <c r="D6" i="13" s="1"/>
  <c r="C5" i="13"/>
  <c r="B5" i="13"/>
  <c r="D5" i="13" s="1"/>
  <c r="J6" i="6"/>
  <c r="L6" i="6" s="1"/>
  <c r="J5" i="6"/>
  <c r="K5" i="6" s="1"/>
  <c r="E15" i="6"/>
  <c r="E13" i="6"/>
  <c r="B15" i="6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F39" i="3"/>
  <c r="AE39" i="3"/>
  <c r="AD39" i="3"/>
  <c r="AC39" i="3"/>
  <c r="AB39" i="3"/>
  <c r="AA39" i="3"/>
  <c r="Z39" i="3"/>
  <c r="Y39" i="3"/>
  <c r="Y47" i="3" s="1"/>
  <c r="X39" i="3"/>
  <c r="W39" i="3"/>
  <c r="V39" i="3"/>
  <c r="U39" i="3"/>
  <c r="T39" i="3"/>
  <c r="S39" i="3"/>
  <c r="R39" i="3"/>
  <c r="Q39" i="3"/>
  <c r="Q47" i="3" s="1"/>
  <c r="P39" i="3"/>
  <c r="O39" i="3"/>
  <c r="N39" i="3"/>
  <c r="M39" i="3"/>
  <c r="L39" i="3"/>
  <c r="K39" i="3"/>
  <c r="J39" i="3"/>
  <c r="I39" i="3"/>
  <c r="I47" i="3" s="1"/>
  <c r="H39" i="3"/>
  <c r="G39" i="3"/>
  <c r="F39" i="3"/>
  <c r="E39" i="3"/>
  <c r="D39" i="3"/>
  <c r="C39" i="3"/>
  <c r="B39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F35" i="3"/>
  <c r="AF47" i="3" s="1"/>
  <c r="AE35" i="3"/>
  <c r="AE47" i="3" s="1"/>
  <c r="AD35" i="3"/>
  <c r="AD47" i="3" s="1"/>
  <c r="AC35" i="3"/>
  <c r="AC47" i="3" s="1"/>
  <c r="AB35" i="3"/>
  <c r="AB47" i="3" s="1"/>
  <c r="AA35" i="3"/>
  <c r="AA47" i="3" s="1"/>
  <c r="Z35" i="3"/>
  <c r="Z47" i="3" s="1"/>
  <c r="Y35" i="3"/>
  <c r="X35" i="3"/>
  <c r="X47" i="3" s="1"/>
  <c r="W35" i="3"/>
  <c r="W47" i="3" s="1"/>
  <c r="V35" i="3"/>
  <c r="V47" i="3" s="1"/>
  <c r="U35" i="3"/>
  <c r="U47" i="3" s="1"/>
  <c r="T35" i="3"/>
  <c r="T47" i="3" s="1"/>
  <c r="S35" i="3"/>
  <c r="S47" i="3" s="1"/>
  <c r="R35" i="3"/>
  <c r="R47" i="3" s="1"/>
  <c r="Q35" i="3"/>
  <c r="P35" i="3"/>
  <c r="P47" i="3" s="1"/>
  <c r="O35" i="3"/>
  <c r="O47" i="3" s="1"/>
  <c r="N35" i="3"/>
  <c r="N47" i="3" s="1"/>
  <c r="M35" i="3"/>
  <c r="M47" i="3" s="1"/>
  <c r="L35" i="3"/>
  <c r="L47" i="3" s="1"/>
  <c r="K35" i="3"/>
  <c r="K47" i="3" s="1"/>
  <c r="J35" i="3"/>
  <c r="J47" i="3" s="1"/>
  <c r="I35" i="3"/>
  <c r="H35" i="3"/>
  <c r="H47" i="3" s="1"/>
  <c r="G35" i="3"/>
  <c r="G47" i="3" s="1"/>
  <c r="F35" i="3"/>
  <c r="F47" i="3" s="1"/>
  <c r="E35" i="3"/>
  <c r="E47" i="3" s="1"/>
  <c r="D35" i="3"/>
  <c r="D47" i="3" s="1"/>
  <c r="C35" i="3"/>
  <c r="C47" i="3" s="1"/>
  <c r="B35" i="3"/>
  <c r="E5" i="6"/>
  <c r="E4" i="6"/>
  <c r="E3" i="6"/>
  <c r="E2" i="6"/>
  <c r="C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C19" i="3"/>
  <c r="D19" i="3"/>
  <c r="D31" i="3" s="1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B20" i="3"/>
  <c r="B21" i="3"/>
  <c r="B22" i="3"/>
  <c r="B23" i="3"/>
  <c r="B24" i="3"/>
  <c r="B25" i="3"/>
  <c r="B26" i="3"/>
  <c r="B27" i="3"/>
  <c r="B28" i="3"/>
  <c r="B29" i="3"/>
  <c r="B30" i="3"/>
  <c r="B19" i="3"/>
  <c r="B31" i="3" s="1"/>
  <c r="B13" i="6" s="1"/>
  <c r="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Q3" i="3"/>
  <c r="R3" i="3"/>
  <c r="R15" i="3" s="1"/>
  <c r="S3" i="3"/>
  <c r="T3" i="3"/>
  <c r="U3" i="3"/>
  <c r="V3" i="3"/>
  <c r="W3" i="3"/>
  <c r="X3" i="3"/>
  <c r="X15" i="3" s="1"/>
  <c r="Y3" i="3"/>
  <c r="Z3" i="3"/>
  <c r="Z15" i="3" s="1"/>
  <c r="AA3" i="3"/>
  <c r="AB3" i="3"/>
  <c r="AC3" i="3"/>
  <c r="AD3" i="3"/>
  <c r="AE3" i="3"/>
  <c r="C3" i="3"/>
  <c r="D3" i="3"/>
  <c r="E3" i="3"/>
  <c r="F3" i="3"/>
  <c r="G3" i="3"/>
  <c r="H3" i="3"/>
  <c r="H15" i="3" s="1"/>
  <c r="I3" i="3"/>
  <c r="J3" i="3"/>
  <c r="J15" i="3" s="1"/>
  <c r="K3" i="3"/>
  <c r="L3" i="3"/>
  <c r="L15" i="3" s="1"/>
  <c r="M3" i="3"/>
  <c r="M15" i="3" s="1"/>
  <c r="N3" i="3"/>
  <c r="O3" i="3"/>
  <c r="P3" i="3"/>
  <c r="P15" i="3" s="1"/>
  <c r="D23" i="19" l="1"/>
  <c r="D24" i="19"/>
  <c r="D9" i="19"/>
  <c r="D25" i="19"/>
  <c r="E23" i="19"/>
  <c r="C9" i="19"/>
  <c r="L5" i="6"/>
  <c r="K6" i="6"/>
  <c r="G15" i="3"/>
  <c r="T15" i="3"/>
  <c r="K15" i="3"/>
  <c r="O15" i="3"/>
  <c r="AB15" i="3"/>
  <c r="AA15" i="3"/>
  <c r="S15" i="3"/>
  <c r="D15" i="3"/>
  <c r="Y15" i="3"/>
  <c r="Q15" i="3"/>
  <c r="AE15" i="3"/>
  <c r="I15" i="3"/>
  <c r="W15" i="3"/>
  <c r="AC15" i="3"/>
  <c r="U15" i="3"/>
  <c r="AD15" i="3"/>
  <c r="V15" i="3"/>
  <c r="N15" i="3"/>
  <c r="F15" i="3"/>
  <c r="E15" i="3"/>
  <c r="C15" i="3"/>
  <c r="E8" i="14"/>
  <c r="E7" i="14"/>
  <c r="B15" i="14"/>
  <c r="D6" i="14"/>
  <c r="B47" i="3"/>
  <c r="B15" i="3"/>
  <c r="B14" i="6" l="1"/>
  <c r="E14" i="6"/>
  <c r="J4" i="6"/>
  <c r="L4" i="6" l="1"/>
  <c r="K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6E577E-E187-4CDA-AA86-7BB0ED3232CF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2" xr16:uid="{CC62AE58-C823-425B-BAA7-717EE3A50479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  <connection id="3" xr16:uid="{1410F778-A24B-4979-85D6-777A0178E155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D6D19181-B536-4D70-A858-CF4CA7741E2A}" keepAlive="1" name="Query - Table_1" description="Connection to the 'Table_1' query in the workbook." type="5" refreshedVersion="8" background="1" saveData="1">
    <dbPr connection="Provider=Microsoft.Mashup.OleDb.1;Data Source=$Workbook$;Location=Table_1;Extended Properties=&quot;&quot;" command="SELECT * FROM [Table_1]"/>
  </connection>
  <connection id="5" xr16:uid="{9948A60A-66E0-4C15-BBF7-F82E9C92E1B3}" keepAlive="1" name="Query - Table_3" description="Connection to the 'Table_3' query in the workbook." type="5" refreshedVersion="8" background="1" saveData="1">
    <dbPr connection="Provider=Microsoft.Mashup.OleDb.1;Data Source=$Workbook$;Location=Table_3;Extended Properties=&quot;&quot;" command="SELECT * FROM [Table_3]"/>
  </connection>
</connections>
</file>

<file path=xl/sharedStrings.xml><?xml version="1.0" encoding="utf-8"?>
<sst xmlns="http://schemas.openxmlformats.org/spreadsheetml/2006/main" count="1623" uniqueCount="837">
  <si>
    <t>sm_name</t>
  </si>
  <si>
    <t>name</t>
  </si>
  <si>
    <t>company</t>
  </si>
  <si>
    <t>contact</t>
  </si>
  <si>
    <t>description</t>
  </si>
  <si>
    <t>comment</t>
  </si>
  <si>
    <t>current_status</t>
  </si>
  <si>
    <t>https://docs.google.com/spreadsheets/d/1uTra8JbWoVYTlJDHUz5D_3bCB3pIvX-ncnbJZ4Z8oPE/edit?resourcekey#gid=477722217</t>
  </si>
  <si>
    <t>UNASNWRED</t>
  </si>
  <si>
    <t>CALL BACK</t>
  </si>
  <si>
    <t>SWITCH OFF</t>
  </si>
  <si>
    <t>OUT OF SERVICE</t>
  </si>
  <si>
    <t>NON RELEVANT</t>
  </si>
  <si>
    <t>NOT INTRESTED</t>
  </si>
  <si>
    <t>INNCORRECT DATA</t>
  </si>
  <si>
    <t>REQ MACHINE</t>
  </si>
  <si>
    <t>REQ FINANCE</t>
  </si>
  <si>
    <t>APP DOWNLOAD</t>
  </si>
  <si>
    <t>CNC</t>
  </si>
  <si>
    <t>VMC</t>
  </si>
  <si>
    <t>HMC</t>
  </si>
  <si>
    <t>OTHER</t>
  </si>
  <si>
    <t>LATHE</t>
  </si>
  <si>
    <t>PRINTING</t>
  </si>
  <si>
    <t>PACKAGING</t>
  </si>
  <si>
    <t>PLASTICS</t>
  </si>
  <si>
    <t>DEALER</t>
  </si>
  <si>
    <t>END USERR</t>
  </si>
  <si>
    <t>AGENT</t>
  </si>
  <si>
    <t>REPO</t>
  </si>
  <si>
    <t>MACHINE SHARED</t>
  </si>
  <si>
    <t>NO REPLY</t>
  </si>
  <si>
    <t>DEMO</t>
  </si>
  <si>
    <t>PRICE NIGOTIATION</t>
  </si>
  <si>
    <t>DEAL DONE</t>
  </si>
  <si>
    <t>INQUIRE</t>
  </si>
  <si>
    <t>NON DOABLE</t>
  </si>
  <si>
    <t>LEAD</t>
  </si>
  <si>
    <t>ASSIGNED ASSIGNED</t>
  </si>
  <si>
    <t>LOGIN</t>
  </si>
  <si>
    <t>DISBUSMENT</t>
  </si>
  <si>
    <t>NOT INTRESTED ANYMORE IN EFL</t>
  </si>
  <si>
    <t>metal</t>
  </si>
  <si>
    <t>looking to buy used cnc in 165 chuck -fanuk cont with fin</t>
  </si>
  <si>
    <t>FOLLOW UP</t>
  </si>
  <si>
    <t>location</t>
  </si>
  <si>
    <t>printing</t>
  </si>
  <si>
    <t>looking to buy used offset printing in  4 colour- water dampning -fanuk cont with fin</t>
  </si>
  <si>
    <t>Rohit</t>
  </si>
  <si>
    <t>SM NAME:</t>
  </si>
  <si>
    <t>TOTAL</t>
  </si>
  <si>
    <t>SURAJ</t>
  </si>
  <si>
    <t>DISPOTION</t>
  </si>
  <si>
    <t>back end link form</t>
  </si>
  <si>
    <t>SM NAME</t>
  </si>
  <si>
    <t>Company Name</t>
  </si>
  <si>
    <t>Client Name</t>
  </si>
  <si>
    <t>Client Number</t>
  </si>
  <si>
    <t>Client Location</t>
  </si>
  <si>
    <t>Business Type</t>
  </si>
  <si>
    <t>REQUIREMENT</t>
  </si>
  <si>
    <t>Machine Type</t>
  </si>
  <si>
    <t>Description</t>
  </si>
  <si>
    <t>ROHIT</t>
  </si>
  <si>
    <t>END USER</t>
  </si>
  <si>
    <t>Month</t>
  </si>
  <si>
    <t>SM_name</t>
  </si>
  <si>
    <t>REQ_TYPE</t>
  </si>
  <si>
    <t>USE_TYPE</t>
  </si>
  <si>
    <t>MACH_TYPE</t>
  </si>
  <si>
    <t>COMPANY</t>
  </si>
  <si>
    <t>NAME</t>
  </si>
  <si>
    <t>CONTACT</t>
  </si>
  <si>
    <t>LOCATION</t>
  </si>
  <si>
    <t>DESCRAPTION</t>
  </si>
  <si>
    <t>SOURCE</t>
  </si>
  <si>
    <t>DEALER_NAME</t>
  </si>
  <si>
    <t>LIVE_STAGE</t>
  </si>
  <si>
    <t>JAN</t>
  </si>
  <si>
    <t>MACHINE BUY</t>
  </si>
  <si>
    <t>MACHINE SELL</t>
  </si>
  <si>
    <t xml:space="preserve">NEW </t>
  </si>
  <si>
    <t>USE</t>
  </si>
  <si>
    <t>MACHIN SHARED</t>
  </si>
  <si>
    <t>SHEDULD DEMO</t>
  </si>
  <si>
    <t>DEMO DONE</t>
  </si>
  <si>
    <t>DATE</t>
  </si>
  <si>
    <t>SURAJ  ENGG</t>
  </si>
  <si>
    <t>MUMBAU</t>
  </si>
  <si>
    <t>WANT TO BUY CNC</t>
  </si>
  <si>
    <t>XYZ ENGG</t>
  </si>
  <si>
    <t>vmc -1000tabel</t>
  </si>
  <si>
    <t>YASH</t>
  </si>
  <si>
    <t>BUY</t>
  </si>
  <si>
    <t>CALL COUNT</t>
  </si>
  <si>
    <t>REQ GEN</t>
  </si>
  <si>
    <t>FIN LEAD</t>
  </si>
  <si>
    <t>MATCHMACHINE</t>
  </si>
  <si>
    <t>KRA (DAILY)</t>
  </si>
  <si>
    <t>DAILY CALL REPORT</t>
  </si>
  <si>
    <t>C_C</t>
  </si>
  <si>
    <t>SALE</t>
  </si>
  <si>
    <t>FIN</t>
  </si>
  <si>
    <t>MATCHMAKING</t>
  </si>
  <si>
    <t>REQ COLLECTED</t>
  </si>
  <si>
    <t>MONTHLY ACHIVMENT</t>
  </si>
  <si>
    <t>TARGET</t>
  </si>
  <si>
    <t>ACHIVED</t>
  </si>
  <si>
    <t>CALLING REPORT</t>
  </si>
  <si>
    <t>DEFFRECIATE</t>
  </si>
  <si>
    <t>AVARAGE</t>
  </si>
  <si>
    <t>Yash</t>
  </si>
  <si>
    <t xml:space="preserve">SM_NAME </t>
  </si>
  <si>
    <t xml:space="preserve">BUY </t>
  </si>
  <si>
    <t xml:space="preserve">SALE </t>
  </si>
  <si>
    <t>MONTH WISE</t>
  </si>
  <si>
    <t>DAY REPORT</t>
  </si>
  <si>
    <t>MONTH REPORT</t>
  </si>
  <si>
    <t>TO</t>
  </si>
  <si>
    <t>CIBIL</t>
  </si>
  <si>
    <t>GARENTOR</t>
  </si>
  <si>
    <t>PROPERTY</t>
  </si>
  <si>
    <t>EXESTING</t>
  </si>
  <si>
    <t>ANY ISUUE</t>
  </si>
  <si>
    <t>COMMENTS</t>
  </si>
  <si>
    <t>SM FEEDBACK</t>
  </si>
  <si>
    <t>STATUS</t>
  </si>
  <si>
    <t>DOCUMENTS</t>
  </si>
  <si>
    <t>AMOUNT REQ</t>
  </si>
  <si>
    <t xml:space="preserve">fin </t>
  </si>
  <si>
    <t>sr_no</t>
  </si>
  <si>
    <t>N/A</t>
  </si>
  <si>
    <t>NO</t>
  </si>
  <si>
    <t>MEDIUM</t>
  </si>
  <si>
    <t>LEAD GENRATE</t>
  </si>
  <si>
    <t>FINANCE REQ</t>
  </si>
  <si>
    <t>Finance report</t>
  </si>
  <si>
    <t>SM_NAME</t>
  </si>
  <si>
    <t>DOC-COLLECTION</t>
  </si>
  <si>
    <t xml:space="preserve"> FULL COLLECTED</t>
  </si>
  <si>
    <t xml:space="preserve"> HALF-COLLECTED</t>
  </si>
  <si>
    <t>NOT COLLECTED</t>
  </si>
  <si>
    <t>REVENUE</t>
  </si>
  <si>
    <t>LOGIN_AMT</t>
  </si>
  <si>
    <t>SANTION_AMT</t>
  </si>
  <si>
    <t>DISBUSED_AMT</t>
  </si>
  <si>
    <t>SANTION AMT</t>
  </si>
  <si>
    <t>DISBUSED AMT</t>
  </si>
  <si>
    <t>CMP_NAME</t>
  </si>
  <si>
    <t>CONTACT_NO</t>
  </si>
  <si>
    <t>FUEL INSTRUMENTS &amp; ENGINEERS PVT.LTD.</t>
  </si>
  <si>
    <t>INDO-SPARK CONSTRUCTION SERVICES</t>
  </si>
  <si>
    <t>AKASHGANGA CONSTRUCTIONAL MACHINES PVT.LTD.</t>
  </si>
  <si>
    <t>FIREFLY FIRE PUMPS PVT.LTD.</t>
  </si>
  <si>
    <t>GOPINATH PATIL PARSIK JANATA SAHAKARI BANK LTD.</t>
  </si>
  <si>
    <t>CONTECH INSTRUMENTS LTD.</t>
  </si>
  <si>
    <t>SHREE RAMKRISHNA NETRALAYA</t>
  </si>
  <si>
    <t>ELCON CABLE TRAYS PVT.LTD.</t>
  </si>
  <si>
    <t>STEEL-O-FAB ENGINEERS</t>
  </si>
  <si>
    <t>MARKS PRYOR MARKING TECHNOLOGY PVT.LTD.</t>
  </si>
  <si>
    <t>SEW SURFACE COATING PVT.LTD.</t>
  </si>
  <si>
    <t>ZEAL MANUFACTURING &amp; CALIBRATION SERVICES PVT.LTD.</t>
  </si>
  <si>
    <t>ANVIN ENGINEERS PVT.LTD.</t>
  </si>
  <si>
    <t>OMKAR PUF INSULATION PVT.LTD.</t>
  </si>
  <si>
    <t>INTERNATIONAL EQUIPMENTS</t>
  </si>
  <si>
    <t>SHARDA CABLE TRAYS PVT.LTD.</t>
  </si>
  <si>
    <t>NEXG APPARELS LLP</t>
  </si>
  <si>
    <t>ANANT ENGINEERS &amp; FABRICATORS</t>
  </si>
  <si>
    <t>MAGNEWIN ENERGY PVT.LTD.</t>
  </si>
  <si>
    <t>YASHASHRI POLYEXTRUSION LIMITED</t>
  </si>
  <si>
    <t>NATIONAL COOLING TOWERS</t>
  </si>
  <si>
    <t>SAI CONTROL SYSTEM</t>
  </si>
  <si>
    <t>ANUPAM PLASTICS &amp; ALLIED INDUSTRIES</t>
  </si>
  <si>
    <t>DURA MAGNETS PVT.LTD.</t>
  </si>
  <si>
    <t>HMG INDIA</t>
  </si>
  <si>
    <t>SHARDA ELECTRONICS &amp; CO</t>
  </si>
  <si>
    <t>BOMBAY PHARMA EQUIPMENTS PVT.LTD.</t>
  </si>
  <si>
    <t>UNIK GAUGES &amp; TOOLS</t>
  </si>
  <si>
    <t>SAZ BOILERS</t>
  </si>
  <si>
    <t>ACCURATE ENGINEERING INDUSTRIES</t>
  </si>
  <si>
    <t>INTERNATIONAL INDUSTRIAL SPRINGS</t>
  </si>
  <si>
    <t>MIRAJ INSTRUMENTATION SERVICES (I) PVT.LTD.</t>
  </si>
  <si>
    <t>SHREE PERFORATORS</t>
  </si>
  <si>
    <t>THERM-PROCESS ENGINEERING PVT.LTD.</t>
  </si>
  <si>
    <t>MONTANA INTERNATIONAL</t>
  </si>
  <si>
    <t>BIPIN PHARMA EQUIPMENT</t>
  </si>
  <si>
    <t>HINDUSTAN NYLONS</t>
  </si>
  <si>
    <t>RUSHAS ENGINEERING CO. PVT. LTD.</t>
  </si>
  <si>
    <t>SAMARTH ELECTRONICS</t>
  </si>
  <si>
    <t>KAVITSU TRANSMISSIONS PVT.LTD.</t>
  </si>
  <si>
    <t>FABRI-TEK ENGINEERS</t>
  </si>
  <si>
    <t>HEATON ENGINEERING PVT.LTD.</t>
  </si>
  <si>
    <t>BHAGINI NIVEDITA SAHAKARI BANK LTD.</t>
  </si>
  <si>
    <t>KURA ELECTRONICS &amp; ELECTRICALS</t>
  </si>
  <si>
    <t>SILSON</t>
  </si>
  <si>
    <t>BHARTIYA INDUSTRIES</t>
  </si>
  <si>
    <t>MANGO HOLIDAYS</t>
  </si>
  <si>
    <t>UPTECH ENGINEERING</t>
  </si>
  <si>
    <t>URJA TECHNIQUES (I) PVT.LTD.</t>
  </si>
  <si>
    <t>PATANKAR INDUSTRIES</t>
  </si>
  <si>
    <t>KELSONS ENGINEERS AND FABRICATORS</t>
  </si>
  <si>
    <t>POLLUTION PROTECTION SYSTEMS MUMBAI PVT.LTD.</t>
  </si>
  <si>
    <t>BHARAT WIRE MESH CO.</t>
  </si>
  <si>
    <t>SHINGARE INDUSTRIAL PVT.LTD.</t>
  </si>
  <si>
    <t>R.R.PLAST EXTRUSIONS PVT. LTD.</t>
  </si>
  <si>
    <t>PRASANNA PACKAGING MACHINERY PVT. LTD</t>
  </si>
  <si>
    <t>TANSA EQUIPMENTS PVT.LTD.</t>
  </si>
  <si>
    <t>BEARING &amp; BUSH CO.</t>
  </si>
  <si>
    <t>GSP DYES &amp; CHEMICALS PVT.LTD.</t>
  </si>
  <si>
    <t>KUKSONS ELECTRONICS PVT.LTD.</t>
  </si>
  <si>
    <t>MGK INDUSTRIES</t>
  </si>
  <si>
    <t>MARXELEC ENERGY PVT.LTD.</t>
  </si>
  <si>
    <t>DRAN ENGINEERS PVT.LTD.</t>
  </si>
  <si>
    <t>IDEAL GAS SPRINGS PVT.LTD.</t>
  </si>
  <si>
    <t>ORIONE HYDROPOWER</t>
  </si>
  <si>
    <t>PRESS ROOM AUTOMATION &amp; FEED FIXTURES (I) PVT.LTD.</t>
  </si>
  <si>
    <t>PRATAP TEX-CHEM PVT.LTD.</t>
  </si>
  <si>
    <t>WINNER ELECTRONICS</t>
  </si>
  <si>
    <t>ENVICARE TECHNOLOGIES PVT.LTD.</t>
  </si>
  <si>
    <t>VIKAS INDUSTRIES</t>
  </si>
  <si>
    <t>MARSH AUTOMATION PVT.LTD.</t>
  </si>
  <si>
    <t>ELITE INDUSTRIES</t>
  </si>
  <si>
    <t>ADITYA CRANES PVT.LTD.</t>
  </si>
  <si>
    <t>ADVANCE EQUIPMENTS</t>
  </si>
  <si>
    <t>JAISHREE METAL PERFORATORS</t>
  </si>
  <si>
    <t>SANCTUM WORK WEAR PVT.LTD.</t>
  </si>
  <si>
    <t>GLOBE GAS EQUIPMENTS INDUSTRY PVT.LTD.</t>
  </si>
  <si>
    <t>SAI SEEYA COMPOSITE PVT.LTD.</t>
  </si>
  <si>
    <t>DEODHAR CLASSES</t>
  </si>
  <si>
    <t>BHARTIYA ENTERPRISES</t>
  </si>
  <si>
    <t>TRANSMATIX</t>
  </si>
  <si>
    <t>AKAR SHRINK PACKS</t>
  </si>
  <si>
    <t>SPECTRA LAB INSTRUMENTS PVT.LTD.</t>
  </si>
  <si>
    <t>VIJAY ENGINEERS &amp; FABRICATORS</t>
  </si>
  <si>
    <t>MILKON HEAVY ENGINEERING CO.</t>
  </si>
  <si>
    <t>BALAJI CONSTRUCTION MACHINES &amp; SPARES</t>
  </si>
  <si>
    <t>ANAND IMPEX</t>
  </si>
  <si>
    <t>AQUACARE SOLUTION ENVIRO ENGINEERS</t>
  </si>
  <si>
    <t>SUJAY PACKAGING</t>
  </si>
  <si>
    <t>NEETA ENTERPRISES</t>
  </si>
  <si>
    <t>SAMARTH ENGINEERS</t>
  </si>
  <si>
    <t>DR.GADGILS CLINIC</t>
  </si>
  <si>
    <t>PARTH VALVES AND HOSES LLP</t>
  </si>
  <si>
    <t>SMART TEK LOG LLP</t>
  </si>
  <si>
    <t>GOPALKRISHNA CHARITABLE TRUST</t>
  </si>
  <si>
    <t>LUMITIS GREEN TECHNOLOGIES PVT.LTD.</t>
  </si>
  <si>
    <t>MACHINES MAKERS R.S.</t>
  </si>
  <si>
    <t>LAKHMICHAND COOVERJI &amp; CO.</t>
  </si>
  <si>
    <t>NEOTECH ENERGY SYSTEM  PVT.LTD.</t>
  </si>
  <si>
    <t>TECHNOS-N-PLASTOS</t>
  </si>
  <si>
    <t>KHARE AGRO-MECH INDUSTRIES PVT.LTD.</t>
  </si>
  <si>
    <t>DEMATICS TECHNOLOGY</t>
  </si>
  <si>
    <t>STERDILL EQUIPMENTS PVT.LTD.</t>
  </si>
  <si>
    <t>V.H.POLYMERS</t>
  </si>
  <si>
    <t>MITOOL EQUIPMENTS PVT.LTD.</t>
  </si>
  <si>
    <t>TRIPLAN INDIA PVT.LTD.</t>
  </si>
  <si>
    <t>KEETEX</t>
  </si>
  <si>
    <t>SHANTA ENGINEERING</t>
  </si>
  <si>
    <t>MAHAVAS PRECISION CONTROLS PVT.LTD.</t>
  </si>
  <si>
    <t>TEF-S-KOATINGS</t>
  </si>
  <si>
    <t>HYPERBARIC TECHNOLOGIES PVT.LTD.</t>
  </si>
  <si>
    <t>UTKARSH TRANSMISSIONS PVT.LTD.</t>
  </si>
  <si>
    <t>ALMAS LIFTS PVT.LTD.</t>
  </si>
  <si>
    <t>REFRICON HVAC SYSTEMS</t>
  </si>
  <si>
    <t>MAYURESH ENGINEERS</t>
  </si>
  <si>
    <t>TOBIT ENGINEERS</t>
  </si>
  <si>
    <t>KWALITEX HEALTHCARE PVT.LTD.</t>
  </si>
  <si>
    <t>SHREE SIDDHIVINAYAK INDUSTRIES</t>
  </si>
  <si>
    <t>ABIGAIL ENTERPRISES PVT.LTD.</t>
  </si>
  <si>
    <t>NIXON STEELIUM LLP</t>
  </si>
  <si>
    <t>ABHIJAT EQUIPMENTS PVT.LTD.</t>
  </si>
  <si>
    <t>VEERAJA INDUSTRIES</t>
  </si>
  <si>
    <t>SUDHA VENTILATING SYSTEMS PVT.LTD.</t>
  </si>
  <si>
    <t>KRISHTINA FOODS PVT.LTD.</t>
  </si>
  <si>
    <t>PROMPT SERVICES</t>
  </si>
  <si>
    <t>FINE SPAVY ASSOCIATES &amp; ENGINEERS PVT.LTD.- UNIT I</t>
  </si>
  <si>
    <t>PT INSTRUMENTS PVT.LTD.</t>
  </si>
  <si>
    <t>SH ELECTRONICS CO.</t>
  </si>
  <si>
    <t>SHREE TRADING SYNERGY</t>
  </si>
  <si>
    <t>VALIANT ALUCAST TECHNOLOGY PVT.LTD.</t>
  </si>
  <si>
    <t>ACCURATE BALANCING EQUIPMENTS</t>
  </si>
  <si>
    <t>HARISH PHARMA ENGINEERING</t>
  </si>
  <si>
    <t>PROTON POWER CONTROL PVT.LTD.</t>
  </si>
  <si>
    <t>SNEHA BEARINGS PVT.LTD.</t>
  </si>
  <si>
    <t>VALVES INDUSTRIES</t>
  </si>
  <si>
    <t>VICTOR IMPORTS</t>
  </si>
  <si>
    <t>MANAS MICROSYSTEMS PVT.LTD.</t>
  </si>
  <si>
    <t>ROKADE ROTOTECHNIKS</t>
  </si>
  <si>
    <t>VATTURKAR INDUSTRIAL</t>
  </si>
  <si>
    <t>GANESH QUALITY MACHINES PVT.LTD.</t>
  </si>
  <si>
    <t>KERONE</t>
  </si>
  <si>
    <t>FINE SPAVY ASSOCIATES &amp; ENGINEERS PVT.LTD.- UNIT II</t>
  </si>
  <si>
    <t>SNEHA PROCESS CONTROL INSTRUMENTS</t>
  </si>
  <si>
    <t>SHASHI FLUOROPLASTIKS</t>
  </si>
  <si>
    <t>VIPRO TOOLS AND ENGINEERS</t>
  </si>
  <si>
    <t>VISCON RUBBER PVT.LTD.</t>
  </si>
  <si>
    <t>ANCHOR TALPATRIWALA P.LTD.</t>
  </si>
  <si>
    <t>PATSON MACHINES PVT.LTD.</t>
  </si>
  <si>
    <t>LIBRATHERM INSTRUMENTS PVT.LTD.</t>
  </si>
  <si>
    <t>DR.TVACHA PVT.LTD.</t>
  </si>
  <si>
    <t>K-TECH (INDIA) LIMITED</t>
  </si>
  <si>
    <t>FABRI-TEK EQUIPMENTS PVT.LTD.</t>
  </si>
  <si>
    <t>OM METALS &amp; ENGINEERS</t>
  </si>
  <si>
    <t>TORC STAR BOLTING TOOLS</t>
  </si>
  <si>
    <t>ALFA PUMPS AND SYSTEMS</t>
  </si>
  <si>
    <t>PRECISION ENGINEERING CO.</t>
  </si>
  <si>
    <t>PURVATECH SOLUTIONS</t>
  </si>
  <si>
    <t>UVRAX ENGINEERING</t>
  </si>
  <si>
    <t>KAMSONS POLYMERS PVT.LTD.</t>
  </si>
  <si>
    <t>MARUTI HYDRAULICS PVT. LTD.</t>
  </si>
  <si>
    <t>ACE INDUSTRIES (INDIA) PVT.LTD.</t>
  </si>
  <si>
    <t>ANAND ENTERPRISES</t>
  </si>
  <si>
    <t>GENIUS RUBBER INDUSTRIES</t>
  </si>
  <si>
    <t>TORQUE TECHNICS TRAINING INSTITUTE LLP</t>
  </si>
  <si>
    <t>SPM CONTROLS</t>
  </si>
  <si>
    <t>TUFF COAT POLYMERS PVT.LTD.</t>
  </si>
  <si>
    <t>AGRICOS AGRO MULTITECH PVT. LTD.</t>
  </si>
  <si>
    <t>ENDURANCE MATERIAL HANDLERS PVT.LTD.</t>
  </si>
  <si>
    <t>GLOWMAX ENGINEERS</t>
  </si>
  <si>
    <t>UNIVERSAL ORBITAL SYSTEMS PVT.LTD.</t>
  </si>
  <si>
    <t>UNITED ENVIRO SYSTEM</t>
  </si>
  <si>
    <t>NEWMAX ENGINEERS</t>
  </si>
  <si>
    <t>SIMRAN TRAVELS</t>
  </si>
  <si>
    <t>ANIL AIR TECH ENGINEERS PVT.LTD.</t>
  </si>
  <si>
    <t>UNITED FILTER INDUSTRIES PVT.LTD.</t>
  </si>
  <si>
    <t>TRINITY FILTRATION TECHNOLOGIES PVT.LTD.</t>
  </si>
  <si>
    <t>MEHTA SANGHAVI &amp; CO.</t>
  </si>
  <si>
    <t>PRECISE ENGINEERING WORKS</t>
  </si>
  <si>
    <t>VEGA TOOLS</t>
  </si>
  <si>
    <t>SANJIVANI CANCER CARE</t>
  </si>
  <si>
    <t>SRI VISHNU PUMPS MFG.CO.</t>
  </si>
  <si>
    <t>VNM HYDROTEK</t>
  </si>
  <si>
    <t>HIVER AIRCON PVT.LTD.</t>
  </si>
  <si>
    <t>AADISH GEARS &amp; TRANSMISSIONS PVT.LTD.</t>
  </si>
  <si>
    <t>FILTRA CONSULTANTS &amp; ENGINEERS LTD.</t>
  </si>
  <si>
    <t>INSTITUTE FOR PSYCHOLOGICAL HEALTH</t>
  </si>
  <si>
    <t>RAJ GAURI ENGINEERING PVT.LTD.</t>
  </si>
  <si>
    <t>ROBOTIC EQUIPMENTS</t>
  </si>
  <si>
    <t>ALFA ELECTRONICS</t>
  </si>
  <si>
    <t>AUTOCAL SOLUTIONS PVT.LTD.</t>
  </si>
  <si>
    <t>BNH GAS TANKS LLP</t>
  </si>
  <si>
    <t>DL FLUID POWER CO.</t>
  </si>
  <si>
    <t>MAHA X-RAY EQUIPMENTS PVT. LTD.</t>
  </si>
  <si>
    <t>OILMAX SYSTEMS PVT.LTD.</t>
  </si>
  <si>
    <t>POLYPLAST CHEMI PLANTS (I) PVT.LTD.</t>
  </si>
  <si>
    <t>SK FORMULATIONS INDIA PVT. LTD.</t>
  </si>
  <si>
    <t>YOJ PACK KRAFT</t>
  </si>
  <si>
    <t>MCS TESTING MACHINES</t>
  </si>
  <si>
    <t>ORTON ENGINEERING PVT.LTD.</t>
  </si>
  <si>
    <t>B.K.ENGINEERS</t>
  </si>
  <si>
    <t>LINEAR SYSTEMS</t>
  </si>
  <si>
    <t>SAMAGAY INDUSTRIES</t>
  </si>
  <si>
    <t>GRUPS AUTOMATION</t>
  </si>
  <si>
    <t>SUMANGAL INDUSTRIES</t>
  </si>
  <si>
    <t>GREENOVOC SPECIALITY COATINGS PVT.LTD.</t>
  </si>
  <si>
    <t>VAIBHAVI ENTERPRISES</t>
  </si>
  <si>
    <t>ACHIEVE HYDRAULICS &amp; PNEUMATICS PVT.LTD.</t>
  </si>
  <si>
    <t>AHP MACHINES</t>
  </si>
  <si>
    <t>SHREEJI AQUA TREATMENT PVT.LTD.</t>
  </si>
  <si>
    <t>SONAL REALTY</t>
  </si>
  <si>
    <t>MECHELONIC ENGINEERS PVT.LTD.</t>
  </si>
  <si>
    <t>MUKTA ENGINEERS</t>
  </si>
  <si>
    <t>ARIHANT METALLICA</t>
  </si>
  <si>
    <t>PHYCHEM TECHNOLOGIES PVT. LTD.</t>
  </si>
  <si>
    <t>RAYYAN SPRAY SYSTEMS</t>
  </si>
  <si>
    <t>YUGMA IMPRESSIONS</t>
  </si>
  <si>
    <t>KEYUR CORPORATION</t>
  </si>
  <si>
    <t>MAHAVIR ENTERPRISE</t>
  </si>
  <si>
    <t>PHARMA AIR CONTROL ENGINEERS</t>
  </si>
  <si>
    <t>KUSAM ELECTRICAL INDUSTRIES LTD.</t>
  </si>
  <si>
    <t>SPEPURMAC ENGINEERING SERVICES</t>
  </si>
  <si>
    <t>VISHWAKARMA INDUSTRIES</t>
  </si>
  <si>
    <t xml:space="preserve"> MR.MILIND R.KULKARNI</t>
  </si>
  <si>
    <t xml:space="preserve"> 9822394981 / 9850065630</t>
  </si>
  <si>
    <t xml:space="preserve">KOLHAPUR
                                                    </t>
  </si>
  <si>
    <t xml:space="preserve"> MR.SANDEEP INGALE - DIRECTOR</t>
  </si>
  <si>
    <t xml:space="preserve"> 1800123500023</t>
  </si>
  <si>
    <t xml:space="preserve"> MR.SAGAR KALANI - DIRECTOR</t>
  </si>
  <si>
    <t xml:space="preserve"> 247132 / 247133 / 7709006246 / 7709006232 / 7709006284</t>
  </si>
  <si>
    <t xml:space="preserve">SATARA
                                                    </t>
  </si>
  <si>
    <t xml:space="preserve"> MR.ROHIT MALI - DIRECTOR</t>
  </si>
  <si>
    <t xml:space="preserve"> 2671527 / 2672359 / 9028425907 / 7709018585</t>
  </si>
  <si>
    <t xml:space="preserve"> MR. MAHENDRA BHOIR (ASST. MANAGER IT)</t>
  </si>
  <si>
    <t xml:space="preserve"> 25456546 / 25456500</t>
  </si>
  <si>
    <t xml:space="preserve">THANE
                                                    </t>
  </si>
  <si>
    <t xml:space="preserve"> MR. V.N.HOLLA - DIR.</t>
  </si>
  <si>
    <t xml:space="preserve"> 61393000 (100 Lines)</t>
  </si>
  <si>
    <t xml:space="preserve"> DR. NITIN DESHPANDE - PARTNER</t>
  </si>
  <si>
    <t xml:space="preserve"> 35352555/25391599</t>
  </si>
  <si>
    <t xml:space="preserve"> MR.DINESH RATHI / MR.KUSH RATHI - DIRECTOR</t>
  </si>
  <si>
    <t xml:space="preserve"> 9822026926 / 9325126926</t>
  </si>
  <si>
    <t xml:space="preserve">PUNE
                                                    </t>
  </si>
  <si>
    <t xml:space="preserve"> MR.BHAVIN DEDHIA - DIRECTOR</t>
  </si>
  <si>
    <t xml:space="preserve"> 46780881 / 2 / 3 / 9371179718</t>
  </si>
  <si>
    <t xml:space="preserve"> MR.BHARAT KOKATNUR</t>
  </si>
  <si>
    <t xml:space="preserve"> 18002095050</t>
  </si>
  <si>
    <t xml:space="preserve"> MR.ROHAN BHISE - DIRECTOR</t>
  </si>
  <si>
    <t xml:space="preserve"> 24355384 / 9860027066</t>
  </si>
  <si>
    <t xml:space="preserve"> MR.VIKAS RATHOD - M.D.</t>
  </si>
  <si>
    <t xml:space="preserve"> 25421547 / 9371025315 / 7030326565 / 9325714841 / 9075014802</t>
  </si>
  <si>
    <t xml:space="preserve"> MR.SHREEJIT NAIR - MKTG.MGR.</t>
  </si>
  <si>
    <t xml:space="preserve"> 7798666677 / 9370780555 / 7887889267</t>
  </si>
  <si>
    <t xml:space="preserve"> MR. SANJAY VALSANGKAR - DIR.</t>
  </si>
  <si>
    <t xml:space="preserve"> 8828003826 / 8828003861 / 7777044254 / 7777044624.</t>
  </si>
  <si>
    <t xml:space="preserve"> MR.MANISH K.DOSHI</t>
  </si>
  <si>
    <t xml:space="preserve"> 25786635 / 25789133 / 25789134 / 25799134</t>
  </si>
  <si>
    <t xml:space="preserve">MUMBAI
                                                    </t>
  </si>
  <si>
    <t xml:space="preserve"> MR.BHUPENDRA HURDE</t>
  </si>
  <si>
    <t xml:space="preserve"> 8888857479 / 7775095888</t>
  </si>
  <si>
    <t xml:space="preserve"> MR. SHAIL GOGRI (CEO)</t>
  </si>
  <si>
    <t xml:space="preserve"> 9920776667</t>
  </si>
  <si>
    <t xml:space="preserve"> MR.PRAFFUL NATU - CEO</t>
  </si>
  <si>
    <t xml:space="preserve"> 2777440 / 2778440 / 9921050026</t>
  </si>
  <si>
    <t xml:space="preserve">AHMEDNAGAR
                                                    </t>
  </si>
  <si>
    <t xml:space="preserve"> MR.VIJAY CHIPPALKATTI - EXE. DIRECTOR</t>
  </si>
  <si>
    <t xml:space="preserve"> 2645141 / 2645642 / 9168618451 / 9168618467</t>
  </si>
  <si>
    <t xml:space="preserve">SANGLI
                                                    </t>
  </si>
  <si>
    <t xml:space="preserve"> MR.RAJESH T.PATIL - DIRECTOR</t>
  </si>
  <si>
    <t xml:space="preserve"> 221623 / 221624 / 9822306736</t>
  </si>
  <si>
    <t xml:space="preserve"> MR.S.CHANDRASHEKAR - PROP.</t>
  </si>
  <si>
    <t xml:space="preserve"> 26765010 / 11 / 12 / 66949354</t>
  </si>
  <si>
    <t xml:space="preserve"> MR.S.V.WELE</t>
  </si>
  <si>
    <t xml:space="preserve"> 27110184 / 46764093 / 9822024338</t>
  </si>
  <si>
    <t xml:space="preserve"> MR.ANSHUMAN NAMJOSHI</t>
  </si>
  <si>
    <t xml:space="preserve"> 7517434349 / 9822808484</t>
  </si>
  <si>
    <t xml:space="preserve"> MR.KEYUR BHAT</t>
  </si>
  <si>
    <t xml:space="preserve"> 244480 / 9529177864</t>
  </si>
  <si>
    <t xml:space="preserve"> MR.MUKESH UPADHYAY -DIRECTOR / MR. DHAVAL UPADHYAY</t>
  </si>
  <si>
    <t xml:space="preserve"> 28549059 / 9867339190 / 9324637854 / 9004717718</t>
  </si>
  <si>
    <t xml:space="preserve"> MR.ABHIJEET SHETE</t>
  </si>
  <si>
    <t xml:space="preserve"> 2645775 / 9503435575 / 9822125275</t>
  </si>
  <si>
    <t xml:space="preserve"> MR. HARSHAD PANCHAL - M.D.</t>
  </si>
  <si>
    <t xml:space="preserve"> 28594877 / 28521608 / 9820124804</t>
  </si>
  <si>
    <t xml:space="preserve"> MR.NANDKUMAR R. MANE</t>
  </si>
  <si>
    <t xml:space="preserve"> 24392576 / 9422080516 / 9822141869</t>
  </si>
  <si>
    <t xml:space="preserve"> MR.SUNIL ZALTE - PROP.</t>
  </si>
  <si>
    <t xml:space="preserve"> 9822036995 / 8605013451</t>
  </si>
  <si>
    <t xml:space="preserve"> MR.RIZWAN KHAN / MR.KAUSAR KHAN</t>
  </si>
  <si>
    <t xml:space="preserve"> 223122 / 222402 / 9422436997 / 8087870646 / 9422054526 / 9405748134</t>
  </si>
  <si>
    <t xml:space="preserve">SINDHUDURG
                                                    </t>
  </si>
  <si>
    <t xml:space="preserve"> MR.SUMEET GALA - MD</t>
  </si>
  <si>
    <t xml:space="preserve"> 25821941 / 25822508 / 25826593 / 6847000 / 9223351945 / 9223351946</t>
  </si>
  <si>
    <t xml:space="preserve"> MR. RAJESH SOLANKI - M.D.</t>
  </si>
  <si>
    <t xml:space="preserve"> 25870000 / 9322266380</t>
  </si>
  <si>
    <t xml:space="preserve"> MR.RAYCHAND JANGID - PROP.</t>
  </si>
  <si>
    <t xml:space="preserve"> 9370606017 / 9370606019 / 9320204156 / 9373324492</t>
  </si>
  <si>
    <t xml:space="preserve"> MR.AJAY CHAVAN - DIR.</t>
  </si>
  <si>
    <t xml:space="preserve"> 25917882 / 25917883</t>
  </si>
  <si>
    <t xml:space="preserve"> MR.KEYUR SANGHVI</t>
  </si>
  <si>
    <t xml:space="preserve"> 23464768 / 9167799866 / 9322505685</t>
  </si>
  <si>
    <t xml:space="preserve"> MR. BIPIN I. PANCHAL (DIRECTOR)</t>
  </si>
  <si>
    <t xml:space="preserve"> 9833865058</t>
  </si>
  <si>
    <t xml:space="preserve"> MR. SANJAY ARANAKE</t>
  </si>
  <si>
    <t xml:space="preserve"> 2644468 / 9373054560</t>
  </si>
  <si>
    <t xml:space="preserve"> MR.SATISH SALVEKAR - DIRECTOR</t>
  </si>
  <si>
    <t xml:space="preserve"> 2777380 / 9225320720 / 9225316499</t>
  </si>
  <si>
    <t xml:space="preserve"> MR. SANTOSH BANE (DIRECTOR)</t>
  </si>
  <si>
    <t xml:space="preserve"> 3262307 / 9320240250 / 8600017250 / 9322916496 / 9967767265</t>
  </si>
  <si>
    <t xml:space="preserve"> MR.VASANT PHADTARE - M.D.</t>
  </si>
  <si>
    <t xml:space="preserve"> 240824 / 240803 / 9422108888 / 9096469696</t>
  </si>
  <si>
    <t xml:space="preserve"> MR.KUNAL RAUT - PARTNER</t>
  </si>
  <si>
    <t xml:space="preserve"> 27122151 / 8308815577</t>
  </si>
  <si>
    <t xml:space="preserve"> MR CHINMAY APHALE - DIR.</t>
  </si>
  <si>
    <t xml:space="preserve"> 8080559450 / 9372646048</t>
  </si>
  <si>
    <t xml:space="preserve"> MRS.JAYASHREE CHITRE - MANAGER</t>
  </si>
  <si>
    <t xml:space="preserve"> 25447619 / 20 / 21 / 9011080538</t>
  </si>
  <si>
    <t xml:space="preserve"> MR.KRISHNAKUMAR J.CHHAJED</t>
  </si>
  <si>
    <t xml:space="preserve"> 24497108 / 24436430 / 9372068004</t>
  </si>
  <si>
    <t xml:space="preserve"> MR.SUHAIL INAMDAR / MR.FARROKH MAHAVA - DIR.</t>
  </si>
  <si>
    <t xml:space="preserve"> 9850685511 / 9822053375</t>
  </si>
  <si>
    <t xml:space="preserve"> MR.PRADEEP SHINGRE - PROP.</t>
  </si>
  <si>
    <t xml:space="preserve"> 2585 4509 / 6505 6400 / 2588 3527</t>
  </si>
  <si>
    <t xml:space="preserve"> TAPASYA BABAR - DIR.</t>
  </si>
  <si>
    <t xml:space="preserve"> 25450017 / 18 / 19/ 20</t>
  </si>
  <si>
    <t xml:space="preserve"> MR.SANDESH SHAH - DIRECTOR</t>
  </si>
  <si>
    <t xml:space="preserve"> 9881075004 / 9689002961 / 9373066278</t>
  </si>
  <si>
    <t xml:space="preserve"> MR. PRADEEP DIXIT- DIRECTOR</t>
  </si>
  <si>
    <t xml:space="preserve"> 24150505 / 9820081474 / 9820401606 / 9930430606 / 9920990088</t>
  </si>
  <si>
    <t xml:space="preserve"> MR.DILIP PATANKAR - PROP.</t>
  </si>
  <si>
    <t xml:space="preserve"> 9657194111</t>
  </si>
  <si>
    <t xml:space="preserve"> MR.K.RAVIKUMAR - PROP.</t>
  </si>
  <si>
    <t xml:space="preserve"> 2460543 / 2460156 / 2460161 / 9552559293 / 9822112162</t>
  </si>
  <si>
    <t xml:space="preserve"> MR. PARAG OAK / MR. SACHIN CHAUDHARI</t>
  </si>
  <si>
    <t xml:space="preserve"> 25883328 / 25856570 / 25886457</t>
  </si>
  <si>
    <t xml:space="preserve"> MR.S.B. SHINDE - PROP.</t>
  </si>
  <si>
    <t xml:space="preserve"> 25794145 / 9322668271</t>
  </si>
  <si>
    <t xml:space="preserve"> MR. PRADEEP SHINGRE -CEO</t>
  </si>
  <si>
    <t xml:space="preserve"> 25854509 / 65056400</t>
  </si>
  <si>
    <t xml:space="preserve">NAVI MUMBAI
                                                    </t>
  </si>
  <si>
    <t xml:space="preserve">PALGHAR
                                                    </t>
  </si>
  <si>
    <t xml:space="preserve"> MR. JAGDISH KAMBLE (DIRECTOR)</t>
  </si>
  <si>
    <t xml:space="preserve"> 28568282 / 283 / 291 / 293 / 9821223162</t>
  </si>
  <si>
    <t xml:space="preserve"> MR SANJIV SARNAIK - DIR</t>
  </si>
  <si>
    <t xml:space="preserve"> 25831455 / 25836783 / 9819864206 / 895/ 7738367512 / 7738367510</t>
  </si>
  <si>
    <t xml:space="preserve"> MR. VARDHAN TAMHANKAR - BDM.</t>
  </si>
  <si>
    <t xml:space="preserve"> 25832323 / 49701414/ 49701515</t>
  </si>
  <si>
    <t xml:space="preserve"> MR. MITUL SHAH - PARTNER</t>
  </si>
  <si>
    <t xml:space="preserve"> 23446059 / 23444998</t>
  </si>
  <si>
    <t xml:space="preserve"> MR. MUKESH SHAH - DIR.</t>
  </si>
  <si>
    <t xml:space="preserve"> 28144802</t>
  </si>
  <si>
    <t xml:space="preserve"> MR.TARUN KUKLANI - DIRECTOR</t>
  </si>
  <si>
    <t xml:space="preserve"> 9607918282 / 9372702248 / 9371000609 / 9370694701</t>
  </si>
  <si>
    <t xml:space="preserve"> MR.KISHOR MORE - DIRECTOR</t>
  </si>
  <si>
    <t xml:space="preserve"> 27716029 / 9821222134 / 9773280544</t>
  </si>
  <si>
    <t xml:space="preserve"> MR.VINOD BOLAJ - M.D.</t>
  </si>
  <si>
    <t xml:space="preserve"> 9423035714</t>
  </si>
  <si>
    <t xml:space="preserve"> MR.SAGAR NAGPURE - DIRECTOR</t>
  </si>
  <si>
    <t xml:space="preserve"> 66246600 / 9370289656 / 7020868989</t>
  </si>
  <si>
    <t xml:space="preserve"> MR.MAHESH GOLIVADEKAR - DIRECTOR</t>
  </si>
  <si>
    <t xml:space="preserve"> 244294 / 248608 / 9850585673</t>
  </si>
  <si>
    <t xml:space="preserve"> MR.SHASHIKANT PAWAR (DIRECTOR)</t>
  </si>
  <si>
    <t xml:space="preserve"> 27888339 / 40138339 / 340 / 341 / 7738892746 / 9820174852</t>
  </si>
  <si>
    <t xml:space="preserve"> MR.LAJESH S.KHONA - DIR. / MR.PARIN S.KHONA - DIR.</t>
  </si>
  <si>
    <t xml:space="preserve"> 9819812717 / 9324044004 / 9322951554.</t>
  </si>
  <si>
    <t xml:space="preserve"> MR.KUNAL MARATHE - DIRECTOR</t>
  </si>
  <si>
    <t xml:space="preserve"> 9881198246</t>
  </si>
  <si>
    <t xml:space="preserve"> MR. RAVINDRA RAGHUWANSHI - DIR</t>
  </si>
  <si>
    <t xml:space="preserve"> 40141174 / 75 / 28960074 / 9930020016 / 7718800131 / 7718864979</t>
  </si>
  <si>
    <t xml:space="preserve"> MR.MANGESH SURVE - DIRECTOR</t>
  </si>
  <si>
    <t xml:space="preserve"> 27241501 / 46760122 / 9923181974 / 8669664601 / 8669664603</t>
  </si>
  <si>
    <t xml:space="preserve"> MR.VIKAS H.RANE - M.D.</t>
  </si>
  <si>
    <t xml:space="preserve"> 26875100 / 26875179 / 26875104</t>
  </si>
  <si>
    <t xml:space="preserve"> MR.C.V. MASHALKAR - DIR.</t>
  </si>
  <si>
    <t xml:space="preserve"> 26875424 / 9475 / 9822439464 / 9881721315</t>
  </si>
  <si>
    <t xml:space="preserve"> MR.V.D.PATIL - PROP.</t>
  </si>
  <si>
    <t xml:space="preserve"> 222090 / 9423039772</t>
  </si>
  <si>
    <t xml:space="preserve"> MR. BHAGYESH KSHIRE</t>
  </si>
  <si>
    <t xml:space="preserve"> 27791181 / 27790344</t>
  </si>
  <si>
    <t xml:space="preserve"> MR. DASHARATH S.GAWAS</t>
  </si>
  <si>
    <t xml:space="preserve"> 2874696  / 9820361166 / 9969168109</t>
  </si>
  <si>
    <t xml:space="preserve"> MR.RAYCHAND JANGID</t>
  </si>
  <si>
    <t xml:space="preserve"> MR. ASHOK R.MUDALIAR - PROP.</t>
  </si>
  <si>
    <t xml:space="preserve"> 40023440 / 9892286575</t>
  </si>
  <si>
    <t xml:space="preserve"> MR. RAJESH LAKHANI - DIRECTOR</t>
  </si>
  <si>
    <t xml:space="preserve"> 61452800 / 26865745 / 26865746</t>
  </si>
  <si>
    <t xml:space="preserve"> 8888857479</t>
  </si>
  <si>
    <t xml:space="preserve"> MR. OMKAR DEODHAR (CEO.)</t>
  </si>
  <si>
    <t xml:space="preserve"> 9322269084</t>
  </si>
  <si>
    <t xml:space="preserve"> MR. SATISH N. DHARAP- DIR.</t>
  </si>
  <si>
    <t xml:space="preserve"> 24376004 / 24227887 / 9820333465 / 9930947541</t>
  </si>
  <si>
    <t xml:space="preserve"> MR.PRAVIN WABLE</t>
  </si>
  <si>
    <t xml:space="preserve"> 230838 / 9822471663</t>
  </si>
  <si>
    <t xml:space="preserve">NASHIK
                                                    </t>
  </si>
  <si>
    <t xml:space="preserve"> MR.V.U.KULKARNI - MANAGING DIR.</t>
  </si>
  <si>
    <t xml:space="preserve"> 62556868 ( 100 Lines ) / 9320018189 / 9322999545</t>
  </si>
  <si>
    <t xml:space="preserve"> MR.VIJAY PAWAR - PROP.</t>
  </si>
  <si>
    <t xml:space="preserve"> 2469299 / 9850485504 / 7888034203</t>
  </si>
  <si>
    <t xml:space="preserve"> MR.SACHIN BHAGAT - PROP.</t>
  </si>
  <si>
    <t xml:space="preserve"> 66301555 / 9860087875</t>
  </si>
  <si>
    <t xml:space="preserve"> MR.BALASAHEB GONUGADE - M.D.</t>
  </si>
  <si>
    <t xml:space="preserve"> 240550 / 240904 / 240905 /  8600809999 / 8380059968 / 7350099299 / 7709006261</t>
  </si>
  <si>
    <t xml:space="preserve"> MR.R.S.BELSARE</t>
  </si>
  <si>
    <t xml:space="preserve"> 24490404 / 9822043018</t>
  </si>
  <si>
    <t xml:space="preserve"> MR.DATTA YERUDKAR - M.D.</t>
  </si>
  <si>
    <t xml:space="preserve"> 8928801901 / 9860663150</t>
  </si>
  <si>
    <t xml:space="preserve"> MR.HEMANT VAIDYA - PROP.</t>
  </si>
  <si>
    <t xml:space="preserve"> 29707312 / 7276071675 / 9822085375 / 8796242207</t>
  </si>
  <si>
    <t xml:space="preserve"> MR.VIJAY DHATRAK - PROP.</t>
  </si>
  <si>
    <t xml:space="preserve"> 67974762</t>
  </si>
  <si>
    <t xml:space="preserve"> MR.SANJAY RAUT - PARTNER</t>
  </si>
  <si>
    <t xml:space="preserve"> 66300305 / 9860098706</t>
  </si>
  <si>
    <t xml:space="preserve"> DR. MANDAR R. GADGIL / DR. MAITHILEE M. GADGIL</t>
  </si>
  <si>
    <t xml:space="preserve"> 25394428 / 9029394428 / 9820559983 / 9820167783</t>
  </si>
  <si>
    <t xml:space="preserve"> MR.PRAMOD GAIKWAD - PROP.</t>
  </si>
  <si>
    <t xml:space="preserve"> 9881236139 / 7722076899</t>
  </si>
  <si>
    <t xml:space="preserve"> MR.MADHAV GUDI - DIRECTOR</t>
  </si>
  <si>
    <t xml:space="preserve"> 9975575277 / 7447820777 / 7083688841</t>
  </si>
  <si>
    <t xml:space="preserve"> DR. ANIL HEROOR</t>
  </si>
  <si>
    <t xml:space="preserve"> 2454005 / 9820057850</t>
  </si>
  <si>
    <t xml:space="preserve"> MR. KANNAN IYER (DIRECTOR)</t>
  </si>
  <si>
    <t xml:space="preserve"> 25832002 / 3 / 4</t>
  </si>
  <si>
    <t xml:space="preserve"> MRS. ROHINI WAD - PROP.</t>
  </si>
  <si>
    <t xml:space="preserve"> 25850713 / 25889525</t>
  </si>
  <si>
    <t xml:space="preserve"> MR. LALCHAND HARIA - DIR.</t>
  </si>
  <si>
    <t xml:space="preserve"> 23422768 / 23443638 / 9930043683</t>
  </si>
  <si>
    <t xml:space="preserve"> MR.NISHITH SHAH - M.D.</t>
  </si>
  <si>
    <t xml:space="preserve"> 28590678 / 28599235 / 9821028660</t>
  </si>
  <si>
    <t xml:space="preserve"> MR.D.V.SANGLIKAR / MR.GAURAV SANGLIKAR - PROP.</t>
  </si>
  <si>
    <t xml:space="preserve"> 2672129 / 9890452063 / 8983012343</t>
  </si>
  <si>
    <t xml:space="preserve"> MR.SUHAS KHARE - M.D.</t>
  </si>
  <si>
    <t xml:space="preserve"> 2644204 / 9822000264</t>
  </si>
  <si>
    <t xml:space="preserve"> MR. PRAVIN S.SONKUSARE - PROP.</t>
  </si>
  <si>
    <t xml:space="preserve"> 9321497404 / 9158476069</t>
  </si>
  <si>
    <t xml:space="preserve"> MR. KEDAR GOGATE - DIRECTOR</t>
  </si>
  <si>
    <t xml:space="preserve"> 27600865 / 27690996</t>
  </si>
  <si>
    <t xml:space="preserve"> MR. HARESH SHAH-PROPRIETOR</t>
  </si>
  <si>
    <t xml:space="preserve"> 23447285 / 9167000322 / 9819929304</t>
  </si>
  <si>
    <t xml:space="preserve"> MR.C.R.PATIL - DIR. / MR. RAJESH PATIL</t>
  </si>
  <si>
    <t xml:space="preserve"> 2621925/ 26/ 27 / 28</t>
  </si>
  <si>
    <t xml:space="preserve"> MR.PRITISH UMATHE</t>
  </si>
  <si>
    <t xml:space="preserve"> 67080300 / 8378956427 / 7722008497</t>
  </si>
  <si>
    <t xml:space="preserve"> MR.SANJAY KOWJALGI - PARTNER</t>
  </si>
  <si>
    <t xml:space="preserve"> 221093 / 9823064293</t>
  </si>
  <si>
    <t xml:space="preserve"> MR. S.R. REGE - PARTNER</t>
  </si>
  <si>
    <t xml:space="preserve"> 25894727 / 9819877192/  9821219765</t>
  </si>
  <si>
    <t xml:space="preserve"> MR.FARROKH MAHAVA - DIRECTOR</t>
  </si>
  <si>
    <t xml:space="preserve"> 40720567 / 27123145 / 9850685511</t>
  </si>
  <si>
    <t xml:space="preserve"> DR.DILIP DESHMUKH</t>
  </si>
  <si>
    <t xml:space="preserve"> 24690247 / 9850126770</t>
  </si>
  <si>
    <t xml:space="preserve"> MR.SHRIYASH DESHPANDE - DIRECTOR</t>
  </si>
  <si>
    <t xml:space="preserve"> 25463914 / 9923320599</t>
  </si>
  <si>
    <t xml:space="preserve"> MR.DILIP UTKUR - PRESIDENT</t>
  </si>
  <si>
    <t xml:space="preserve"> 9145003084</t>
  </si>
  <si>
    <t xml:space="preserve"> MR.MOHAMAD MUKADAM</t>
  </si>
  <si>
    <t xml:space="preserve"> 23073426 / 23082006 / 9821296553</t>
  </si>
  <si>
    <t xml:space="preserve"> MR.DINKAR MADHEKAR / MR.SWAPNIL PHADAKE - PROP.</t>
  </si>
  <si>
    <t xml:space="preserve"> 8793012210 / 9422012210 / 9423040830</t>
  </si>
  <si>
    <t xml:space="preserve"> MR.MAYURESH JAGTAP - PROP.</t>
  </si>
  <si>
    <t xml:space="preserve"> 9881104849 / 9822008483</t>
  </si>
  <si>
    <t xml:space="preserve"> MR. NORBERT NAZARETH - PROP. / MRS. JENIFER</t>
  </si>
  <si>
    <t xml:space="preserve"> 66919392 / 28399390 / 9867707419 / 9987557771 / 8928284670</t>
  </si>
  <si>
    <t xml:space="preserve"> MR.SATISH RAMESH TANDLEKAR - DIR.</t>
  </si>
  <si>
    <t xml:space="preserve"> 25853708 / 9167793421/ 996772241 / 9222912931 / 9820302421 / 9820393521</t>
  </si>
  <si>
    <t xml:space="preserve"> MR. RAMESH ANGCHEKAR  / MR. SIDDHESH ANGCHEKAR</t>
  </si>
  <si>
    <t xml:space="preserve"> 28457073 / 8372 / 9820989264</t>
  </si>
  <si>
    <t xml:space="preserve"> MR.MIRIAM SAMUEL - DIR. / MR.HARDESH GUPTA - MANAGER</t>
  </si>
  <si>
    <t xml:space="preserve"> 261131 / 261017 / 275414</t>
  </si>
  <si>
    <t xml:space="preserve"> MR. SANJAY SETH (CEO)</t>
  </si>
  <si>
    <t xml:space="preserve"> 66595800 / 23851007 / 9768811007/ 8080409007</t>
  </si>
  <si>
    <t xml:space="preserve"> MR.AKSHAY MANE</t>
  </si>
  <si>
    <t xml:space="preserve"> 250196 / 250596 / 9860129600 / 9561001390</t>
  </si>
  <si>
    <t xml:space="preserve"> MR.PINAKIN MATE / MR.PRAVIN MALI / MR.GIRISH DINDORKAR</t>
  </si>
  <si>
    <t xml:space="preserve"> 9822064046 / 7350771200</t>
  </si>
  <si>
    <t xml:space="preserve"> MR.GOVIND DUSAD - DIRECTOR</t>
  </si>
  <si>
    <t xml:space="preserve"> 2777285 / 9823039485</t>
  </si>
  <si>
    <t xml:space="preserve"> MR. HARISH PANDEY (PARTNER)</t>
  </si>
  <si>
    <t xml:space="preserve"> 656503</t>
  </si>
  <si>
    <t xml:space="preserve"> MR.DILIP JOSHI / MIHIR JOSHI</t>
  </si>
  <si>
    <t xml:space="preserve"> 2779835 / 2778978 / 9850895772</t>
  </si>
  <si>
    <t xml:space="preserve"> MR.M.YUNUS</t>
  </si>
  <si>
    <t xml:space="preserve"> 2644532/ 2644332 / 2644832 / 9850507360 / 9422041001</t>
  </si>
  <si>
    <t xml:space="preserve"> MR. SAMEER NAIK - ( M.D.)</t>
  </si>
  <si>
    <t xml:space="preserve"> 29251353 / 42250505 / 9820096248</t>
  </si>
  <si>
    <t xml:space="preserve"> MR.ANSAR SHAIKH</t>
  </si>
  <si>
    <t xml:space="preserve"> 1800121703060 / 9850093786 / 8669665222</t>
  </si>
  <si>
    <t xml:space="preserve"> MR.PRADEEP CHHABRIA - PROP.</t>
  </si>
  <si>
    <t xml:space="preserve"> 22084688 / 22035438</t>
  </si>
  <si>
    <t xml:space="preserve"> MR.PRAVIN PARASIYA / MR.SUNIL PATEL</t>
  </si>
  <si>
    <t xml:space="preserve"> 9822063775 / 9960509675</t>
  </si>
  <si>
    <t xml:space="preserve"> MR.H.S.ROKADE - PARTNER</t>
  </si>
  <si>
    <t xml:space="preserve"> 25365294 / 25372504 / 21737777 / 78 / 79</t>
  </si>
  <si>
    <t xml:space="preserve"> MR. HITESH H. PANCHAL- C.E.O.</t>
  </si>
  <si>
    <t xml:space="preserve"> 28962467 / 9619031851 / 9969310067</t>
  </si>
  <si>
    <t xml:space="preserve"> MR.ABHIJIT PAWAR - DIRECTOR</t>
  </si>
  <si>
    <t xml:space="preserve"> 9860233332</t>
  </si>
  <si>
    <t xml:space="preserve"> MR.S.M.TAMBEKAR</t>
  </si>
  <si>
    <t xml:space="preserve"> 8007773194 / 9823014888 / 8007773194</t>
  </si>
  <si>
    <t xml:space="preserve"> MR. RAJEN PAREKH</t>
  </si>
  <si>
    <t xml:space="preserve"> 25080067 / 68 / 69 / 8390482444</t>
  </si>
  <si>
    <t xml:space="preserve"> MR. KAUSHIK SHAH</t>
  </si>
  <si>
    <t xml:space="preserve"> 23851299 / 66638333 / 66638111 / 9833912602 / 9322250637</t>
  </si>
  <si>
    <t xml:space="preserve"> MRS.SHRADDHA SAWANT</t>
  </si>
  <si>
    <t xml:space="preserve"> 7722034924 / 7420099054 / 8484039026 / 9975598938</t>
  </si>
  <si>
    <t xml:space="preserve"> MR. H.S. ROKADE - PROP.</t>
  </si>
  <si>
    <t xml:space="preserve"> 21737777 / 78 / 79</t>
  </si>
  <si>
    <t xml:space="preserve"> MR.TUSHAR VATTURKAR - PROP.</t>
  </si>
  <si>
    <t xml:space="preserve"> 25290894 / 9423002061 / 9422320551 / 9422089371 / 9423508467</t>
  </si>
  <si>
    <t xml:space="preserve"> MR.MILIND BIRADAR - DIRECTOR</t>
  </si>
  <si>
    <t xml:space="preserve"> 9527688282 / 9850826502</t>
  </si>
  <si>
    <t xml:space="preserve"> 9823014888 /8007773194 / 8007773193</t>
  </si>
  <si>
    <t xml:space="preserve"> MR. ANIL PRAJAPATI</t>
  </si>
  <si>
    <t xml:space="preserve"> 28150612 / 28150613 / 9821350214</t>
  </si>
  <si>
    <t xml:space="preserve"> 2644532 / 2644332 / 2644832 / 9850507360 / 9422041001</t>
  </si>
  <si>
    <t xml:space="preserve"> MR.SANKET TAMBEKAR</t>
  </si>
  <si>
    <t xml:space="preserve"> 8007773194 / 9823014888 / 8007773193</t>
  </si>
  <si>
    <t xml:space="preserve"> MR.RAVI GUPTA - PARTNER</t>
  </si>
  <si>
    <t xml:space="preserve"> 23403667 / 23402485 / 9833890253</t>
  </si>
  <si>
    <t xml:space="preserve"> MR.RASIK GUPTA - PROP.</t>
  </si>
  <si>
    <t xml:space="preserve"> 23402485 / 23403667</t>
  </si>
  <si>
    <t xml:space="preserve"> MR.SANJAY KADLAG - DIRECTOR</t>
  </si>
  <si>
    <t xml:space="preserve"> 9822057246 / 9822700034</t>
  </si>
  <si>
    <t xml:space="preserve"> MR. SANJEEV SHAH</t>
  </si>
  <si>
    <t xml:space="preserve"> 67985995 / 9702519999</t>
  </si>
  <si>
    <t xml:space="preserve"> MR.S.N.PATWARDHAN</t>
  </si>
  <si>
    <t xml:space="preserve"> 25442913 / 9823057654</t>
  </si>
  <si>
    <t xml:space="preserve"> MR.KAMLESH PANCHAL - DIR.</t>
  </si>
  <si>
    <t xml:space="preserve"> 42555353 / 28963823 / 42555333</t>
  </si>
  <si>
    <t xml:space="preserve"> DR. AMIT KARKHANIS</t>
  </si>
  <si>
    <t xml:space="preserve"> 7021085020</t>
  </si>
  <si>
    <t xml:space="preserve"> MR.SHOBHIT SRIVASTAVA - DIR.</t>
  </si>
  <si>
    <t xml:space="preserve"> 25476486 / 25476496</t>
  </si>
  <si>
    <t xml:space="preserve"> MR.RAJESH TALAWADEKAR</t>
  </si>
  <si>
    <t xml:space="preserve"> 27130299 / 27130228 / 8087752628 / 7447764383</t>
  </si>
  <si>
    <t xml:space="preserve"> MR.RAJU BARAVKAR - DIRECTOR</t>
  </si>
  <si>
    <t xml:space="preserve"> 9850846493 / 8888827830</t>
  </si>
  <si>
    <t xml:space="preserve"> MR. SAGAR BAIRISETTY</t>
  </si>
  <si>
    <t xml:space="preserve"> 49709847 / 9867344870</t>
  </si>
  <si>
    <t xml:space="preserve"> MR.RAMAKANT TEKADE - PROP.</t>
  </si>
  <si>
    <t xml:space="preserve"> 25965050 / 9820050624</t>
  </si>
  <si>
    <t xml:space="preserve"> MR.JUNED USMAN LORIYA - PROP.</t>
  </si>
  <si>
    <t xml:space="preserve"> 66989478 / 26736862</t>
  </si>
  <si>
    <t xml:space="preserve"> MR.SAMEER KOPARKAR</t>
  </si>
  <si>
    <t xml:space="preserve"> 9822111137</t>
  </si>
  <si>
    <t xml:space="preserve"> MR. SWAPNIL SONAWANE</t>
  </si>
  <si>
    <t xml:space="preserve"> 8788747079</t>
  </si>
  <si>
    <t xml:space="preserve"> MR.NAVIN MEHRA - DIR.</t>
  </si>
  <si>
    <t xml:space="preserve"> 42029999 (50 Lines)</t>
  </si>
  <si>
    <t xml:space="preserve"> MR. RHISHIKESH CHOPADE - M.D.</t>
  </si>
  <si>
    <t xml:space="preserve"> 2383873 / 9922282211</t>
  </si>
  <si>
    <t xml:space="preserve"> MR. AMIT MAKANI (DIR)</t>
  </si>
  <si>
    <t xml:space="preserve"> 42258000 / 9322217611 / 7977695367</t>
  </si>
  <si>
    <t xml:space="preserve"> MR.SAMEER PHADKE</t>
  </si>
  <si>
    <t xml:space="preserve"> 9595395384 / 9822354463 / 9922818961</t>
  </si>
  <si>
    <t xml:space="preserve"> MR.L.M.BHOSALE - PARTNER</t>
  </si>
  <si>
    <t xml:space="preserve"> 9371025468 / 9860625054 / 55</t>
  </si>
  <si>
    <t xml:space="preserve"> MR. PRAVIN R. MARATHE</t>
  </si>
  <si>
    <t xml:space="preserve"> 25942515 / 79636327 / 9821142446</t>
  </si>
  <si>
    <t xml:space="preserve"> MR.PRASHANT V.</t>
  </si>
  <si>
    <t xml:space="preserve"> 2441001 / 4206720 / 9880871337</t>
  </si>
  <si>
    <t xml:space="preserve"> MR.PRASAD PURANDARE - DIR.</t>
  </si>
  <si>
    <t xml:space="preserve"> 9604512297 / 8149831297 / 9921240404</t>
  </si>
  <si>
    <t xml:space="preserve"> MR.TEJAS VEER</t>
  </si>
  <si>
    <t xml:space="preserve"> 8600341143</t>
  </si>
  <si>
    <t xml:space="preserve"> MR.PRADEEP DIVATE - DIRECTOR</t>
  </si>
  <si>
    <t xml:space="preserve"> 9881375232 / 9881108060</t>
  </si>
  <si>
    <t xml:space="preserve"> MR. NITIN PATIL / MR. PAWAN PATIL</t>
  </si>
  <si>
    <t xml:space="preserve"> 27607132</t>
  </si>
  <si>
    <t xml:space="preserve"> MRS.SUJATA KANADE</t>
  </si>
  <si>
    <t xml:space="preserve"> 8793089870 / 8793089871 / 9011146953 / 9011140471</t>
  </si>
  <si>
    <t xml:space="preserve"> MR.ARUN BALWANTI</t>
  </si>
  <si>
    <t xml:space="preserve"> 9371655131 / 8888950060</t>
  </si>
  <si>
    <t xml:space="preserve"> MR. PAWAN PATIL (PROP.)</t>
  </si>
  <si>
    <t xml:space="preserve"> 27547132</t>
  </si>
  <si>
    <t xml:space="preserve"> MR.ASHISH RAWLANI - PROP.</t>
  </si>
  <si>
    <t xml:space="preserve"> 26153222 / 26159222 / 9823040304 / 8055080550</t>
  </si>
  <si>
    <t xml:space="preserve"> MR. ANIL JOSHI- DIRECTOR / MR. MAKUL JOSHI (DIRECTOR)</t>
  </si>
  <si>
    <t xml:space="preserve"> 25557475 / 25557476 / 9819718167</t>
  </si>
  <si>
    <t xml:space="preserve"> MR.DAYANAND KARALE</t>
  </si>
  <si>
    <t xml:space="preserve"> 26980155 / 26980015 / 9370917397</t>
  </si>
  <si>
    <t xml:space="preserve"> MR. CYRIL DSOUZA (DIR) / MR. PRASHANT JADHAV ( ASST. MANAGER CUSTOMER SUPPORT)</t>
  </si>
  <si>
    <t xml:space="preserve"> 49620093 / 9930986899 / 9890822490 / 7304524143</t>
  </si>
  <si>
    <t xml:space="preserve"> MR. KEYUR SANGHVI - PARTNER</t>
  </si>
  <si>
    <t xml:space="preserve"> 28504010  / 9167732208 / 9167730013 / 9820827614</t>
  </si>
  <si>
    <t xml:space="preserve"> MR.SHAILESH SHINDE</t>
  </si>
  <si>
    <t xml:space="preserve"> 9822875526 / 9823755397</t>
  </si>
  <si>
    <t xml:space="preserve"> MR.L.G.TELGE - PROP.</t>
  </si>
  <si>
    <t xml:space="preserve"> 27128180 / 66300416/ 9822551196 / 9822872196</t>
  </si>
  <si>
    <t xml:space="preserve"> DR. ADITYA MANKE</t>
  </si>
  <si>
    <t xml:space="preserve"> 9920436362</t>
  </si>
  <si>
    <t xml:space="preserve"> 28458372 / 28457073 / 9820989264</t>
  </si>
  <si>
    <t xml:space="preserve"> MR. CHETAN MEHTA</t>
  </si>
  <si>
    <t xml:space="preserve"> 23400067 / 23421185</t>
  </si>
  <si>
    <t xml:space="preserve"> MR. SHIVAJI DARADE (M.D)</t>
  </si>
  <si>
    <t xml:space="preserve"> 28304470 / 28714470 / 9773159000</t>
  </si>
  <si>
    <t xml:space="preserve"> MR.ATUL TANKSALE - DIRECTOR</t>
  </si>
  <si>
    <t xml:space="preserve"> 9225643920</t>
  </si>
  <si>
    <t xml:space="preserve"> MR.KETAN B.KHANT- CHAIRMAN &amp; M.D</t>
  </si>
  <si>
    <t xml:space="preserve"> 65214354 / 61898700-100</t>
  </si>
  <si>
    <t xml:space="preserve"> DR. ANAND NADKARNI - MNG.TRUSTEE</t>
  </si>
  <si>
    <t xml:space="preserve"> 25433270</t>
  </si>
  <si>
    <t xml:space="preserve"> MR.RAMESH JADHAV / MR.KASHINATH JADHAV</t>
  </si>
  <si>
    <t xml:space="preserve"> 9922987575 / 9850820408 / 9011188181</t>
  </si>
  <si>
    <t xml:space="preserve"> MR. R.S. UMRIGER/ MR. F.R.UMRIGER</t>
  </si>
  <si>
    <t xml:space="preserve"> 2679 5164/ 2679 5165 / 9323504517 / 9322236062</t>
  </si>
  <si>
    <t xml:space="preserve"> MR.AMOL KALAMKAR / MRS.ASMITA KALAMKAR</t>
  </si>
  <si>
    <t xml:space="preserve"> 9423584456 / 9970169905 / 9623449905 / 9850005320</t>
  </si>
  <si>
    <t xml:space="preserve"> MR. VINIT SHIRSAT</t>
  </si>
  <si>
    <t xml:space="preserve"> 2393420</t>
  </si>
  <si>
    <t xml:space="preserve"> MR.HARJINDER SINGH - PROP.</t>
  </si>
  <si>
    <t xml:space="preserve"> 67170410 / 67170414 / 9823616678 / 9822076167</t>
  </si>
  <si>
    <t xml:space="preserve"> MR.LILESH TODKAR / MR.SANDEEP KHOPADE</t>
  </si>
  <si>
    <t xml:space="preserve"> 9673007756 / 9623453581 / 9673007757</t>
  </si>
  <si>
    <t xml:space="preserve"> MR.ADVAIT MAHAJAN - DIRECTOR</t>
  </si>
  <si>
    <t xml:space="preserve"> 9881028240</t>
  </si>
  <si>
    <t xml:space="preserve"> MR.A.P.GOKHALE - DIRECTOR</t>
  </si>
  <si>
    <t xml:space="preserve"> 25431052 / 9326074504</t>
  </si>
  <si>
    <t xml:space="preserve"> MR. RAHUL SHAH - DIR.</t>
  </si>
  <si>
    <t xml:space="preserve"> 25116659 / 25132294 / 25162450</t>
  </si>
  <si>
    <t xml:space="preserve"> MR. SACHIN JOSHI - CEO</t>
  </si>
  <si>
    <t xml:space="preserve"> 20871964 / 27691959 / 9320299216 / 7498244812</t>
  </si>
  <si>
    <t xml:space="preserve"> MR.KALURAM SABLE - PROP.</t>
  </si>
  <si>
    <t xml:space="preserve"> 9850033800 / 7875000071</t>
  </si>
  <si>
    <t xml:space="preserve"> MR.SHARVIL KARVEKAR</t>
  </si>
  <si>
    <t xml:space="preserve"> 2425674 / 9422043659 / 9405040573</t>
  </si>
  <si>
    <t xml:space="preserve"> MR. SHRINIVAS BHARADWAJ - PARTNER</t>
  </si>
  <si>
    <t xml:space="preserve"> 25881384 / 25881387 / 25882420 / 65771359 / 9322795995 / 9619065995</t>
  </si>
  <si>
    <t xml:space="preserve"> MR.SHRIKANT KULKARNI - PARTNER</t>
  </si>
  <si>
    <t xml:space="preserve"> 258096 / 9689927461</t>
  </si>
  <si>
    <t xml:space="preserve"> MR.B.J.GURUPRASAD</t>
  </si>
  <si>
    <t xml:space="preserve"> 25512534 / 25576002</t>
  </si>
  <si>
    <t xml:space="preserve"> MR.N.M.MALI - PROP.</t>
  </si>
  <si>
    <t xml:space="preserve"> 9326008067 / 9326022292</t>
  </si>
  <si>
    <t xml:space="preserve"> MR.PRASHANT DHAMANKAR - PROP.</t>
  </si>
  <si>
    <t xml:space="preserve"> 6451298 / 6456030 / 9820254611</t>
  </si>
  <si>
    <t xml:space="preserve"> MR.N.M.MALI / MR.SATISH MALI - PROP.</t>
  </si>
  <si>
    <t xml:space="preserve">  MR. SACHIN S. JOSHI - CEO</t>
  </si>
  <si>
    <t xml:space="preserve"> 20871964</t>
  </si>
  <si>
    <t xml:space="preserve"> MS. VAIBHAVI BHAT (OWNER)</t>
  </si>
  <si>
    <t xml:space="preserve"> 26852862 / 26852149</t>
  </si>
  <si>
    <t xml:space="preserve"> MR.R.P.SONAWANE - PROP.</t>
  </si>
  <si>
    <t xml:space="preserve"> 9922443405 / 8805983086</t>
  </si>
  <si>
    <t xml:space="preserve"> MR.R.P.SONAWANE</t>
  </si>
  <si>
    <t xml:space="preserve"> 9922443405</t>
  </si>
  <si>
    <t xml:space="preserve"> MR.SUNIL MEHTA - DIRECTOR</t>
  </si>
  <si>
    <t xml:space="preserve"> 60600228 / 27423939 / 9823053532</t>
  </si>
  <si>
    <t xml:space="preserve"> MR. DHAVAL CHAUHAN</t>
  </si>
  <si>
    <t xml:space="preserve"> 28789260/ 28789261</t>
  </si>
  <si>
    <t xml:space="preserve"> MR. GABIN KATTUKARAN (DIRECTOR)</t>
  </si>
  <si>
    <t xml:space="preserve"> 28571582 / 28571530</t>
  </si>
  <si>
    <t xml:space="preserve"> MR. NILESH SINHA - PROP.</t>
  </si>
  <si>
    <t xml:space="preserve"> 9930320048 / 8692014996</t>
  </si>
  <si>
    <t xml:space="preserve"> MR. CHIRAG SHAH</t>
  </si>
  <si>
    <t xml:space="preserve"> 279000</t>
  </si>
  <si>
    <t xml:space="preserve"> MR.UMAKANT SAVADEKAR - DIRECTOR</t>
  </si>
  <si>
    <t xml:space="preserve"> 9422255035 / 7720045035 / 9422776362</t>
  </si>
  <si>
    <t xml:space="preserve"> MR. R.A.KHAN - PROP.</t>
  </si>
  <si>
    <t xml:space="preserve"> 25826359 / 9766957319 / 8424928432</t>
  </si>
  <si>
    <t xml:space="preserve"> MR.RAHUL BUBANE - PROP.</t>
  </si>
  <si>
    <t xml:space="preserve"> 2473730 / 8055508236 / 9822303472 / 9325299868</t>
  </si>
  <si>
    <t xml:space="preserve">AURANGABAD
                                                    </t>
  </si>
  <si>
    <t xml:space="preserve"> MR.KEYUR MEHTA - PARTNER</t>
  </si>
  <si>
    <t xml:space="preserve"> 23112958 / 66371635</t>
  </si>
  <si>
    <t xml:space="preserve"> MR. MAHASUKH MEHTA - PROP.</t>
  </si>
  <si>
    <t xml:space="preserve"> MR.AKASH MUKKIRWAR - PROP.</t>
  </si>
  <si>
    <t xml:space="preserve"> 7588162358 / 7588534897 / 7588534857</t>
  </si>
  <si>
    <t xml:space="preserve"> MR. NAVIN GOLIYA / MR. CHANDMAL GOLIYA</t>
  </si>
  <si>
    <t xml:space="preserve"> 24124540 / 24181649 / 27750662 / 9869478593</t>
  </si>
  <si>
    <t xml:space="preserve"> MR.VIVEK PITKE</t>
  </si>
  <si>
    <t xml:space="preserve"> 9822031792</t>
  </si>
  <si>
    <t xml:space="preserve"> MR.ANIL LOHAR - PROP.</t>
  </si>
  <si>
    <t xml:space="preserve"> 2677137 / 9822790126 / 9405040126  / 7722090126</t>
  </si>
  <si>
    <t xml:space="preserve"> 2586 4509 / 6505 6400 / 2588 3527</t>
  </si>
  <si>
    <t>Timestamp</t>
  </si>
  <si>
    <t>SSS</t>
  </si>
  <si>
    <t>RRR</t>
  </si>
  <si>
    <t xml:space="preserve"> REQ COLLECTED</t>
  </si>
  <si>
    <t>REQUIREMENT REPORT</t>
  </si>
  <si>
    <t>REQUIREMENT DIFFR.</t>
  </si>
  <si>
    <t>FINANCE LEAD</t>
  </si>
  <si>
    <t>Date</t>
  </si>
  <si>
    <t>KRA (MONTHLY)</t>
  </si>
  <si>
    <t>MONTH</t>
  </si>
  <si>
    <t xml:space="preserve">ROHIT </t>
  </si>
  <si>
    <t>MACHINE REQ</t>
  </si>
  <si>
    <t>DAILY REQ</t>
  </si>
  <si>
    <t>MONTHLY REQ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</si>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</sst>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m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8"/>
      <color theme="1"/>
      <name val="Arial Black"/>
      <family val="2"/>
    </font>
    <font>
      <b/>
      <sz val="24"/>
      <color theme="1"/>
      <name val="Arial Rounded MT Bold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CB3A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-0.249977111117893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2" fillId="2" borderId="0" xfId="0" applyFont="1" applyFill="1"/>
    <xf numFmtId="16" fontId="2" fillId="2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3" fillId="0" borderId="0" xfId="0" applyFont="1"/>
    <xf numFmtId="164" fontId="1" fillId="4" borderId="0" xfId="0" applyNumberFormat="1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  <xf numFmtId="16" fontId="0" fillId="0" borderId="0" xfId="0" applyNumberFormat="1"/>
    <xf numFmtId="0" fontId="4" fillId="13" borderId="0" xfId="0" applyFont="1" applyFill="1"/>
    <xf numFmtId="16" fontId="7" fillId="14" borderId="0" xfId="0" applyNumberFormat="1" applyFont="1" applyFill="1"/>
    <xf numFmtId="16" fontId="7" fillId="11" borderId="1" xfId="0" applyNumberFormat="1" applyFont="1" applyFill="1" applyBorder="1"/>
    <xf numFmtId="16" fontId="2" fillId="2" borderId="3" xfId="0" applyNumberFormat="1" applyFont="1" applyFill="1" applyBorder="1"/>
    <xf numFmtId="0" fontId="5" fillId="8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7" borderId="3" xfId="0" applyFont="1" applyFill="1" applyBorder="1"/>
    <xf numFmtId="0" fontId="1" fillId="0" borderId="0" xfId="0" applyFont="1"/>
    <xf numFmtId="0" fontId="1" fillId="9" borderId="3" xfId="0" applyFont="1" applyFill="1" applyBorder="1"/>
    <xf numFmtId="2" fontId="1" fillId="9" borderId="3" xfId="0" applyNumberFormat="1" applyFont="1" applyFill="1" applyBorder="1"/>
    <xf numFmtId="0" fontId="1" fillId="0" borderId="3" xfId="0" applyFont="1" applyBorder="1"/>
    <xf numFmtId="0" fontId="1" fillId="9" borderId="0" xfId="0" applyFont="1" applyFill="1"/>
    <xf numFmtId="0" fontId="7" fillId="2" borderId="0" xfId="0" applyFont="1" applyFill="1"/>
    <xf numFmtId="0" fontId="1" fillId="13" borderId="0" xfId="0" applyFont="1" applyFill="1"/>
    <xf numFmtId="16" fontId="1" fillId="12" borderId="0" xfId="0" applyNumberFormat="1" applyFont="1" applyFill="1"/>
    <xf numFmtId="0" fontId="1" fillId="0" borderId="2" xfId="0" applyFont="1" applyBorder="1"/>
    <xf numFmtId="0" fontId="1" fillId="2" borderId="4" xfId="0" applyFont="1" applyFill="1" applyBorder="1"/>
    <xf numFmtId="0" fontId="1" fillId="9" borderId="4" xfId="0" applyFont="1" applyFill="1" applyBorder="1"/>
    <xf numFmtId="2" fontId="2" fillId="2" borderId="0" xfId="0" applyNumberFormat="1" applyFont="1" applyFill="1"/>
    <xf numFmtId="2" fontId="0" fillId="0" borderId="0" xfId="0" applyNumberFormat="1"/>
    <xf numFmtId="2" fontId="1" fillId="0" borderId="0" xfId="0" applyNumberFormat="1" applyFont="1"/>
    <xf numFmtId="0" fontId="0" fillId="15" borderId="5" xfId="0" applyFill="1" applyBorder="1"/>
    <xf numFmtId="0" fontId="0" fillId="15" borderId="6" xfId="0" applyFill="1" applyBorder="1"/>
    <xf numFmtId="0" fontId="0" fillId="0" borderId="5" xfId="0" applyBorder="1"/>
    <xf numFmtId="0" fontId="0" fillId="0" borderId="6" xfId="0" applyBorder="1"/>
    <xf numFmtId="0" fontId="0" fillId="15" borderId="7" xfId="0" applyFill="1" applyBorder="1"/>
    <xf numFmtId="0" fontId="0" fillId="0" borderId="7" xfId="0" applyBorder="1"/>
    <xf numFmtId="22" fontId="0" fillId="0" borderId="0" xfId="0" applyNumberFormat="1"/>
    <xf numFmtId="165" fontId="0" fillId="0" borderId="0" xfId="0" applyNumberFormat="1"/>
    <xf numFmtId="14" fontId="0" fillId="0" borderId="0" xfId="0" applyNumberFormat="1"/>
    <xf numFmtId="2" fontId="1" fillId="9" borderId="0" xfId="0" applyNumberFormat="1" applyFont="1" applyFill="1"/>
    <xf numFmtId="0" fontId="10" fillId="2" borderId="0" xfId="0" applyFont="1" applyFill="1"/>
    <xf numFmtId="14" fontId="11" fillId="2" borderId="0" xfId="0" applyNumberFormat="1" applyFont="1" applyFill="1"/>
    <xf numFmtId="16" fontId="11" fillId="2" borderId="0" xfId="0" applyNumberFormat="1" applyFont="1" applyFill="1"/>
    <xf numFmtId="0" fontId="12" fillId="5" borderId="0" xfId="0" applyFont="1" applyFill="1" applyAlignment="1">
      <alignment horizontal="center"/>
    </xf>
    <xf numFmtId="0" fontId="0" fillId="16" borderId="0" xfId="0" applyFill="1"/>
    <xf numFmtId="0" fontId="1" fillId="16" borderId="0" xfId="0" applyFont="1" applyFill="1"/>
    <xf numFmtId="0" fontId="0" fillId="16" borderId="4" xfId="0" applyFill="1" applyBorder="1"/>
    <xf numFmtId="0" fontId="0" fillId="2" borderId="4" xfId="0" applyFill="1" applyBorder="1"/>
    <xf numFmtId="16" fontId="0" fillId="2" borderId="4" xfId="0" applyNumberFormat="1" applyFill="1" applyBorder="1"/>
    <xf numFmtId="0" fontId="12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2" fontId="0" fillId="16" borderId="4" xfId="0" applyNumberFormat="1" applyFill="1" applyBorder="1"/>
    <xf numFmtId="0" fontId="12" fillId="5" borderId="8" xfId="0" applyFont="1" applyFill="1" applyBorder="1" applyAlignment="1">
      <alignment horizontal="center"/>
    </xf>
    <xf numFmtId="0" fontId="0" fillId="2" borderId="4" xfId="0" applyFont="1" applyFill="1" applyBorder="1"/>
    <xf numFmtId="0" fontId="0" fillId="16" borderId="4" xfId="0" applyFont="1" applyFill="1" applyBorder="1"/>
  </cellXfs>
  <cellStyles count="1">
    <cellStyle name="Normal" xfId="0" builtinId="0"/>
  </cellStyles>
  <dxfs count="1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1" formatCode="dd/mmm"/>
    </dxf>
    <dxf>
      <numFmt numFmtId="19" formatCode="dd/mm/yyyy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CB3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1A8F384-EBF5-48D9-A2D0-1DFC5C25AC07}" autoFormatId="16" applyNumberFormats="0" applyBorderFormats="0" applyFontFormats="0" applyPatternFormats="0" applyAlignmentFormats="0" applyWidthHeightFormats="0">
  <queryTableRefresh nextId="5">
    <queryTableFields count="4">
      <queryTableField id="1" name="CMP_NAME" tableColumnId="1"/>
      <queryTableField id="2" name="NAME" tableColumnId="2"/>
      <queryTableField id="3" name="CONTACT_NO" tableColumnId="3"/>
      <queryTableField id="4" name="LOC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5988255-7257-4BF7-B0FD-DF8016375F0C}" autoFormatId="16" applyNumberFormats="0" applyBorderFormats="0" applyFontFormats="0" applyPatternFormats="0" applyAlignmentFormats="0" applyWidthHeightFormats="0">
  <queryTableRefresh nextId="13">
    <queryTableFields count="12">
      <queryTableField id="1" name="Timestamp" tableColumnId="1"/>
      <queryTableField id="2" name="Month" tableColumnId="2"/>
      <queryTableField id="3" name="Date" tableColumnId="3"/>
      <queryTableField id="4" name="SM NAME" tableColumnId="4"/>
      <queryTableField id="5" name="Company Name" tableColumnId="5"/>
      <queryTableField id="6" name="Client Name" tableColumnId="6"/>
      <queryTableField id="7" name="Client Number" tableColumnId="7"/>
      <queryTableField id="8" name="Client Location" tableColumnId="8"/>
      <queryTableField id="9" name="Business Type" tableColumnId="9"/>
      <queryTableField id="10" name="REQUIREMENT" tableColumnId="10"/>
      <queryTableField id="11" name="Machine Type" tableColumnId="11"/>
      <queryTableField id="12" name="Descript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B2C89A-3D43-4050-8DF5-AB01DBDAE933}" name="Table_2" displayName="Table_2" ref="A1:D230" tableType="queryTable" totalsRowShown="0">
  <autoFilter ref="A1:D230" xr:uid="{FCB2C89A-3D43-4050-8DF5-AB01DBDAE933}"/>
  <tableColumns count="4">
    <tableColumn id="1" xr3:uid="{CA6571E5-5536-4F61-9C75-96DC66C1A126}" uniqueName="1" name="CMP_NAME" queryTableFieldId="1" dataDxfId="16"/>
    <tableColumn id="2" xr3:uid="{0E437B2F-06D5-4398-A001-D75999FC4963}" uniqueName="2" name="NAME" queryTableFieldId="2" dataDxfId="15"/>
    <tableColumn id="3" xr3:uid="{D5B53A73-572C-44C9-A5F7-D3F2223F7C0E}" uniqueName="3" name="CONTACT_NO" queryTableFieldId="3" dataDxfId="14"/>
    <tableColumn id="4" xr3:uid="{377A67B3-C4F1-441B-8FDB-DF620872CFC0}" uniqueName="4" name="LOCATION" queryTableFieldId="4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CABFC8-EB43-46B4-BF7B-14C3B3876229}" name="Table_4" displayName="Table_4" ref="A1:L3" tableType="queryTable" totalsRowShown="0">
  <autoFilter ref="A1:L3" xr:uid="{F0CABFC8-EB43-46B4-BF7B-14C3B3876229}"/>
  <tableColumns count="12">
    <tableColumn id="1" xr3:uid="{A873393E-81AD-491B-BB56-10CD81079C5D}" uniqueName="1" name="Timestamp" queryTableFieldId="1" dataDxfId="12"/>
    <tableColumn id="2" xr3:uid="{A17743AE-D7B1-4302-8D8B-398527125278}" uniqueName="2" name="Month" queryTableFieldId="2" dataDxfId="11"/>
    <tableColumn id="3" xr3:uid="{157CA1E4-4098-4163-A22A-575329B62674}" uniqueName="3" name="Date" queryTableFieldId="3" dataDxfId="10"/>
    <tableColumn id="4" xr3:uid="{515AB85E-D9BE-402F-BE66-045DAB15BFC4}" uniqueName="4" name="SM NAME" queryTableFieldId="4" dataDxfId="9"/>
    <tableColumn id="5" xr3:uid="{D8E97ED3-0993-4702-B484-2339BA81C421}" uniqueName="5" name="Company Name" queryTableFieldId="5" dataDxfId="8"/>
    <tableColumn id="6" xr3:uid="{704862BD-4490-445B-ADAD-0706CDFF2AC3}" uniqueName="6" name="Client Name" queryTableFieldId="6" dataDxfId="7"/>
    <tableColumn id="7" xr3:uid="{F07A8349-3E4E-45AB-A34E-4AE6505CB3FD}" uniqueName="7" name="Client Number" queryTableFieldId="7"/>
    <tableColumn id="8" xr3:uid="{C5A37B4E-17A6-4A94-8A0B-42E07E1EDEEA}" uniqueName="8" name="Client Location" queryTableFieldId="8" dataDxfId="6"/>
    <tableColumn id="9" xr3:uid="{8EA2C8DA-A1A4-4F17-BD55-0C6DAB612737}" uniqueName="9" name="Business Type" queryTableFieldId="9" dataDxfId="5"/>
    <tableColumn id="10" xr3:uid="{7CFFE2CC-B266-4BCE-81BE-45DA461D61CB}" uniqueName="10" name="REQUIREMENT" queryTableFieldId="10" dataDxfId="4"/>
    <tableColumn id="11" xr3:uid="{504D3C92-0066-435C-9071-3A20A7D5EA0C}" uniqueName="11" name="Machine Type" queryTableFieldId="11" dataDxfId="3"/>
    <tableColumn id="12" xr3:uid="{27CE6E82-29CA-4ACF-A3D7-572E3DF30DC0}" uniqueName="12" name="Description" queryTableFieldId="1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6BEBDA-0781-48CC-9A22-CA6CF7D951C4}" name="Table4" displayName="Table4" ref="A1:N3" totalsRowShown="0" headerRowDxfId="1">
  <autoFilter ref="A1:N3" xr:uid="{C06BEBDA-0781-48CC-9A22-CA6CF7D951C4}"/>
  <tableColumns count="14">
    <tableColumn id="1" xr3:uid="{A9E28C93-639E-4883-999F-D6CB32C67449}" name="Month"/>
    <tableColumn id="2" xr3:uid="{96BCF2F1-B13A-4F21-ACDE-DDE29DA69C17}" name="DATE" dataDxfId="0"/>
    <tableColumn id="3" xr3:uid="{13E1121D-A08A-421A-8827-22AF2CF12DC5}" name="SM_name"/>
    <tableColumn id="4" xr3:uid="{3E1DE5E9-1FAA-4CE0-BEF3-6D59D0DAC530}" name="REQ_TYPE"/>
    <tableColumn id="5" xr3:uid="{3D28A359-086A-4491-8651-4445B36067BA}" name="USE_TYPE"/>
    <tableColumn id="6" xr3:uid="{6249010A-FD3D-4161-AB51-54C9AEBABDD5}" name="MACH_TYPE"/>
    <tableColumn id="7" xr3:uid="{76F984AB-3580-4164-A426-DFA47B0DFB64}" name="COMPANY"/>
    <tableColumn id="8" xr3:uid="{7905643A-2E3C-465C-9C03-6667F6727702}" name="NAME"/>
    <tableColumn id="9" xr3:uid="{C9DDA1BC-A0B3-4BA1-903E-50165494555E}" name="CONTACT"/>
    <tableColumn id="10" xr3:uid="{A212277B-41DC-4868-A4BC-C8FB87D7E07A}" name="LOCATION"/>
    <tableColumn id="11" xr3:uid="{476DA01F-EC9C-4BFF-8857-5607D3F67DE5}" name="DESCRAPTION"/>
    <tableColumn id="12" xr3:uid="{624B01BB-610C-4D41-AD99-EA50735E7F14}" name="SOURCE"/>
    <tableColumn id="13" xr3:uid="{E8E66E47-080B-453D-BF28-33205732C4F6}" name="DEALER_NAME"/>
    <tableColumn id="14" xr3:uid="{A37A0BED-82A3-4768-99E1-1C81D64C7FA7}" name="LIVE_S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8E8E-0CAA-4027-8D63-6F0CBD3F9701}">
  <dimension ref="A1:D230"/>
  <sheetViews>
    <sheetView tabSelected="1" zoomScale="76" workbookViewId="0">
      <selection activeCell="B54" sqref="B54"/>
    </sheetView>
  </sheetViews>
  <sheetFormatPr defaultRowHeight="14.4" x14ac:dyDescent="0.3"/>
  <cols>
    <col min="1" max="1" width="50.88671875" bestFit="1" customWidth="1"/>
    <col min="2" max="2" width="77.88671875" bestFit="1" customWidth="1"/>
    <col min="3" max="3" width="71.5546875" bestFit="1" customWidth="1"/>
    <col min="4" max="4" width="39" bestFit="1" customWidth="1"/>
  </cols>
  <sheetData>
    <row r="1" spans="1:4" x14ac:dyDescent="0.3">
      <c r="A1" t="s">
        <v>148</v>
      </c>
      <c r="B1" t="s">
        <v>71</v>
      </c>
      <c r="C1" t="s">
        <v>149</v>
      </c>
      <c r="D1" t="s">
        <v>73</v>
      </c>
    </row>
    <row r="2" spans="1:4" x14ac:dyDescent="0.3">
      <c r="A2" t="s">
        <v>150</v>
      </c>
      <c r="B2" t="s">
        <v>372</v>
      </c>
      <c r="C2" t="s">
        <v>373</v>
      </c>
      <c r="D2" t="s">
        <v>374</v>
      </c>
    </row>
    <row r="3" spans="1:4" x14ac:dyDescent="0.3">
      <c r="A3" t="s">
        <v>151</v>
      </c>
      <c r="B3" t="s">
        <v>375</v>
      </c>
      <c r="C3" t="s">
        <v>376</v>
      </c>
      <c r="D3" t="s">
        <v>374</v>
      </c>
    </row>
    <row r="4" spans="1:4" x14ac:dyDescent="0.3">
      <c r="A4" t="s">
        <v>152</v>
      </c>
      <c r="B4" t="s">
        <v>377</v>
      </c>
      <c r="C4" t="s">
        <v>378</v>
      </c>
      <c r="D4" t="s">
        <v>379</v>
      </c>
    </row>
    <row r="5" spans="1:4" x14ac:dyDescent="0.3">
      <c r="A5" t="s">
        <v>153</v>
      </c>
      <c r="B5" t="s">
        <v>380</v>
      </c>
      <c r="C5" t="s">
        <v>381</v>
      </c>
      <c r="D5" t="s">
        <v>374</v>
      </c>
    </row>
    <row r="6" spans="1:4" x14ac:dyDescent="0.3">
      <c r="A6" t="s">
        <v>154</v>
      </c>
      <c r="B6" t="s">
        <v>382</v>
      </c>
      <c r="C6" t="s">
        <v>383</v>
      </c>
      <c r="D6" t="s">
        <v>384</v>
      </c>
    </row>
    <row r="7" spans="1:4" x14ac:dyDescent="0.3">
      <c r="A7" t="s">
        <v>155</v>
      </c>
      <c r="B7" t="s">
        <v>385</v>
      </c>
      <c r="C7" t="s">
        <v>386</v>
      </c>
      <c r="D7" t="s">
        <v>384</v>
      </c>
    </row>
    <row r="8" spans="1:4" x14ac:dyDescent="0.3">
      <c r="A8" t="s">
        <v>156</v>
      </c>
      <c r="B8" t="s">
        <v>387</v>
      </c>
      <c r="C8" t="s">
        <v>388</v>
      </c>
      <c r="D8" t="s">
        <v>384</v>
      </c>
    </row>
    <row r="9" spans="1:4" x14ac:dyDescent="0.3">
      <c r="A9" t="s">
        <v>157</v>
      </c>
      <c r="B9" t="s">
        <v>389</v>
      </c>
      <c r="C9" t="s">
        <v>390</v>
      </c>
      <c r="D9" t="s">
        <v>391</v>
      </c>
    </row>
    <row r="10" spans="1:4" x14ac:dyDescent="0.3">
      <c r="A10" t="s">
        <v>158</v>
      </c>
      <c r="B10" t="s">
        <v>392</v>
      </c>
      <c r="C10" t="s">
        <v>393</v>
      </c>
      <c r="D10" t="s">
        <v>391</v>
      </c>
    </row>
    <row r="11" spans="1:4" x14ac:dyDescent="0.3">
      <c r="A11" t="s">
        <v>159</v>
      </c>
      <c r="B11" t="s">
        <v>394</v>
      </c>
      <c r="C11" t="s">
        <v>395</v>
      </c>
      <c r="D11" t="s">
        <v>391</v>
      </c>
    </row>
    <row r="12" spans="1:4" x14ac:dyDescent="0.3">
      <c r="A12" t="s">
        <v>160</v>
      </c>
      <c r="B12" t="s">
        <v>396</v>
      </c>
      <c r="C12" t="s">
        <v>397</v>
      </c>
      <c r="D12" t="s">
        <v>391</v>
      </c>
    </row>
    <row r="13" spans="1:4" x14ac:dyDescent="0.3">
      <c r="A13" t="s">
        <v>161</v>
      </c>
      <c r="B13" t="s">
        <v>398</v>
      </c>
      <c r="C13" t="s">
        <v>399</v>
      </c>
      <c r="D13" t="s">
        <v>391</v>
      </c>
    </row>
    <row r="14" spans="1:4" x14ac:dyDescent="0.3">
      <c r="A14" t="s">
        <v>162</v>
      </c>
      <c r="B14" t="s">
        <v>400</v>
      </c>
      <c r="C14" t="s">
        <v>401</v>
      </c>
      <c r="D14" t="s">
        <v>391</v>
      </c>
    </row>
    <row r="15" spans="1:4" x14ac:dyDescent="0.3">
      <c r="A15" t="s">
        <v>163</v>
      </c>
      <c r="B15" t="s">
        <v>402</v>
      </c>
      <c r="C15" t="s">
        <v>403</v>
      </c>
      <c r="D15" t="s">
        <v>384</v>
      </c>
    </row>
    <row r="16" spans="1:4" x14ac:dyDescent="0.3">
      <c r="A16" t="s">
        <v>164</v>
      </c>
      <c r="B16" t="s">
        <v>404</v>
      </c>
      <c r="C16" t="s">
        <v>405</v>
      </c>
      <c r="D16" t="s">
        <v>406</v>
      </c>
    </row>
    <row r="17" spans="1:4" x14ac:dyDescent="0.3">
      <c r="A17" t="s">
        <v>165</v>
      </c>
      <c r="B17" t="s">
        <v>407</v>
      </c>
      <c r="C17" t="s">
        <v>408</v>
      </c>
      <c r="D17" t="s">
        <v>391</v>
      </c>
    </row>
    <row r="18" spans="1:4" x14ac:dyDescent="0.3">
      <c r="A18" t="s">
        <v>166</v>
      </c>
      <c r="B18" t="s">
        <v>409</v>
      </c>
      <c r="C18" t="s">
        <v>410</v>
      </c>
      <c r="D18" t="s">
        <v>384</v>
      </c>
    </row>
    <row r="19" spans="1:4" x14ac:dyDescent="0.3">
      <c r="A19" t="s">
        <v>167</v>
      </c>
      <c r="B19" t="s">
        <v>411</v>
      </c>
      <c r="C19" t="s">
        <v>412</v>
      </c>
      <c r="D19" t="s">
        <v>413</v>
      </c>
    </row>
    <row r="20" spans="1:4" x14ac:dyDescent="0.3">
      <c r="A20" t="s">
        <v>168</v>
      </c>
      <c r="B20" t="s">
        <v>414</v>
      </c>
      <c r="C20" t="s">
        <v>415</v>
      </c>
      <c r="D20" t="s">
        <v>416</v>
      </c>
    </row>
    <row r="21" spans="1:4" x14ac:dyDescent="0.3">
      <c r="A21" t="s">
        <v>169</v>
      </c>
      <c r="B21" t="s">
        <v>417</v>
      </c>
      <c r="C21" t="s">
        <v>418</v>
      </c>
      <c r="D21" t="s">
        <v>374</v>
      </c>
    </row>
    <row r="22" spans="1:4" x14ac:dyDescent="0.3">
      <c r="A22" t="s">
        <v>170</v>
      </c>
      <c r="B22" t="s">
        <v>419</v>
      </c>
      <c r="C22" t="s">
        <v>420</v>
      </c>
      <c r="D22" t="s">
        <v>406</v>
      </c>
    </row>
    <row r="23" spans="1:4" x14ac:dyDescent="0.3">
      <c r="A23" t="s">
        <v>171</v>
      </c>
      <c r="B23" t="s">
        <v>421</v>
      </c>
      <c r="C23" t="s">
        <v>422</v>
      </c>
      <c r="D23" t="s">
        <v>391</v>
      </c>
    </row>
    <row r="24" spans="1:4" x14ac:dyDescent="0.3">
      <c r="A24" t="s">
        <v>172</v>
      </c>
      <c r="B24" t="s">
        <v>423</v>
      </c>
      <c r="C24" t="s">
        <v>424</v>
      </c>
      <c r="D24" t="s">
        <v>416</v>
      </c>
    </row>
    <row r="25" spans="1:4" x14ac:dyDescent="0.3">
      <c r="A25" t="s">
        <v>173</v>
      </c>
      <c r="B25" t="s">
        <v>425</v>
      </c>
      <c r="C25" t="s">
        <v>426</v>
      </c>
      <c r="D25" t="s">
        <v>379</v>
      </c>
    </row>
    <row r="26" spans="1:4" x14ac:dyDescent="0.3">
      <c r="A26" t="s">
        <v>174</v>
      </c>
      <c r="B26" t="s">
        <v>427</v>
      </c>
      <c r="C26" t="s">
        <v>428</v>
      </c>
      <c r="D26" t="s">
        <v>406</v>
      </c>
    </row>
    <row r="27" spans="1:4" x14ac:dyDescent="0.3">
      <c r="A27" t="s">
        <v>175</v>
      </c>
      <c r="B27" t="s">
        <v>429</v>
      </c>
      <c r="C27" t="s">
        <v>430</v>
      </c>
      <c r="D27" t="s">
        <v>416</v>
      </c>
    </row>
    <row r="28" spans="1:4" x14ac:dyDescent="0.3">
      <c r="A28" t="s">
        <v>176</v>
      </c>
      <c r="B28" t="s">
        <v>431</v>
      </c>
      <c r="C28" t="s">
        <v>432</v>
      </c>
      <c r="D28" t="s">
        <v>406</v>
      </c>
    </row>
    <row r="29" spans="1:4" x14ac:dyDescent="0.3">
      <c r="A29" t="s">
        <v>177</v>
      </c>
      <c r="B29" t="s">
        <v>433</v>
      </c>
      <c r="C29" t="s">
        <v>434</v>
      </c>
      <c r="D29" t="s">
        <v>391</v>
      </c>
    </row>
    <row r="30" spans="1:4" x14ac:dyDescent="0.3">
      <c r="A30" t="s">
        <v>178</v>
      </c>
      <c r="B30" t="s">
        <v>435</v>
      </c>
      <c r="C30" t="s">
        <v>436</v>
      </c>
      <c r="D30" t="s">
        <v>391</v>
      </c>
    </row>
    <row r="31" spans="1:4" x14ac:dyDescent="0.3">
      <c r="A31" t="s">
        <v>179</v>
      </c>
      <c r="B31" t="s">
        <v>437</v>
      </c>
      <c r="C31" t="s">
        <v>438</v>
      </c>
      <c r="D31" t="s">
        <v>439</v>
      </c>
    </row>
    <row r="32" spans="1:4" x14ac:dyDescent="0.3">
      <c r="A32" t="s">
        <v>180</v>
      </c>
      <c r="B32" t="s">
        <v>440</v>
      </c>
      <c r="C32" t="s">
        <v>441</v>
      </c>
      <c r="D32" t="s">
        <v>384</v>
      </c>
    </row>
    <row r="33" spans="1:4" x14ac:dyDescent="0.3">
      <c r="A33" t="s">
        <v>181</v>
      </c>
      <c r="B33" t="s">
        <v>442</v>
      </c>
      <c r="C33" t="s">
        <v>443</v>
      </c>
      <c r="D33" t="s">
        <v>384</v>
      </c>
    </row>
    <row r="34" spans="1:4" x14ac:dyDescent="0.3">
      <c r="A34" t="s">
        <v>182</v>
      </c>
      <c r="B34" t="s">
        <v>444</v>
      </c>
      <c r="C34" t="s">
        <v>445</v>
      </c>
      <c r="D34" t="s">
        <v>391</v>
      </c>
    </row>
    <row r="35" spans="1:4" x14ac:dyDescent="0.3">
      <c r="A35" t="s">
        <v>183</v>
      </c>
      <c r="B35" t="s">
        <v>446</v>
      </c>
      <c r="C35" t="s">
        <v>447</v>
      </c>
      <c r="D35" t="s">
        <v>406</v>
      </c>
    </row>
    <row r="36" spans="1:4" x14ac:dyDescent="0.3">
      <c r="A36" t="s">
        <v>184</v>
      </c>
      <c r="B36" t="s">
        <v>448</v>
      </c>
      <c r="C36" t="s">
        <v>449</v>
      </c>
      <c r="D36" t="s">
        <v>406</v>
      </c>
    </row>
    <row r="37" spans="1:4" x14ac:dyDescent="0.3">
      <c r="A37" t="s">
        <v>185</v>
      </c>
      <c r="B37" t="s">
        <v>450</v>
      </c>
      <c r="C37" t="s">
        <v>451</v>
      </c>
      <c r="D37" t="s">
        <v>384</v>
      </c>
    </row>
    <row r="38" spans="1:4" x14ac:dyDescent="0.3">
      <c r="A38" t="s">
        <v>186</v>
      </c>
      <c r="B38" t="s">
        <v>452</v>
      </c>
      <c r="C38" t="s">
        <v>453</v>
      </c>
      <c r="D38" t="s">
        <v>416</v>
      </c>
    </row>
    <row r="39" spans="1:4" x14ac:dyDescent="0.3">
      <c r="A39" t="s">
        <v>187</v>
      </c>
      <c r="B39" t="s">
        <v>454</v>
      </c>
      <c r="C39" t="s">
        <v>455</v>
      </c>
      <c r="D39" t="s">
        <v>413</v>
      </c>
    </row>
    <row r="40" spans="1:4" x14ac:dyDescent="0.3">
      <c r="A40" t="s">
        <v>188</v>
      </c>
      <c r="B40" t="s">
        <v>456</v>
      </c>
      <c r="C40" t="s">
        <v>457</v>
      </c>
      <c r="D40" t="s">
        <v>384</v>
      </c>
    </row>
    <row r="41" spans="1:4" x14ac:dyDescent="0.3">
      <c r="A41" t="s">
        <v>189</v>
      </c>
      <c r="B41" t="s">
        <v>458</v>
      </c>
      <c r="C41" t="s">
        <v>459</v>
      </c>
      <c r="D41" t="s">
        <v>379</v>
      </c>
    </row>
    <row r="42" spans="1:4" x14ac:dyDescent="0.3">
      <c r="A42" t="s">
        <v>190</v>
      </c>
      <c r="B42" t="s">
        <v>460</v>
      </c>
      <c r="C42" t="s">
        <v>461</v>
      </c>
      <c r="D42" t="s">
        <v>391</v>
      </c>
    </row>
    <row r="43" spans="1:4" x14ac:dyDescent="0.3">
      <c r="A43" t="s">
        <v>191</v>
      </c>
      <c r="B43" t="s">
        <v>462</v>
      </c>
      <c r="C43" t="s">
        <v>463</v>
      </c>
      <c r="D43" t="s">
        <v>391</v>
      </c>
    </row>
    <row r="44" spans="1:4" x14ac:dyDescent="0.3">
      <c r="A44" t="s">
        <v>192</v>
      </c>
      <c r="B44" t="s">
        <v>464</v>
      </c>
      <c r="C44" t="s">
        <v>465</v>
      </c>
      <c r="D44" t="s">
        <v>391</v>
      </c>
    </row>
    <row r="45" spans="1:4" x14ac:dyDescent="0.3">
      <c r="A45" t="s">
        <v>193</v>
      </c>
      <c r="B45" t="s">
        <v>466</v>
      </c>
      <c r="C45" t="s">
        <v>467</v>
      </c>
      <c r="D45" t="s">
        <v>391</v>
      </c>
    </row>
    <row r="46" spans="1:4" x14ac:dyDescent="0.3">
      <c r="A46" t="s">
        <v>194</v>
      </c>
      <c r="B46" t="s">
        <v>468</v>
      </c>
      <c r="C46" t="s">
        <v>469</v>
      </c>
      <c r="D46" t="s">
        <v>391</v>
      </c>
    </row>
    <row r="47" spans="1:4" x14ac:dyDescent="0.3">
      <c r="A47" t="s">
        <v>195</v>
      </c>
      <c r="B47" t="s">
        <v>470</v>
      </c>
      <c r="C47" t="s">
        <v>471</v>
      </c>
      <c r="D47" t="s">
        <v>384</v>
      </c>
    </row>
    <row r="48" spans="1:4" x14ac:dyDescent="0.3">
      <c r="A48" t="s">
        <v>196</v>
      </c>
      <c r="B48" t="s">
        <v>472</v>
      </c>
      <c r="C48" t="s">
        <v>473</v>
      </c>
      <c r="D48" t="s">
        <v>384</v>
      </c>
    </row>
    <row r="49" spans="1:4" x14ac:dyDescent="0.3">
      <c r="A49" t="s">
        <v>197</v>
      </c>
      <c r="B49" t="s">
        <v>474</v>
      </c>
      <c r="C49" t="s">
        <v>475</v>
      </c>
      <c r="D49" t="s">
        <v>391</v>
      </c>
    </row>
    <row r="50" spans="1:4" x14ac:dyDescent="0.3">
      <c r="A50" t="s">
        <v>198</v>
      </c>
      <c r="B50" t="s">
        <v>476</v>
      </c>
      <c r="C50" t="s">
        <v>477</v>
      </c>
      <c r="D50" t="s">
        <v>406</v>
      </c>
    </row>
    <row r="51" spans="1:4" x14ac:dyDescent="0.3">
      <c r="A51" t="s">
        <v>199</v>
      </c>
      <c r="B51" t="s">
        <v>478</v>
      </c>
      <c r="C51" t="s">
        <v>479</v>
      </c>
      <c r="D51" t="s">
        <v>391</v>
      </c>
    </row>
    <row r="52" spans="1:4" x14ac:dyDescent="0.3">
      <c r="A52" t="s">
        <v>200</v>
      </c>
      <c r="B52" t="s">
        <v>480</v>
      </c>
      <c r="C52" t="s">
        <v>481</v>
      </c>
      <c r="D52" t="s">
        <v>374</v>
      </c>
    </row>
    <row r="53" spans="1:4" x14ac:dyDescent="0.3">
      <c r="A53" t="s">
        <v>201</v>
      </c>
      <c r="B53" t="s">
        <v>482</v>
      </c>
      <c r="C53" t="s">
        <v>483</v>
      </c>
      <c r="D53" t="s">
        <v>384</v>
      </c>
    </row>
    <row r="54" spans="1:4" x14ac:dyDescent="0.3">
      <c r="A54" t="s">
        <v>202</v>
      </c>
      <c r="B54" t="s">
        <v>484</v>
      </c>
      <c r="C54" t="s">
        <v>485</v>
      </c>
      <c r="D54" t="s">
        <v>406</v>
      </c>
    </row>
    <row r="55" spans="1:4" x14ac:dyDescent="0.3">
      <c r="A55" t="s">
        <v>203</v>
      </c>
      <c r="B55" t="s">
        <v>486</v>
      </c>
      <c r="C55" t="s">
        <v>487</v>
      </c>
      <c r="D55" t="s">
        <v>384</v>
      </c>
    </row>
    <row r="56" spans="1:4" x14ac:dyDescent="0.3">
      <c r="A56" t="s">
        <v>191</v>
      </c>
      <c r="B56" t="s">
        <v>462</v>
      </c>
      <c r="C56" t="s">
        <v>463</v>
      </c>
      <c r="D56" t="s">
        <v>384</v>
      </c>
    </row>
    <row r="57" spans="1:4" x14ac:dyDescent="0.3">
      <c r="A57" t="s">
        <v>192</v>
      </c>
      <c r="B57" t="s">
        <v>464</v>
      </c>
      <c r="C57" t="s">
        <v>465</v>
      </c>
      <c r="D57" t="s">
        <v>391</v>
      </c>
    </row>
    <row r="58" spans="1:4" x14ac:dyDescent="0.3">
      <c r="A58" t="s">
        <v>193</v>
      </c>
      <c r="B58" t="s">
        <v>466</v>
      </c>
      <c r="C58" t="s">
        <v>467</v>
      </c>
      <c r="D58" t="s">
        <v>488</v>
      </c>
    </row>
    <row r="59" spans="1:4" x14ac:dyDescent="0.3">
      <c r="A59" t="s">
        <v>194</v>
      </c>
      <c r="B59" t="s">
        <v>468</v>
      </c>
      <c r="C59" t="s">
        <v>469</v>
      </c>
      <c r="D59" t="s">
        <v>406</v>
      </c>
    </row>
    <row r="60" spans="1:4" x14ac:dyDescent="0.3">
      <c r="A60" t="s">
        <v>195</v>
      </c>
      <c r="B60" t="s">
        <v>470</v>
      </c>
      <c r="C60" t="s">
        <v>821</v>
      </c>
      <c r="D60" t="s">
        <v>416</v>
      </c>
    </row>
    <row r="61" spans="1:4" x14ac:dyDescent="0.3">
      <c r="A61" t="s">
        <v>191</v>
      </c>
      <c r="B61" t="s">
        <v>462</v>
      </c>
      <c r="C61" t="s">
        <v>463</v>
      </c>
      <c r="D61" t="s">
        <v>489</v>
      </c>
    </row>
    <row r="62" spans="1:4" x14ac:dyDescent="0.3">
      <c r="A62" t="s">
        <v>204</v>
      </c>
      <c r="B62" t="s">
        <v>490</v>
      </c>
      <c r="C62" t="s">
        <v>491</v>
      </c>
      <c r="D62" t="s">
        <v>406</v>
      </c>
    </row>
    <row r="63" spans="1:4" x14ac:dyDescent="0.3">
      <c r="A63" t="s">
        <v>205</v>
      </c>
      <c r="B63" t="s">
        <v>492</v>
      </c>
      <c r="C63" t="s">
        <v>493</v>
      </c>
      <c r="D63" t="s">
        <v>384</v>
      </c>
    </row>
    <row r="64" spans="1:4" x14ac:dyDescent="0.3">
      <c r="A64" t="s">
        <v>206</v>
      </c>
      <c r="B64" t="s">
        <v>494</v>
      </c>
      <c r="C64" t="s">
        <v>495</v>
      </c>
      <c r="D64" t="s">
        <v>384</v>
      </c>
    </row>
    <row r="65" spans="1:4" x14ac:dyDescent="0.3">
      <c r="A65" t="s">
        <v>207</v>
      </c>
      <c r="B65" t="s">
        <v>496</v>
      </c>
      <c r="C65" t="s">
        <v>497</v>
      </c>
      <c r="D65" t="s">
        <v>406</v>
      </c>
    </row>
    <row r="66" spans="1:4" x14ac:dyDescent="0.3">
      <c r="A66" t="s">
        <v>208</v>
      </c>
      <c r="B66" t="s">
        <v>498</v>
      </c>
      <c r="C66" t="s">
        <v>499</v>
      </c>
      <c r="D66" t="s">
        <v>406</v>
      </c>
    </row>
    <row r="67" spans="1:4" x14ac:dyDescent="0.3">
      <c r="A67" t="s">
        <v>209</v>
      </c>
      <c r="B67" t="s">
        <v>500</v>
      </c>
      <c r="C67" t="s">
        <v>501</v>
      </c>
      <c r="D67" t="s">
        <v>391</v>
      </c>
    </row>
    <row r="68" spans="1:4" x14ac:dyDescent="0.3">
      <c r="A68" t="s">
        <v>210</v>
      </c>
      <c r="B68" t="s">
        <v>502</v>
      </c>
      <c r="C68" t="s">
        <v>503</v>
      </c>
      <c r="D68" t="s">
        <v>406</v>
      </c>
    </row>
    <row r="69" spans="1:4" x14ac:dyDescent="0.3">
      <c r="A69" t="s">
        <v>211</v>
      </c>
      <c r="B69" t="s">
        <v>504</v>
      </c>
      <c r="C69" t="s">
        <v>505</v>
      </c>
      <c r="D69" t="s">
        <v>416</v>
      </c>
    </row>
    <row r="70" spans="1:4" x14ac:dyDescent="0.3">
      <c r="A70" t="s">
        <v>212</v>
      </c>
      <c r="B70" t="s">
        <v>506</v>
      </c>
      <c r="C70" t="s">
        <v>507</v>
      </c>
      <c r="D70" t="s">
        <v>391</v>
      </c>
    </row>
    <row r="71" spans="1:4" x14ac:dyDescent="0.3">
      <c r="A71" t="s">
        <v>213</v>
      </c>
      <c r="B71" t="s">
        <v>508</v>
      </c>
      <c r="C71" t="s">
        <v>509</v>
      </c>
      <c r="D71" t="s">
        <v>379</v>
      </c>
    </row>
    <row r="72" spans="1:4" x14ac:dyDescent="0.3">
      <c r="A72" t="s">
        <v>214</v>
      </c>
      <c r="B72" t="s">
        <v>510</v>
      </c>
      <c r="C72" t="s">
        <v>511</v>
      </c>
      <c r="D72" t="s">
        <v>488</v>
      </c>
    </row>
    <row r="73" spans="1:4" x14ac:dyDescent="0.3">
      <c r="A73" t="s">
        <v>215</v>
      </c>
      <c r="B73" t="s">
        <v>512</v>
      </c>
      <c r="C73" t="s">
        <v>513</v>
      </c>
      <c r="D73" t="s">
        <v>384</v>
      </c>
    </row>
    <row r="74" spans="1:4" x14ac:dyDescent="0.3">
      <c r="A74" t="s">
        <v>216</v>
      </c>
      <c r="B74" t="s">
        <v>514</v>
      </c>
      <c r="C74" t="s">
        <v>515</v>
      </c>
      <c r="D74" t="s">
        <v>391</v>
      </c>
    </row>
    <row r="75" spans="1:4" x14ac:dyDescent="0.3">
      <c r="A75" t="s">
        <v>217</v>
      </c>
      <c r="B75" t="s">
        <v>516</v>
      </c>
      <c r="C75" t="s">
        <v>517</v>
      </c>
      <c r="D75" t="s">
        <v>406</v>
      </c>
    </row>
    <row r="76" spans="1:4" x14ac:dyDescent="0.3">
      <c r="A76" t="s">
        <v>218</v>
      </c>
      <c r="B76" t="s">
        <v>518</v>
      </c>
      <c r="C76" t="s">
        <v>519</v>
      </c>
      <c r="D76" t="s">
        <v>391</v>
      </c>
    </row>
    <row r="77" spans="1:4" x14ac:dyDescent="0.3">
      <c r="A77" t="s">
        <v>219</v>
      </c>
      <c r="B77" t="s">
        <v>520</v>
      </c>
      <c r="C77" t="s">
        <v>521</v>
      </c>
      <c r="D77" t="s">
        <v>406</v>
      </c>
    </row>
    <row r="78" spans="1:4" x14ac:dyDescent="0.3">
      <c r="A78" t="s">
        <v>220</v>
      </c>
      <c r="B78" t="s">
        <v>522</v>
      </c>
      <c r="C78" t="s">
        <v>523</v>
      </c>
      <c r="D78" t="s">
        <v>391</v>
      </c>
    </row>
    <row r="79" spans="1:4" x14ac:dyDescent="0.3">
      <c r="A79" t="s">
        <v>221</v>
      </c>
      <c r="B79" t="s">
        <v>524</v>
      </c>
      <c r="C79" t="s">
        <v>525</v>
      </c>
      <c r="D79" t="s">
        <v>374</v>
      </c>
    </row>
    <row r="80" spans="1:4" x14ac:dyDescent="0.3">
      <c r="A80" t="s">
        <v>222</v>
      </c>
      <c r="B80" t="s">
        <v>526</v>
      </c>
      <c r="C80" t="s">
        <v>527</v>
      </c>
      <c r="D80" t="s">
        <v>384</v>
      </c>
    </row>
    <row r="81" spans="1:4" x14ac:dyDescent="0.3">
      <c r="A81" t="s">
        <v>223</v>
      </c>
      <c r="B81" t="s">
        <v>528</v>
      </c>
      <c r="C81" t="s">
        <v>529</v>
      </c>
      <c r="D81" t="s">
        <v>384</v>
      </c>
    </row>
    <row r="82" spans="1:4" x14ac:dyDescent="0.3">
      <c r="A82" t="s">
        <v>224</v>
      </c>
      <c r="B82" t="s">
        <v>530</v>
      </c>
      <c r="C82" t="s">
        <v>445</v>
      </c>
      <c r="D82" t="s">
        <v>391</v>
      </c>
    </row>
    <row r="83" spans="1:4" x14ac:dyDescent="0.3">
      <c r="A83" t="s">
        <v>225</v>
      </c>
      <c r="B83" t="s">
        <v>531</v>
      </c>
      <c r="C83" t="s">
        <v>532</v>
      </c>
      <c r="D83" t="s">
        <v>406</v>
      </c>
    </row>
    <row r="84" spans="1:4" x14ac:dyDescent="0.3">
      <c r="A84" t="s">
        <v>226</v>
      </c>
      <c r="B84" t="s">
        <v>533</v>
      </c>
      <c r="C84" t="s">
        <v>534</v>
      </c>
      <c r="D84" t="s">
        <v>406</v>
      </c>
    </row>
    <row r="85" spans="1:4" x14ac:dyDescent="0.3">
      <c r="A85" t="s">
        <v>227</v>
      </c>
      <c r="B85" t="s">
        <v>407</v>
      </c>
      <c r="C85" t="s">
        <v>535</v>
      </c>
      <c r="D85" t="s">
        <v>391</v>
      </c>
    </row>
    <row r="86" spans="1:4" x14ac:dyDescent="0.3">
      <c r="A86" t="s">
        <v>228</v>
      </c>
      <c r="B86" t="s">
        <v>536</v>
      </c>
      <c r="C86" t="s">
        <v>537</v>
      </c>
      <c r="D86" t="s">
        <v>384</v>
      </c>
    </row>
    <row r="87" spans="1:4" x14ac:dyDescent="0.3">
      <c r="A87" t="s">
        <v>229</v>
      </c>
      <c r="B87" t="s">
        <v>470</v>
      </c>
      <c r="C87" t="s">
        <v>487</v>
      </c>
      <c r="D87" t="s">
        <v>406</v>
      </c>
    </row>
    <row r="88" spans="1:4" x14ac:dyDescent="0.3">
      <c r="A88" t="s">
        <v>230</v>
      </c>
      <c r="B88" t="s">
        <v>538</v>
      </c>
      <c r="C88" t="s">
        <v>539</v>
      </c>
      <c r="D88" t="s">
        <v>406</v>
      </c>
    </row>
    <row r="89" spans="1:4" x14ac:dyDescent="0.3">
      <c r="A89" t="s">
        <v>231</v>
      </c>
      <c r="B89" t="s">
        <v>540</v>
      </c>
      <c r="C89" t="s">
        <v>541</v>
      </c>
      <c r="D89" t="s">
        <v>542</v>
      </c>
    </row>
    <row r="90" spans="1:4" x14ac:dyDescent="0.3">
      <c r="A90" t="s">
        <v>232</v>
      </c>
      <c r="B90" t="s">
        <v>543</v>
      </c>
      <c r="C90" t="s">
        <v>544</v>
      </c>
      <c r="D90" t="s">
        <v>384</v>
      </c>
    </row>
    <row r="91" spans="1:4" x14ac:dyDescent="0.3">
      <c r="A91" t="s">
        <v>233</v>
      </c>
      <c r="B91" t="s">
        <v>545</v>
      </c>
      <c r="C91" t="s">
        <v>546</v>
      </c>
      <c r="D91" t="s">
        <v>374</v>
      </c>
    </row>
    <row r="92" spans="1:4" x14ac:dyDescent="0.3">
      <c r="A92" t="s">
        <v>234</v>
      </c>
      <c r="B92" t="s">
        <v>547</v>
      </c>
      <c r="C92" t="s">
        <v>548</v>
      </c>
      <c r="D92" t="s">
        <v>391</v>
      </c>
    </row>
    <row r="93" spans="1:4" x14ac:dyDescent="0.3">
      <c r="A93" t="s">
        <v>235</v>
      </c>
      <c r="B93" t="s">
        <v>549</v>
      </c>
      <c r="C93" t="s">
        <v>550</v>
      </c>
      <c r="D93" t="s">
        <v>379</v>
      </c>
    </row>
    <row r="94" spans="1:4" x14ac:dyDescent="0.3">
      <c r="A94" t="s">
        <v>236</v>
      </c>
      <c r="B94" t="s">
        <v>551</v>
      </c>
      <c r="C94" t="s">
        <v>552</v>
      </c>
      <c r="D94" t="s">
        <v>391</v>
      </c>
    </row>
    <row r="95" spans="1:4" x14ac:dyDescent="0.3">
      <c r="A95" t="s">
        <v>237</v>
      </c>
      <c r="B95" t="s">
        <v>553</v>
      </c>
      <c r="C95" t="s">
        <v>554</v>
      </c>
      <c r="D95" t="s">
        <v>391</v>
      </c>
    </row>
    <row r="96" spans="1:4" x14ac:dyDescent="0.3">
      <c r="A96" t="s">
        <v>238</v>
      </c>
      <c r="B96" t="s">
        <v>555</v>
      </c>
      <c r="C96" t="s">
        <v>556</v>
      </c>
      <c r="D96" t="s">
        <v>391</v>
      </c>
    </row>
    <row r="97" spans="1:4" x14ac:dyDescent="0.3">
      <c r="A97" t="s">
        <v>239</v>
      </c>
      <c r="B97" t="s">
        <v>557</v>
      </c>
      <c r="C97" t="s">
        <v>558</v>
      </c>
      <c r="D97" t="s">
        <v>406</v>
      </c>
    </row>
    <row r="98" spans="1:4" x14ac:dyDescent="0.3">
      <c r="A98" t="s">
        <v>240</v>
      </c>
      <c r="B98" t="s">
        <v>559</v>
      </c>
      <c r="C98" t="s">
        <v>560</v>
      </c>
      <c r="D98" t="s">
        <v>391</v>
      </c>
    </row>
    <row r="99" spans="1:4" x14ac:dyDescent="0.3">
      <c r="A99" t="s">
        <v>241</v>
      </c>
      <c r="B99" t="s">
        <v>561</v>
      </c>
      <c r="C99" t="s">
        <v>562</v>
      </c>
      <c r="D99" t="s">
        <v>384</v>
      </c>
    </row>
    <row r="100" spans="1:4" x14ac:dyDescent="0.3">
      <c r="A100" t="s">
        <v>242</v>
      </c>
      <c r="B100" t="s">
        <v>563</v>
      </c>
      <c r="C100" t="s">
        <v>564</v>
      </c>
      <c r="D100" t="s">
        <v>391</v>
      </c>
    </row>
    <row r="101" spans="1:4" x14ac:dyDescent="0.3">
      <c r="A101" t="s">
        <v>243</v>
      </c>
      <c r="B101" t="s">
        <v>565</v>
      </c>
      <c r="C101" t="s">
        <v>566</v>
      </c>
      <c r="D101" t="s">
        <v>391</v>
      </c>
    </row>
    <row r="102" spans="1:4" x14ac:dyDescent="0.3">
      <c r="A102" t="s">
        <v>244</v>
      </c>
      <c r="B102" t="s">
        <v>567</v>
      </c>
      <c r="C102" t="s">
        <v>568</v>
      </c>
      <c r="D102" t="s">
        <v>384</v>
      </c>
    </row>
    <row r="103" spans="1:4" x14ac:dyDescent="0.3">
      <c r="A103" t="s">
        <v>245</v>
      </c>
      <c r="B103" t="s">
        <v>569</v>
      </c>
      <c r="C103" t="s">
        <v>570</v>
      </c>
      <c r="D103" t="s">
        <v>384</v>
      </c>
    </row>
    <row r="104" spans="1:4" x14ac:dyDescent="0.3">
      <c r="A104" t="s">
        <v>246</v>
      </c>
      <c r="B104" t="s">
        <v>571</v>
      </c>
      <c r="C104" t="s">
        <v>572</v>
      </c>
      <c r="D104" t="s">
        <v>384</v>
      </c>
    </row>
    <row r="105" spans="1:4" x14ac:dyDescent="0.3">
      <c r="A105" t="s">
        <v>247</v>
      </c>
      <c r="B105" t="s">
        <v>573</v>
      </c>
      <c r="C105" t="s">
        <v>574</v>
      </c>
      <c r="D105" t="s">
        <v>406</v>
      </c>
    </row>
    <row r="106" spans="1:4" x14ac:dyDescent="0.3">
      <c r="A106" t="s">
        <v>248</v>
      </c>
      <c r="B106" t="s">
        <v>575</v>
      </c>
      <c r="C106" t="s">
        <v>576</v>
      </c>
      <c r="D106" t="s">
        <v>406</v>
      </c>
    </row>
    <row r="107" spans="1:4" x14ac:dyDescent="0.3">
      <c r="A107" t="s">
        <v>249</v>
      </c>
      <c r="B107" t="s">
        <v>577</v>
      </c>
      <c r="C107" t="s">
        <v>578</v>
      </c>
      <c r="D107" t="s">
        <v>374</v>
      </c>
    </row>
    <row r="108" spans="1:4" x14ac:dyDescent="0.3">
      <c r="A108" t="s">
        <v>250</v>
      </c>
      <c r="B108" t="s">
        <v>579</v>
      </c>
      <c r="C108" t="s">
        <v>580</v>
      </c>
      <c r="D108" t="s">
        <v>391</v>
      </c>
    </row>
    <row r="109" spans="1:4" x14ac:dyDescent="0.3">
      <c r="A109" t="s">
        <v>251</v>
      </c>
      <c r="B109" t="s">
        <v>581</v>
      </c>
      <c r="C109" t="s">
        <v>582</v>
      </c>
      <c r="D109" t="s">
        <v>384</v>
      </c>
    </row>
    <row r="110" spans="1:4" x14ac:dyDescent="0.3">
      <c r="A110" t="s">
        <v>252</v>
      </c>
      <c r="B110" t="s">
        <v>583</v>
      </c>
      <c r="C110" t="s">
        <v>584</v>
      </c>
      <c r="D110" t="s">
        <v>488</v>
      </c>
    </row>
    <row r="111" spans="1:4" x14ac:dyDescent="0.3">
      <c r="A111" t="s">
        <v>253</v>
      </c>
      <c r="B111" t="s">
        <v>585</v>
      </c>
      <c r="C111" t="s">
        <v>586</v>
      </c>
      <c r="D111" t="s">
        <v>406</v>
      </c>
    </row>
    <row r="112" spans="1:4" x14ac:dyDescent="0.3">
      <c r="A112" t="s">
        <v>254</v>
      </c>
      <c r="B112" t="s">
        <v>587</v>
      </c>
      <c r="C112" t="s">
        <v>588</v>
      </c>
      <c r="D112" t="s">
        <v>384</v>
      </c>
    </row>
    <row r="113" spans="1:4" x14ac:dyDescent="0.3">
      <c r="A113" t="s">
        <v>255</v>
      </c>
      <c r="B113" t="s">
        <v>589</v>
      </c>
      <c r="C113" t="s">
        <v>590</v>
      </c>
      <c r="D113" t="s">
        <v>391</v>
      </c>
    </row>
    <row r="114" spans="1:4" x14ac:dyDescent="0.3">
      <c r="A114" t="s">
        <v>256</v>
      </c>
      <c r="B114" t="s">
        <v>591</v>
      </c>
      <c r="C114" t="s">
        <v>592</v>
      </c>
      <c r="D114" t="s">
        <v>374</v>
      </c>
    </row>
    <row r="115" spans="1:4" x14ac:dyDescent="0.3">
      <c r="A115" t="s">
        <v>257</v>
      </c>
      <c r="B115" t="s">
        <v>593</v>
      </c>
      <c r="C115" t="s">
        <v>594</v>
      </c>
      <c r="D115" t="s">
        <v>384</v>
      </c>
    </row>
    <row r="116" spans="1:4" x14ac:dyDescent="0.3">
      <c r="A116" t="s">
        <v>258</v>
      </c>
      <c r="B116" t="s">
        <v>595</v>
      </c>
      <c r="C116" t="s">
        <v>596</v>
      </c>
      <c r="D116" t="s">
        <v>391</v>
      </c>
    </row>
    <row r="117" spans="1:4" x14ac:dyDescent="0.3">
      <c r="A117" t="s">
        <v>259</v>
      </c>
      <c r="B117" t="s">
        <v>597</v>
      </c>
      <c r="C117" t="s">
        <v>598</v>
      </c>
      <c r="D117" t="s">
        <v>391</v>
      </c>
    </row>
    <row r="118" spans="1:4" x14ac:dyDescent="0.3">
      <c r="A118" t="s">
        <v>260</v>
      </c>
      <c r="B118" t="s">
        <v>599</v>
      </c>
      <c r="C118" t="s">
        <v>600</v>
      </c>
      <c r="D118" t="s">
        <v>391</v>
      </c>
    </row>
    <row r="119" spans="1:4" x14ac:dyDescent="0.3">
      <c r="A119" t="s">
        <v>261</v>
      </c>
      <c r="B119" t="s">
        <v>601</v>
      </c>
      <c r="C119" t="s">
        <v>602</v>
      </c>
      <c r="D119" t="s">
        <v>379</v>
      </c>
    </row>
    <row r="120" spans="1:4" x14ac:dyDescent="0.3">
      <c r="A120" t="s">
        <v>262</v>
      </c>
      <c r="B120" t="s">
        <v>603</v>
      </c>
      <c r="C120" t="s">
        <v>604</v>
      </c>
      <c r="D120" t="s">
        <v>406</v>
      </c>
    </row>
    <row r="121" spans="1:4" x14ac:dyDescent="0.3">
      <c r="A121" t="s">
        <v>263</v>
      </c>
      <c r="B121" t="s">
        <v>605</v>
      </c>
      <c r="C121" t="s">
        <v>606</v>
      </c>
      <c r="D121" t="s">
        <v>391</v>
      </c>
    </row>
    <row r="122" spans="1:4" x14ac:dyDescent="0.3">
      <c r="A122" t="s">
        <v>264</v>
      </c>
      <c r="B122" t="s">
        <v>607</v>
      </c>
      <c r="C122" t="s">
        <v>608</v>
      </c>
      <c r="D122" t="s">
        <v>391</v>
      </c>
    </row>
    <row r="123" spans="1:4" x14ac:dyDescent="0.3">
      <c r="A123" t="s">
        <v>265</v>
      </c>
      <c r="B123" t="s">
        <v>609</v>
      </c>
      <c r="C123" t="s">
        <v>610</v>
      </c>
      <c r="D123" t="s">
        <v>406</v>
      </c>
    </row>
    <row r="124" spans="1:4" x14ac:dyDescent="0.3">
      <c r="A124" t="s">
        <v>266</v>
      </c>
      <c r="B124" t="s">
        <v>611</v>
      </c>
      <c r="C124" t="s">
        <v>612</v>
      </c>
      <c r="D124" t="s">
        <v>384</v>
      </c>
    </row>
    <row r="125" spans="1:4" x14ac:dyDescent="0.3">
      <c r="A125" t="s">
        <v>267</v>
      </c>
      <c r="B125" t="s">
        <v>613</v>
      </c>
      <c r="C125" t="s">
        <v>614</v>
      </c>
      <c r="D125" t="s">
        <v>384</v>
      </c>
    </row>
    <row r="126" spans="1:4" x14ac:dyDescent="0.3">
      <c r="A126" t="s">
        <v>268</v>
      </c>
      <c r="B126" t="s">
        <v>615</v>
      </c>
      <c r="C126" t="s">
        <v>616</v>
      </c>
      <c r="D126" t="s">
        <v>384</v>
      </c>
    </row>
    <row r="127" spans="1:4" x14ac:dyDescent="0.3">
      <c r="A127" t="s">
        <v>269</v>
      </c>
      <c r="B127" t="s">
        <v>617</v>
      </c>
      <c r="C127" t="s">
        <v>618</v>
      </c>
      <c r="D127" t="s">
        <v>406</v>
      </c>
    </row>
    <row r="128" spans="1:4" x14ac:dyDescent="0.3">
      <c r="A128" t="s">
        <v>270</v>
      </c>
      <c r="B128" t="s">
        <v>619</v>
      </c>
      <c r="C128" t="s">
        <v>620</v>
      </c>
      <c r="D128" t="s">
        <v>379</v>
      </c>
    </row>
    <row r="129" spans="1:4" x14ac:dyDescent="0.3">
      <c r="A129" t="s">
        <v>271</v>
      </c>
      <c r="B129" t="s">
        <v>621</v>
      </c>
      <c r="C129" t="s">
        <v>622</v>
      </c>
      <c r="D129" t="s">
        <v>391</v>
      </c>
    </row>
    <row r="130" spans="1:4" x14ac:dyDescent="0.3">
      <c r="A130" t="s">
        <v>272</v>
      </c>
      <c r="B130" t="s">
        <v>623</v>
      </c>
      <c r="C130" t="s">
        <v>624</v>
      </c>
      <c r="D130" t="s">
        <v>413</v>
      </c>
    </row>
    <row r="131" spans="1:4" x14ac:dyDescent="0.3">
      <c r="A131" t="s">
        <v>273</v>
      </c>
      <c r="B131" t="s">
        <v>625</v>
      </c>
      <c r="C131" t="s">
        <v>626</v>
      </c>
      <c r="D131" t="s">
        <v>384</v>
      </c>
    </row>
    <row r="132" spans="1:4" x14ac:dyDescent="0.3">
      <c r="A132" t="s">
        <v>274</v>
      </c>
      <c r="B132" t="s">
        <v>627</v>
      </c>
      <c r="C132" t="s">
        <v>628</v>
      </c>
      <c r="D132" t="s">
        <v>413</v>
      </c>
    </row>
    <row r="133" spans="1:4" x14ac:dyDescent="0.3">
      <c r="A133" t="s">
        <v>275</v>
      </c>
      <c r="B133" t="s">
        <v>629</v>
      </c>
      <c r="C133" t="s">
        <v>630</v>
      </c>
      <c r="D133" t="s">
        <v>416</v>
      </c>
    </row>
    <row r="134" spans="1:4" x14ac:dyDescent="0.3">
      <c r="A134" t="s">
        <v>276</v>
      </c>
      <c r="B134" t="s">
        <v>631</v>
      </c>
      <c r="C134" t="s">
        <v>632</v>
      </c>
      <c r="D134" t="s">
        <v>406</v>
      </c>
    </row>
    <row r="135" spans="1:4" x14ac:dyDescent="0.3">
      <c r="A135" t="s">
        <v>277</v>
      </c>
      <c r="B135" t="s">
        <v>633</v>
      </c>
      <c r="C135" t="s">
        <v>634</v>
      </c>
      <c r="D135" t="s">
        <v>391</v>
      </c>
    </row>
    <row r="136" spans="1:4" x14ac:dyDescent="0.3">
      <c r="A136" t="s">
        <v>278</v>
      </c>
      <c r="B136" t="s">
        <v>635</v>
      </c>
      <c r="C136" t="s">
        <v>636</v>
      </c>
      <c r="D136" t="s">
        <v>406</v>
      </c>
    </row>
    <row r="137" spans="1:4" x14ac:dyDescent="0.3">
      <c r="A137" t="s">
        <v>279</v>
      </c>
      <c r="B137" t="s">
        <v>637</v>
      </c>
      <c r="C137" t="s">
        <v>638</v>
      </c>
      <c r="D137" t="s">
        <v>374</v>
      </c>
    </row>
    <row r="138" spans="1:4" x14ac:dyDescent="0.3">
      <c r="A138" t="s">
        <v>280</v>
      </c>
      <c r="B138" t="s">
        <v>639</v>
      </c>
      <c r="C138" t="s">
        <v>640</v>
      </c>
      <c r="D138" t="s">
        <v>406</v>
      </c>
    </row>
    <row r="139" spans="1:4" x14ac:dyDescent="0.3">
      <c r="A139" t="s">
        <v>281</v>
      </c>
      <c r="B139" t="s">
        <v>641</v>
      </c>
      <c r="C139" t="s">
        <v>642</v>
      </c>
      <c r="D139" t="s">
        <v>406</v>
      </c>
    </row>
    <row r="140" spans="1:4" x14ac:dyDescent="0.3">
      <c r="A140" t="s">
        <v>282</v>
      </c>
      <c r="B140" t="s">
        <v>643</v>
      </c>
      <c r="C140" t="s">
        <v>644</v>
      </c>
      <c r="D140" t="s">
        <v>391</v>
      </c>
    </row>
    <row r="141" spans="1:4" x14ac:dyDescent="0.3">
      <c r="A141" t="s">
        <v>283</v>
      </c>
      <c r="B141" t="s">
        <v>645</v>
      </c>
      <c r="C141" t="s">
        <v>646</v>
      </c>
      <c r="D141" t="s">
        <v>391</v>
      </c>
    </row>
    <row r="142" spans="1:4" x14ac:dyDescent="0.3">
      <c r="A142" t="s">
        <v>284</v>
      </c>
      <c r="B142" t="s">
        <v>647</v>
      </c>
      <c r="C142" t="s">
        <v>648</v>
      </c>
      <c r="D142" t="s">
        <v>406</v>
      </c>
    </row>
    <row r="143" spans="1:4" x14ac:dyDescent="0.3">
      <c r="A143" t="s">
        <v>285</v>
      </c>
      <c r="B143" t="s">
        <v>649</v>
      </c>
      <c r="C143" t="s">
        <v>650</v>
      </c>
      <c r="D143" t="s">
        <v>406</v>
      </c>
    </row>
    <row r="144" spans="1:4" x14ac:dyDescent="0.3">
      <c r="A144" t="s">
        <v>286</v>
      </c>
      <c r="B144" t="s">
        <v>651</v>
      </c>
      <c r="C144" t="s">
        <v>652</v>
      </c>
      <c r="D144" t="s">
        <v>391</v>
      </c>
    </row>
    <row r="145" spans="1:4" x14ac:dyDescent="0.3">
      <c r="A145" t="s">
        <v>287</v>
      </c>
      <c r="B145" t="s">
        <v>653</v>
      </c>
      <c r="C145" t="s">
        <v>654</v>
      </c>
      <c r="D145" t="s">
        <v>384</v>
      </c>
    </row>
    <row r="146" spans="1:4" x14ac:dyDescent="0.3">
      <c r="A146" t="s">
        <v>288</v>
      </c>
      <c r="B146" t="s">
        <v>655</v>
      </c>
      <c r="C146" t="s">
        <v>656</v>
      </c>
      <c r="D146" t="s">
        <v>391</v>
      </c>
    </row>
    <row r="147" spans="1:4" x14ac:dyDescent="0.3">
      <c r="A147" t="s">
        <v>289</v>
      </c>
      <c r="B147" t="s">
        <v>657</v>
      </c>
      <c r="C147" t="s">
        <v>658</v>
      </c>
      <c r="D147" t="s">
        <v>374</v>
      </c>
    </row>
    <row r="148" spans="1:4" x14ac:dyDescent="0.3">
      <c r="A148" t="s">
        <v>283</v>
      </c>
      <c r="B148" t="s">
        <v>645</v>
      </c>
      <c r="C148" t="s">
        <v>659</v>
      </c>
      <c r="D148" t="s">
        <v>391</v>
      </c>
    </row>
    <row r="149" spans="1:4" x14ac:dyDescent="0.3">
      <c r="A149" t="s">
        <v>290</v>
      </c>
      <c r="B149" t="s">
        <v>660</v>
      </c>
      <c r="C149" t="s">
        <v>661</v>
      </c>
      <c r="D149" t="s">
        <v>384</v>
      </c>
    </row>
    <row r="150" spans="1:4" x14ac:dyDescent="0.3">
      <c r="A150" t="s">
        <v>291</v>
      </c>
      <c r="B150" t="s">
        <v>629</v>
      </c>
      <c r="C150" t="s">
        <v>662</v>
      </c>
      <c r="D150" t="s">
        <v>416</v>
      </c>
    </row>
    <row r="151" spans="1:4" x14ac:dyDescent="0.3">
      <c r="A151" t="s">
        <v>292</v>
      </c>
      <c r="B151" t="s">
        <v>663</v>
      </c>
      <c r="C151" t="s">
        <v>664</v>
      </c>
      <c r="D151" t="s">
        <v>391</v>
      </c>
    </row>
    <row r="152" spans="1:4" x14ac:dyDescent="0.3">
      <c r="A152" t="s">
        <v>293</v>
      </c>
      <c r="B152" t="s">
        <v>665</v>
      </c>
      <c r="C152" t="s">
        <v>666</v>
      </c>
      <c r="D152" t="s">
        <v>406</v>
      </c>
    </row>
    <row r="153" spans="1:4" x14ac:dyDescent="0.3">
      <c r="A153" t="s">
        <v>294</v>
      </c>
      <c r="B153" t="s">
        <v>667</v>
      </c>
      <c r="C153" t="s">
        <v>668</v>
      </c>
      <c r="D153" t="s">
        <v>406</v>
      </c>
    </row>
    <row r="154" spans="1:4" x14ac:dyDescent="0.3">
      <c r="A154" t="s">
        <v>295</v>
      </c>
      <c r="B154" t="s">
        <v>669</v>
      </c>
      <c r="C154" t="s">
        <v>670</v>
      </c>
      <c r="D154" t="s">
        <v>391</v>
      </c>
    </row>
    <row r="155" spans="1:4" x14ac:dyDescent="0.3">
      <c r="A155" t="s">
        <v>296</v>
      </c>
      <c r="B155" t="s">
        <v>671</v>
      </c>
      <c r="C155" t="s">
        <v>672</v>
      </c>
      <c r="D155" t="s">
        <v>406</v>
      </c>
    </row>
    <row r="156" spans="1:4" x14ac:dyDescent="0.3">
      <c r="A156" t="s">
        <v>297</v>
      </c>
      <c r="B156" t="s">
        <v>673</v>
      </c>
      <c r="C156" t="s">
        <v>674</v>
      </c>
      <c r="D156" t="s">
        <v>391</v>
      </c>
    </row>
    <row r="157" spans="1:4" x14ac:dyDescent="0.3">
      <c r="A157" t="s">
        <v>298</v>
      </c>
      <c r="B157" t="s">
        <v>675</v>
      </c>
      <c r="C157" t="s">
        <v>676</v>
      </c>
      <c r="D157" t="s">
        <v>406</v>
      </c>
    </row>
    <row r="158" spans="1:4" x14ac:dyDescent="0.3">
      <c r="A158" t="s">
        <v>299</v>
      </c>
      <c r="B158" t="s">
        <v>677</v>
      </c>
      <c r="C158" t="s">
        <v>678</v>
      </c>
      <c r="D158" t="s">
        <v>384</v>
      </c>
    </row>
    <row r="159" spans="1:4" x14ac:dyDescent="0.3">
      <c r="A159" t="s">
        <v>300</v>
      </c>
      <c r="B159" t="s">
        <v>679</v>
      </c>
      <c r="C159" t="s">
        <v>680</v>
      </c>
      <c r="D159" t="s">
        <v>384</v>
      </c>
    </row>
    <row r="160" spans="1:4" x14ac:dyDescent="0.3">
      <c r="A160" t="s">
        <v>301</v>
      </c>
      <c r="B160" t="s">
        <v>681</v>
      </c>
      <c r="C160" t="s">
        <v>682</v>
      </c>
      <c r="D160" t="s">
        <v>391</v>
      </c>
    </row>
    <row r="161" spans="1:4" x14ac:dyDescent="0.3">
      <c r="A161" t="s">
        <v>302</v>
      </c>
      <c r="B161" t="s">
        <v>683</v>
      </c>
      <c r="C161" t="s">
        <v>684</v>
      </c>
      <c r="D161" t="s">
        <v>391</v>
      </c>
    </row>
    <row r="162" spans="1:4" x14ac:dyDescent="0.3">
      <c r="A162" t="s">
        <v>303</v>
      </c>
      <c r="B162" t="s">
        <v>685</v>
      </c>
      <c r="C162" t="s">
        <v>686</v>
      </c>
      <c r="D162" t="s">
        <v>384</v>
      </c>
    </row>
    <row r="163" spans="1:4" x14ac:dyDescent="0.3">
      <c r="A163" t="s">
        <v>304</v>
      </c>
      <c r="B163" t="s">
        <v>687</v>
      </c>
      <c r="C163" t="s">
        <v>688</v>
      </c>
      <c r="D163" t="s">
        <v>384</v>
      </c>
    </row>
    <row r="164" spans="1:4" x14ac:dyDescent="0.3">
      <c r="A164" t="s">
        <v>305</v>
      </c>
      <c r="B164" t="s">
        <v>689</v>
      </c>
      <c r="C164" t="s">
        <v>690</v>
      </c>
      <c r="D164" t="s">
        <v>406</v>
      </c>
    </row>
    <row r="165" spans="1:4" x14ac:dyDescent="0.3">
      <c r="A165" t="s">
        <v>306</v>
      </c>
      <c r="B165" t="s">
        <v>691</v>
      </c>
      <c r="C165" t="s">
        <v>692</v>
      </c>
      <c r="D165" t="s">
        <v>391</v>
      </c>
    </row>
    <row r="166" spans="1:4" x14ac:dyDescent="0.3">
      <c r="A166" t="s">
        <v>307</v>
      </c>
      <c r="B166" t="s">
        <v>693</v>
      </c>
      <c r="C166" t="s">
        <v>694</v>
      </c>
      <c r="D166" t="s">
        <v>489</v>
      </c>
    </row>
    <row r="167" spans="1:4" x14ac:dyDescent="0.3">
      <c r="A167" t="s">
        <v>308</v>
      </c>
      <c r="B167" t="s">
        <v>695</v>
      </c>
      <c r="C167" t="s">
        <v>696</v>
      </c>
      <c r="D167" t="s">
        <v>406</v>
      </c>
    </row>
    <row r="168" spans="1:4" x14ac:dyDescent="0.3">
      <c r="A168" t="s">
        <v>309</v>
      </c>
      <c r="B168" t="s">
        <v>697</v>
      </c>
      <c r="C168" t="s">
        <v>698</v>
      </c>
      <c r="D168" t="s">
        <v>542</v>
      </c>
    </row>
    <row r="169" spans="1:4" x14ac:dyDescent="0.3">
      <c r="A169" t="s">
        <v>310</v>
      </c>
      <c r="B169" t="s">
        <v>699</v>
      </c>
      <c r="C169" t="s">
        <v>700</v>
      </c>
      <c r="D169" t="s">
        <v>406</v>
      </c>
    </row>
    <row r="170" spans="1:4" x14ac:dyDescent="0.3">
      <c r="A170" t="s">
        <v>311</v>
      </c>
      <c r="B170" t="s">
        <v>701</v>
      </c>
      <c r="C170" t="s">
        <v>702</v>
      </c>
      <c r="D170" t="s">
        <v>391</v>
      </c>
    </row>
    <row r="171" spans="1:4" x14ac:dyDescent="0.3">
      <c r="A171" t="s">
        <v>312</v>
      </c>
      <c r="B171" t="s">
        <v>703</v>
      </c>
      <c r="C171" t="s">
        <v>704</v>
      </c>
      <c r="D171" t="s">
        <v>391</v>
      </c>
    </row>
    <row r="172" spans="1:4" x14ac:dyDescent="0.3">
      <c r="A172" t="s">
        <v>313</v>
      </c>
      <c r="B172" t="s">
        <v>705</v>
      </c>
      <c r="C172" t="s">
        <v>706</v>
      </c>
      <c r="D172" t="s">
        <v>406</v>
      </c>
    </row>
    <row r="173" spans="1:4" x14ac:dyDescent="0.3">
      <c r="A173" t="s">
        <v>314</v>
      </c>
      <c r="B173" t="s">
        <v>707</v>
      </c>
      <c r="C173" t="s">
        <v>708</v>
      </c>
      <c r="D173" t="s">
        <v>416</v>
      </c>
    </row>
    <row r="174" spans="1:4" x14ac:dyDescent="0.3">
      <c r="A174" t="s">
        <v>315</v>
      </c>
      <c r="B174" t="s">
        <v>709</v>
      </c>
      <c r="C174" t="s">
        <v>710</v>
      </c>
      <c r="D174" t="s">
        <v>391</v>
      </c>
    </row>
    <row r="175" spans="1:4" x14ac:dyDescent="0.3">
      <c r="A175" t="s">
        <v>316</v>
      </c>
      <c r="B175" t="s">
        <v>711</v>
      </c>
      <c r="C175" t="s">
        <v>712</v>
      </c>
      <c r="D175" t="s">
        <v>379</v>
      </c>
    </row>
    <row r="176" spans="1:4" x14ac:dyDescent="0.3">
      <c r="A176" t="s">
        <v>317</v>
      </c>
      <c r="B176" t="s">
        <v>713</v>
      </c>
      <c r="C176" t="s">
        <v>714</v>
      </c>
      <c r="D176" t="s">
        <v>391</v>
      </c>
    </row>
    <row r="177" spans="1:4" x14ac:dyDescent="0.3">
      <c r="A177" t="s">
        <v>318</v>
      </c>
      <c r="B177" t="s">
        <v>715</v>
      </c>
      <c r="C177" t="s">
        <v>716</v>
      </c>
      <c r="D177" t="s">
        <v>384</v>
      </c>
    </row>
    <row r="178" spans="1:4" x14ac:dyDescent="0.3">
      <c r="A178" t="s">
        <v>319</v>
      </c>
      <c r="B178" t="s">
        <v>717</v>
      </c>
      <c r="C178" t="s">
        <v>718</v>
      </c>
      <c r="D178" t="s">
        <v>391</v>
      </c>
    </row>
    <row r="179" spans="1:4" x14ac:dyDescent="0.3">
      <c r="A179" t="s">
        <v>320</v>
      </c>
      <c r="B179" t="s">
        <v>719</v>
      </c>
      <c r="C179" t="s">
        <v>720</v>
      </c>
      <c r="D179" t="s">
        <v>391</v>
      </c>
    </row>
    <row r="180" spans="1:4" x14ac:dyDescent="0.3">
      <c r="A180" t="s">
        <v>321</v>
      </c>
      <c r="B180" t="s">
        <v>721</v>
      </c>
      <c r="C180" t="s">
        <v>722</v>
      </c>
      <c r="D180" t="s">
        <v>384</v>
      </c>
    </row>
    <row r="181" spans="1:4" x14ac:dyDescent="0.3">
      <c r="A181" t="s">
        <v>322</v>
      </c>
      <c r="B181" t="s">
        <v>723</v>
      </c>
      <c r="C181" t="s">
        <v>724</v>
      </c>
      <c r="D181" t="s">
        <v>391</v>
      </c>
    </row>
    <row r="182" spans="1:4" x14ac:dyDescent="0.3">
      <c r="A182" t="s">
        <v>323</v>
      </c>
      <c r="B182" t="s">
        <v>725</v>
      </c>
      <c r="C182" t="s">
        <v>726</v>
      </c>
      <c r="D182" t="s">
        <v>406</v>
      </c>
    </row>
    <row r="183" spans="1:4" x14ac:dyDescent="0.3">
      <c r="A183" t="s">
        <v>324</v>
      </c>
      <c r="B183" t="s">
        <v>727</v>
      </c>
      <c r="C183" t="s">
        <v>728</v>
      </c>
      <c r="D183" t="s">
        <v>391</v>
      </c>
    </row>
    <row r="184" spans="1:4" x14ac:dyDescent="0.3">
      <c r="A184" t="s">
        <v>325</v>
      </c>
      <c r="B184" t="s">
        <v>729</v>
      </c>
      <c r="C184" t="s">
        <v>730</v>
      </c>
      <c r="D184" t="s">
        <v>384</v>
      </c>
    </row>
    <row r="185" spans="1:4" x14ac:dyDescent="0.3">
      <c r="A185" t="s">
        <v>326</v>
      </c>
      <c r="B185" t="s">
        <v>731</v>
      </c>
      <c r="C185" t="s">
        <v>732</v>
      </c>
      <c r="D185" t="s">
        <v>406</v>
      </c>
    </row>
    <row r="186" spans="1:4" x14ac:dyDescent="0.3">
      <c r="A186" t="s">
        <v>327</v>
      </c>
      <c r="B186" t="s">
        <v>733</v>
      </c>
      <c r="C186" t="s">
        <v>734</v>
      </c>
      <c r="D186" t="s">
        <v>391</v>
      </c>
    </row>
    <row r="187" spans="1:4" x14ac:dyDescent="0.3">
      <c r="A187" t="s">
        <v>328</v>
      </c>
      <c r="B187" t="s">
        <v>735</v>
      </c>
      <c r="C187" t="s">
        <v>736</v>
      </c>
      <c r="D187" t="s">
        <v>391</v>
      </c>
    </row>
    <row r="188" spans="1:4" x14ac:dyDescent="0.3">
      <c r="A188" t="s">
        <v>329</v>
      </c>
      <c r="B188" t="s">
        <v>737</v>
      </c>
      <c r="C188" t="s">
        <v>738</v>
      </c>
      <c r="D188" t="s">
        <v>384</v>
      </c>
    </row>
    <row r="189" spans="1:4" x14ac:dyDescent="0.3">
      <c r="A189" t="s">
        <v>330</v>
      </c>
      <c r="B189" t="s">
        <v>613</v>
      </c>
      <c r="C189" t="s">
        <v>739</v>
      </c>
      <c r="D189" t="s">
        <v>384</v>
      </c>
    </row>
    <row r="190" spans="1:4" x14ac:dyDescent="0.3">
      <c r="A190" t="s">
        <v>331</v>
      </c>
      <c r="B190" t="s">
        <v>740</v>
      </c>
      <c r="C190" t="s">
        <v>741</v>
      </c>
      <c r="D190" t="s">
        <v>406</v>
      </c>
    </row>
    <row r="191" spans="1:4" x14ac:dyDescent="0.3">
      <c r="A191" t="s">
        <v>332</v>
      </c>
      <c r="B191" t="s">
        <v>742</v>
      </c>
      <c r="C191" t="s">
        <v>743</v>
      </c>
      <c r="D191" t="s">
        <v>406</v>
      </c>
    </row>
    <row r="192" spans="1:4" x14ac:dyDescent="0.3">
      <c r="A192" t="s">
        <v>333</v>
      </c>
      <c r="B192" t="s">
        <v>744</v>
      </c>
      <c r="C192" t="s">
        <v>745</v>
      </c>
      <c r="D192" t="s">
        <v>391</v>
      </c>
    </row>
    <row r="193" spans="1:4" x14ac:dyDescent="0.3">
      <c r="A193" t="s">
        <v>334</v>
      </c>
      <c r="B193" t="s">
        <v>746</v>
      </c>
      <c r="C193" t="s">
        <v>747</v>
      </c>
      <c r="D193" t="s">
        <v>406</v>
      </c>
    </row>
    <row r="194" spans="1:4" x14ac:dyDescent="0.3">
      <c r="A194" t="s">
        <v>335</v>
      </c>
      <c r="B194" t="s">
        <v>748</v>
      </c>
      <c r="C194" t="s">
        <v>749</v>
      </c>
      <c r="D194" t="s">
        <v>384</v>
      </c>
    </row>
    <row r="195" spans="1:4" x14ac:dyDescent="0.3">
      <c r="A195" t="s">
        <v>336</v>
      </c>
      <c r="B195" t="s">
        <v>750</v>
      </c>
      <c r="C195" t="s">
        <v>751</v>
      </c>
      <c r="D195" t="s">
        <v>391</v>
      </c>
    </row>
    <row r="196" spans="1:4" x14ac:dyDescent="0.3">
      <c r="A196" t="s">
        <v>337</v>
      </c>
      <c r="B196" t="s">
        <v>752</v>
      </c>
      <c r="C196" t="s">
        <v>753</v>
      </c>
      <c r="D196" t="s">
        <v>406</v>
      </c>
    </row>
    <row r="197" spans="1:4" x14ac:dyDescent="0.3">
      <c r="A197" t="s">
        <v>338</v>
      </c>
      <c r="B197" t="s">
        <v>754</v>
      </c>
      <c r="C197" t="s">
        <v>755</v>
      </c>
      <c r="D197" t="s">
        <v>391</v>
      </c>
    </row>
    <row r="198" spans="1:4" x14ac:dyDescent="0.3">
      <c r="A198" t="s">
        <v>339</v>
      </c>
      <c r="B198" t="s">
        <v>756</v>
      </c>
      <c r="C198" t="s">
        <v>757</v>
      </c>
      <c r="D198" t="s">
        <v>384</v>
      </c>
    </row>
    <row r="199" spans="1:4" x14ac:dyDescent="0.3">
      <c r="A199" t="s">
        <v>340</v>
      </c>
      <c r="B199" t="s">
        <v>758</v>
      </c>
      <c r="C199" t="s">
        <v>759</v>
      </c>
      <c r="D199" t="s">
        <v>391</v>
      </c>
    </row>
    <row r="200" spans="1:4" x14ac:dyDescent="0.3">
      <c r="A200" t="s">
        <v>341</v>
      </c>
      <c r="B200" t="s">
        <v>760</v>
      </c>
      <c r="C200" t="s">
        <v>761</v>
      </c>
      <c r="D200" t="s">
        <v>391</v>
      </c>
    </row>
    <row r="201" spans="1:4" x14ac:dyDescent="0.3">
      <c r="A201" t="s">
        <v>342</v>
      </c>
      <c r="B201" t="s">
        <v>762</v>
      </c>
      <c r="C201" t="s">
        <v>763</v>
      </c>
      <c r="D201" t="s">
        <v>391</v>
      </c>
    </row>
    <row r="202" spans="1:4" x14ac:dyDescent="0.3">
      <c r="A202" t="s">
        <v>343</v>
      </c>
      <c r="B202" t="s">
        <v>764</v>
      </c>
      <c r="C202" t="s">
        <v>765</v>
      </c>
      <c r="D202" t="s">
        <v>391</v>
      </c>
    </row>
    <row r="203" spans="1:4" x14ac:dyDescent="0.3">
      <c r="A203" t="s">
        <v>344</v>
      </c>
      <c r="B203" t="s">
        <v>766</v>
      </c>
      <c r="C203" t="s">
        <v>767</v>
      </c>
      <c r="D203" t="s">
        <v>406</v>
      </c>
    </row>
    <row r="204" spans="1:4" x14ac:dyDescent="0.3">
      <c r="A204" t="s">
        <v>345</v>
      </c>
      <c r="B204" t="s">
        <v>768</v>
      </c>
      <c r="C204" t="s">
        <v>769</v>
      </c>
      <c r="D204" t="s">
        <v>488</v>
      </c>
    </row>
    <row r="205" spans="1:4" x14ac:dyDescent="0.3">
      <c r="A205" t="s">
        <v>346</v>
      </c>
      <c r="B205" t="s">
        <v>770</v>
      </c>
      <c r="C205" t="s">
        <v>771</v>
      </c>
      <c r="D205" t="s">
        <v>391</v>
      </c>
    </row>
    <row r="206" spans="1:4" x14ac:dyDescent="0.3">
      <c r="A206" t="s">
        <v>347</v>
      </c>
      <c r="B206" t="s">
        <v>772</v>
      </c>
      <c r="C206" t="s">
        <v>773</v>
      </c>
      <c r="D206" t="s">
        <v>374</v>
      </c>
    </row>
    <row r="207" spans="1:4" x14ac:dyDescent="0.3">
      <c r="A207" t="s">
        <v>348</v>
      </c>
      <c r="B207" t="s">
        <v>774</v>
      </c>
      <c r="C207" t="s">
        <v>775</v>
      </c>
      <c r="D207" t="s">
        <v>384</v>
      </c>
    </row>
    <row r="208" spans="1:4" x14ac:dyDescent="0.3">
      <c r="A208" t="s">
        <v>349</v>
      </c>
      <c r="B208" t="s">
        <v>776</v>
      </c>
      <c r="C208" t="s">
        <v>777</v>
      </c>
      <c r="D208" t="s">
        <v>379</v>
      </c>
    </row>
    <row r="209" spans="1:4" x14ac:dyDescent="0.3">
      <c r="A209" t="s">
        <v>350</v>
      </c>
      <c r="B209" t="s">
        <v>778</v>
      </c>
      <c r="C209" t="s">
        <v>779</v>
      </c>
      <c r="D209" t="s">
        <v>406</v>
      </c>
    </row>
    <row r="210" spans="1:4" x14ac:dyDescent="0.3">
      <c r="A210" t="s">
        <v>351</v>
      </c>
      <c r="B210" t="s">
        <v>780</v>
      </c>
      <c r="C210" t="s">
        <v>781</v>
      </c>
      <c r="D210" t="s">
        <v>374</v>
      </c>
    </row>
    <row r="211" spans="1:4" x14ac:dyDescent="0.3">
      <c r="A211" t="s">
        <v>352</v>
      </c>
      <c r="B211" t="s">
        <v>782</v>
      </c>
      <c r="C211" t="s">
        <v>783</v>
      </c>
      <c r="D211" t="s">
        <v>384</v>
      </c>
    </row>
    <row r="212" spans="1:4" x14ac:dyDescent="0.3">
      <c r="A212" t="s">
        <v>353</v>
      </c>
      <c r="B212" t="s">
        <v>784</v>
      </c>
      <c r="C212" t="s">
        <v>781</v>
      </c>
      <c r="D212" t="s">
        <v>374</v>
      </c>
    </row>
    <row r="213" spans="1:4" x14ac:dyDescent="0.3">
      <c r="A213" t="s">
        <v>354</v>
      </c>
      <c r="B213" t="s">
        <v>785</v>
      </c>
      <c r="C213" t="s">
        <v>786</v>
      </c>
      <c r="D213" t="s">
        <v>384</v>
      </c>
    </row>
    <row r="214" spans="1:4" x14ac:dyDescent="0.3">
      <c r="A214" t="s">
        <v>355</v>
      </c>
      <c r="B214" t="s">
        <v>787</v>
      </c>
      <c r="C214" t="s">
        <v>788</v>
      </c>
      <c r="D214" t="s">
        <v>406</v>
      </c>
    </row>
    <row r="215" spans="1:4" x14ac:dyDescent="0.3">
      <c r="A215" t="s">
        <v>356</v>
      </c>
      <c r="B215" t="s">
        <v>789</v>
      </c>
      <c r="C215" t="s">
        <v>790</v>
      </c>
      <c r="D215" t="s">
        <v>391</v>
      </c>
    </row>
    <row r="216" spans="1:4" x14ac:dyDescent="0.3">
      <c r="A216" t="s">
        <v>357</v>
      </c>
      <c r="B216" t="s">
        <v>791</v>
      </c>
      <c r="C216" t="s">
        <v>792</v>
      </c>
      <c r="D216" t="s">
        <v>391</v>
      </c>
    </row>
    <row r="217" spans="1:4" x14ac:dyDescent="0.3">
      <c r="A217" t="s">
        <v>358</v>
      </c>
      <c r="B217" t="s">
        <v>793</v>
      </c>
      <c r="C217" t="s">
        <v>794</v>
      </c>
      <c r="D217" t="s">
        <v>391</v>
      </c>
    </row>
    <row r="218" spans="1:4" x14ac:dyDescent="0.3">
      <c r="A218" t="s">
        <v>359</v>
      </c>
      <c r="B218" t="s">
        <v>795</v>
      </c>
      <c r="C218" t="s">
        <v>796</v>
      </c>
      <c r="D218" t="s">
        <v>406</v>
      </c>
    </row>
    <row r="219" spans="1:4" x14ac:dyDescent="0.3">
      <c r="A219" t="s">
        <v>360</v>
      </c>
      <c r="B219" t="s">
        <v>797</v>
      </c>
      <c r="C219" t="s">
        <v>798</v>
      </c>
      <c r="D219" t="s">
        <v>406</v>
      </c>
    </row>
    <row r="220" spans="1:4" x14ac:dyDescent="0.3">
      <c r="A220" t="s">
        <v>361</v>
      </c>
      <c r="B220" t="s">
        <v>799</v>
      </c>
      <c r="C220" t="s">
        <v>800</v>
      </c>
      <c r="D220" t="s">
        <v>384</v>
      </c>
    </row>
    <row r="221" spans="1:4" x14ac:dyDescent="0.3">
      <c r="A221" t="s">
        <v>362</v>
      </c>
      <c r="B221" t="s">
        <v>801</v>
      </c>
      <c r="C221" t="s">
        <v>802</v>
      </c>
      <c r="D221" t="s">
        <v>489</v>
      </c>
    </row>
    <row r="222" spans="1:4" x14ac:dyDescent="0.3">
      <c r="A222" t="s">
        <v>363</v>
      </c>
      <c r="B222" t="s">
        <v>803</v>
      </c>
      <c r="C222" t="s">
        <v>804</v>
      </c>
      <c r="D222" t="s">
        <v>542</v>
      </c>
    </row>
    <row r="223" spans="1:4" x14ac:dyDescent="0.3">
      <c r="A223" t="s">
        <v>364</v>
      </c>
      <c r="B223" t="s">
        <v>805</v>
      </c>
      <c r="C223" t="s">
        <v>806</v>
      </c>
      <c r="D223" t="s">
        <v>384</v>
      </c>
    </row>
    <row r="224" spans="1:4" x14ac:dyDescent="0.3">
      <c r="A224" t="s">
        <v>365</v>
      </c>
      <c r="B224" t="s">
        <v>807</v>
      </c>
      <c r="C224" t="s">
        <v>808</v>
      </c>
      <c r="D224" t="s">
        <v>809</v>
      </c>
    </row>
    <row r="225" spans="1:4" x14ac:dyDescent="0.3">
      <c r="A225" t="s">
        <v>366</v>
      </c>
      <c r="B225" t="s">
        <v>810</v>
      </c>
      <c r="C225" t="s">
        <v>811</v>
      </c>
      <c r="D225" t="s">
        <v>406</v>
      </c>
    </row>
    <row r="226" spans="1:4" x14ac:dyDescent="0.3">
      <c r="A226" t="s">
        <v>367</v>
      </c>
      <c r="B226" t="s">
        <v>812</v>
      </c>
      <c r="C226" t="s">
        <v>811</v>
      </c>
      <c r="D226" t="s">
        <v>406</v>
      </c>
    </row>
    <row r="227" spans="1:4" x14ac:dyDescent="0.3">
      <c r="A227" t="s">
        <v>368</v>
      </c>
      <c r="B227" t="s">
        <v>813</v>
      </c>
      <c r="C227" t="s">
        <v>814</v>
      </c>
      <c r="D227" t="s">
        <v>809</v>
      </c>
    </row>
    <row r="228" spans="1:4" x14ac:dyDescent="0.3">
      <c r="A228" t="s">
        <v>369</v>
      </c>
      <c r="B228" t="s">
        <v>815</v>
      </c>
      <c r="C228" t="s">
        <v>816</v>
      </c>
      <c r="D228" t="s">
        <v>488</v>
      </c>
    </row>
    <row r="229" spans="1:4" x14ac:dyDescent="0.3">
      <c r="A229" t="s">
        <v>370</v>
      </c>
      <c r="B229" t="s">
        <v>817</v>
      </c>
      <c r="C229" t="s">
        <v>818</v>
      </c>
      <c r="D229" t="s">
        <v>379</v>
      </c>
    </row>
    <row r="230" spans="1:4" x14ac:dyDescent="0.3">
      <c r="A230" t="s">
        <v>371</v>
      </c>
      <c r="B230" t="s">
        <v>819</v>
      </c>
      <c r="C230" t="s">
        <v>820</v>
      </c>
      <c r="D230" t="s">
        <v>374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5FA0-BD27-47CE-B7D6-18B66D50D732}">
  <dimension ref="A1:G25"/>
  <sheetViews>
    <sheetView topLeftCell="C3" workbookViewId="0">
      <selection activeCell="D7" sqref="D7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8.5546875" bestFit="1" customWidth="1"/>
    <col min="4" max="4" width="12" bestFit="1" customWidth="1"/>
    <col min="5" max="5" width="14.6640625" bestFit="1" customWidth="1"/>
    <col min="14" max="14" width="10.5546875" bestFit="1" customWidth="1"/>
  </cols>
  <sheetData>
    <row r="1" spans="1:7" ht="31.2" x14ac:dyDescent="0.6">
      <c r="B1" s="59" t="s">
        <v>826</v>
      </c>
      <c r="C1" s="59"/>
      <c r="D1" s="59"/>
      <c r="E1" s="59"/>
      <c r="F1" s="59"/>
    </row>
    <row r="4" spans="1:7" ht="23.4" x14ac:dyDescent="0.45">
      <c r="A4" s="20"/>
      <c r="B4" s="56" t="s">
        <v>104</v>
      </c>
      <c r="C4" s="56"/>
      <c r="D4" s="56"/>
      <c r="E4" s="20"/>
      <c r="G4" s="37"/>
    </row>
    <row r="5" spans="1:7" ht="18" x14ac:dyDescent="0.35">
      <c r="A5" s="11" t="s">
        <v>86</v>
      </c>
      <c r="B5" s="46">
        <v>45292</v>
      </c>
      <c r="C5" s="20"/>
      <c r="D5" s="20"/>
      <c r="E5" s="20"/>
    </row>
    <row r="6" spans="1:7" x14ac:dyDescent="0.3">
      <c r="A6" s="11" t="s">
        <v>54</v>
      </c>
      <c r="B6" s="11" t="s">
        <v>93</v>
      </c>
      <c r="C6" s="11" t="s">
        <v>101</v>
      </c>
      <c r="D6" s="11" t="s">
        <v>102</v>
      </c>
    </row>
    <row r="7" spans="1:7" x14ac:dyDescent="0.3">
      <c r="A7" s="11" t="s">
        <v>63</v>
      </c>
      <c r="B7" s="24">
        <f>COUNTIFS(REQ_RESP!D:D,REQ_REPORT!A7,REQ_RESP!J:J,"BUY",REQ_RESP!C:C,REQ_REPORT!B5)</f>
        <v>1</v>
      </c>
      <c r="C7" s="24">
        <f>COUNTIFS(REQ_RESP!D:D,REQ_REPORT!A7,REQ_RESP!J:J,"SALE",REQ_RESP!C:C,REQ_REPORT!B5)</f>
        <v>0</v>
      </c>
      <c r="D7" s="24">
        <f>COUNTIFS(REQ_RESP!D:D,REQ_REPORT!A7,REQ_RESP!J:J,"FINANCE LEAD",REQ_RESP!C:C,REQ_REPORT!B5)</f>
        <v>1</v>
      </c>
    </row>
    <row r="8" spans="1:7" x14ac:dyDescent="0.3">
      <c r="A8" s="11" t="s">
        <v>51</v>
      </c>
      <c r="B8" s="24">
        <f>COUNTIFS(REQ_RESP!D:D,REQ_REPORT!A8,REQ_RESP!J:J,"BUY",REQ_RESP!C:C,REQ_REPORT!B6)</f>
        <v>0</v>
      </c>
      <c r="C8" s="24">
        <f>COUNTIFS(REQ_RESP!D:D,REQ_REPORT!A8,REQ_RESP!J:J,"SALE",REQ_RESP!C:C,REQ_REPORT!B6)</f>
        <v>0</v>
      </c>
      <c r="D8" s="24">
        <f>COUNTIFS(REQ_RESP!D:D,REQ_REPORT!A8,REQ_RESP!J:J,"FINANCE LEAD",REQ_RESP!C:C,REQ_REPORT!B6)</f>
        <v>0</v>
      </c>
    </row>
    <row r="9" spans="1:7" x14ac:dyDescent="0.3">
      <c r="A9" s="11" t="s">
        <v>92</v>
      </c>
      <c r="B9" s="24">
        <f>COUNTIFS(REQ_RESP!D:D,REQ_REPORT!A9,REQ_RESP!J:J,"BUY",REQ_RESP!C:C,REQ_REPORT!B7)</f>
        <v>0</v>
      </c>
      <c r="C9" s="24">
        <f>COUNTIFS(REQ_RESP!D:D,REQ_REPORT!A9,REQ_RESP!J:J,"SALE",REQ_RESP!C:C,REQ_REPORT!B7)</f>
        <v>0</v>
      </c>
      <c r="D9" s="24">
        <f>COUNTIFS(REQ_RESP!D:D,REQ_REPORT!A9,REQ_RESP!J:J,"FINANCE LEAD",REQ_RESP!C:C,REQ_REPORT!B7)</f>
        <v>0</v>
      </c>
      <c r="E9" s="20"/>
    </row>
    <row r="12" spans="1:7" ht="23.4" x14ac:dyDescent="0.45">
      <c r="B12" s="56" t="s">
        <v>825</v>
      </c>
      <c r="C12" s="56"/>
      <c r="D12" s="56"/>
    </row>
    <row r="13" spans="1:7" ht="18" x14ac:dyDescent="0.35">
      <c r="A13" s="11" t="s">
        <v>86</v>
      </c>
      <c r="B13" s="45" t="s">
        <v>78</v>
      </c>
      <c r="C13" s="20"/>
      <c r="D13" s="20"/>
    </row>
    <row r="14" spans="1:7" x14ac:dyDescent="0.3">
      <c r="A14" s="11" t="s">
        <v>54</v>
      </c>
      <c r="B14" s="11" t="s">
        <v>93</v>
      </c>
      <c r="C14" s="11" t="s">
        <v>101</v>
      </c>
      <c r="D14" s="11" t="s">
        <v>102</v>
      </c>
    </row>
    <row r="15" spans="1:7" x14ac:dyDescent="0.3">
      <c r="A15" s="11" t="s">
        <v>63</v>
      </c>
      <c r="B15" s="24">
        <f>COUNTIFS(REQ_RESP!D:D,REQ_REPORT!A15,REQ_RESP!J:J,"BUY")</f>
        <v>1</v>
      </c>
      <c r="C15" s="24">
        <f>COUNTIFS(REQ_RESP!D:D,REQ_REPORT!A15,REQ_RESP!J:J,"SALE")</f>
        <v>0</v>
      </c>
      <c r="D15" s="24">
        <f>COUNTIFS(REQ_RESP!D:D,REQ_REPORT!A15,REQ_RESP!J:J,"FINANCE LEAD")</f>
        <v>1</v>
      </c>
    </row>
    <row r="16" spans="1:7" x14ac:dyDescent="0.3">
      <c r="A16" s="11" t="s">
        <v>51</v>
      </c>
      <c r="B16" s="24">
        <f>COUNTIFS(REQ_RESP!D:D,REQ_REPORT!A16,REQ_RESP!J:J,"BUY")</f>
        <v>0</v>
      </c>
      <c r="C16" s="24">
        <f>COUNTIFS(REQ_RESP!D:D,REQ_REPORT!A16,REQ_RESP!J:J,"SALE")</f>
        <v>0</v>
      </c>
      <c r="D16" s="24">
        <f>COUNTIFS(REQ_RESP!D:D,REQ_REPORT!A16,REQ_RESP!J:J,"FINANCE LEAD")</f>
        <v>0</v>
      </c>
    </row>
    <row r="17" spans="1:5" x14ac:dyDescent="0.3">
      <c r="A17" s="11" t="s">
        <v>92</v>
      </c>
      <c r="B17" s="24">
        <f>COUNTIFS(REQ_RESP!D:D,REQ_REPORT!A17,REQ_RESP!J:J,"BUY")</f>
        <v>0</v>
      </c>
      <c r="C17" s="24">
        <f>COUNTIFS(REQ_RESP!D:D,REQ_REPORT!A17,REQ_RESP!J:J,"SALE")</f>
        <v>0</v>
      </c>
      <c r="D17" s="24">
        <f>COUNTIFS(REQ_RESP!D:D,REQ_REPORT!A17,REQ_RESP!J:J,"FINANCE LEAD")</f>
        <v>0</v>
      </c>
    </row>
    <row r="20" spans="1:5" ht="31.2" x14ac:dyDescent="0.6">
      <c r="A20" s="59" t="s">
        <v>827</v>
      </c>
      <c r="B20" s="59"/>
      <c r="C20" s="59"/>
      <c r="D20" s="59"/>
      <c r="E20" s="59"/>
    </row>
    <row r="21" spans="1:5" ht="18" x14ac:dyDescent="0.35">
      <c r="A21" s="44" t="s">
        <v>831</v>
      </c>
      <c r="B21" s="45" t="s">
        <v>78</v>
      </c>
    </row>
    <row r="22" spans="1:5" x14ac:dyDescent="0.3">
      <c r="A22" s="11" t="s">
        <v>54</v>
      </c>
      <c r="B22" s="11" t="s">
        <v>106</v>
      </c>
      <c r="C22" s="11" t="s">
        <v>107</v>
      </c>
      <c r="D22" s="11" t="s">
        <v>109</v>
      </c>
      <c r="E22" s="11" t="s">
        <v>110</v>
      </c>
    </row>
    <row r="23" spans="1:5" x14ac:dyDescent="0.3">
      <c r="A23" s="11" t="s">
        <v>63</v>
      </c>
      <c r="B23" s="19">
        <f>5*30</f>
        <v>150</v>
      </c>
      <c r="C23" s="24">
        <f>SUM(B15:C15)</f>
        <v>1</v>
      </c>
      <c r="D23" s="24">
        <f>C23-B23</f>
        <v>-149</v>
      </c>
      <c r="E23" s="43">
        <f>C23/30</f>
        <v>3.3333333333333333E-2</v>
      </c>
    </row>
    <row r="24" spans="1:5" x14ac:dyDescent="0.3">
      <c r="A24" s="11" t="s">
        <v>51</v>
      </c>
      <c r="B24" s="19">
        <f>5*30</f>
        <v>150</v>
      </c>
      <c r="C24" s="24">
        <f>SUM(B16:C16)</f>
        <v>0</v>
      </c>
      <c r="D24" s="24">
        <f t="shared" ref="D24:D25" si="0">C24-B24</f>
        <v>-150</v>
      </c>
      <c r="E24" s="43">
        <f t="shared" ref="E24:E25" si="1">C24/30</f>
        <v>0</v>
      </c>
    </row>
    <row r="25" spans="1:5" x14ac:dyDescent="0.3">
      <c r="A25" s="11" t="s">
        <v>92</v>
      </c>
      <c r="B25" s="19">
        <f>5*30</f>
        <v>150</v>
      </c>
      <c r="C25" s="24">
        <f>SUM(B17:C17)</f>
        <v>0</v>
      </c>
      <c r="D25" s="24">
        <f t="shared" si="0"/>
        <v>-150</v>
      </c>
      <c r="E25" s="43">
        <f t="shared" si="1"/>
        <v>0</v>
      </c>
    </row>
  </sheetData>
  <mergeCells count="4">
    <mergeCell ref="B12:D12"/>
    <mergeCell ref="B4:D4"/>
    <mergeCell ref="B1:F1"/>
    <mergeCell ref="A20:E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BC61-66BD-4A37-A396-76BC739C4535}">
  <dimension ref="A1:N3"/>
  <sheetViews>
    <sheetView workbookViewId="0">
      <selection activeCell="E11" sqref="E11"/>
    </sheetView>
  </sheetViews>
  <sheetFormatPr defaultRowHeight="14.4" x14ac:dyDescent="0.3"/>
  <cols>
    <col min="1" max="1" width="9" bestFit="1" customWidth="1"/>
    <col min="2" max="2" width="14.21875" bestFit="1" customWidth="1"/>
    <col min="3" max="3" width="11.77734375" bestFit="1" customWidth="1"/>
    <col min="4" max="4" width="12.88671875" bestFit="1" customWidth="1"/>
    <col min="5" max="5" width="11.6640625" bestFit="1" customWidth="1"/>
    <col min="6" max="6" width="13.6640625" bestFit="1" customWidth="1"/>
    <col min="7" max="7" width="12.109375" bestFit="1" customWidth="1"/>
    <col min="8" max="8" width="8.5546875" bestFit="1" customWidth="1"/>
    <col min="9" max="9" width="11.33203125" bestFit="1" customWidth="1"/>
    <col min="10" max="10" width="12" bestFit="1" customWidth="1"/>
    <col min="11" max="11" width="17" bestFit="1" customWidth="1"/>
    <col min="12" max="12" width="10.109375" bestFit="1" customWidth="1"/>
    <col min="13" max="13" width="16.109375" bestFit="1" customWidth="1"/>
    <col min="14" max="14" width="15.109375" bestFit="1" customWidth="1"/>
  </cols>
  <sheetData>
    <row r="1" spans="1:14" s="9" customFormat="1" x14ac:dyDescent="0.3">
      <c r="A1" s="8" t="s">
        <v>65</v>
      </c>
      <c r="B1" s="9" t="s">
        <v>86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77</v>
      </c>
    </row>
    <row r="2" spans="1:14" x14ac:dyDescent="0.3">
      <c r="A2" t="s">
        <v>78</v>
      </c>
      <c r="B2" s="12">
        <v>45292</v>
      </c>
      <c r="C2" t="s">
        <v>63</v>
      </c>
      <c r="D2" t="s">
        <v>80</v>
      </c>
      <c r="E2" t="s">
        <v>82</v>
      </c>
      <c r="F2" t="s">
        <v>18</v>
      </c>
      <c r="G2" t="s">
        <v>87</v>
      </c>
      <c r="H2" t="s">
        <v>51</v>
      </c>
      <c r="I2">
        <v>1234567890</v>
      </c>
      <c r="J2" t="s">
        <v>88</v>
      </c>
      <c r="K2" t="s">
        <v>89</v>
      </c>
      <c r="L2" t="s">
        <v>64</v>
      </c>
      <c r="M2" t="s">
        <v>90</v>
      </c>
      <c r="N2" t="s">
        <v>83</v>
      </c>
    </row>
    <row r="3" spans="1:14" x14ac:dyDescent="0.3">
      <c r="A3" t="s">
        <v>78</v>
      </c>
      <c r="B3" s="12">
        <v>45292</v>
      </c>
      <c r="C3" t="s">
        <v>51</v>
      </c>
      <c r="D3" s="7" t="s">
        <v>80</v>
      </c>
      <c r="E3" s="7"/>
      <c r="F3" s="7"/>
      <c r="G3" s="7"/>
    </row>
  </sheetData>
  <dataValidations count="1">
    <dataValidation type="list" allowBlank="1" showInputMessage="1" showErrorMessage="1" sqref="C1:C1048576" xr:uid="{088B8CC1-CF73-41C1-A0E1-FD02A001B912}">
      <formula1>"ROHIT, SURAJ, YASH"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578F8F5-BA4B-41AD-BD40-B834B2F85118}">
          <x14:formula1>
            <xm:f>RAW!$A$18:$A$19</xm:f>
          </x14:formula1>
          <xm:sqref>D1:D1048576</xm:sqref>
        </x14:dataValidation>
        <x14:dataValidation type="list" allowBlank="1" showInputMessage="1" showErrorMessage="1" xr:uid="{A8EFEB2F-D106-4AE7-82A9-D1D7D27F68E5}">
          <x14:formula1>
            <xm:f>RAW!$A$21:$A$22</xm:f>
          </x14:formula1>
          <xm:sqref>E1:E1048576</xm:sqref>
        </x14:dataValidation>
        <x14:dataValidation type="list" allowBlank="1" showInputMessage="1" showErrorMessage="1" xr:uid="{20777535-0785-4375-9AF3-43E38FFAFF51}">
          <x14:formula1>
            <xm:f>RAW!$A$24:$A$27</xm:f>
          </x14:formula1>
          <xm:sqref>L1:L1048576</xm:sqref>
        </x14:dataValidation>
        <x14:dataValidation type="list" allowBlank="1" showInputMessage="1" showErrorMessage="1" xr:uid="{5900DD5B-BAED-4941-949B-6BE7657FEB52}">
          <x14:formula1>
            <xm:f>RAW!$A$29:$A$33</xm:f>
          </x14:formula1>
          <xm:sqref>N1:N1048576</xm:sqref>
        </x14:dataValidation>
        <x14:dataValidation type="list" allowBlank="1" showInputMessage="1" showErrorMessage="1" xr:uid="{AE3C4F69-1638-498D-88E7-2FF6E0D6D82F}">
          <x14:formula1>
            <xm:f>RAW!$D$1:$D$8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A7B1-AC18-411F-87ED-084667878404}">
  <dimension ref="A1:K16"/>
  <sheetViews>
    <sheetView workbookViewId="0">
      <selection activeCell="F14" sqref="F14"/>
    </sheetView>
  </sheetViews>
  <sheetFormatPr defaultRowHeight="14.4" x14ac:dyDescent="0.3"/>
  <cols>
    <col min="1" max="1" width="15.33203125" style="20" bestFit="1" customWidth="1"/>
    <col min="2" max="2" width="5.109375" style="20" bestFit="1" customWidth="1"/>
    <col min="3" max="3" width="5.33203125" style="20" bestFit="1" customWidth="1"/>
    <col min="4" max="4" width="16.109375" style="20" bestFit="1" customWidth="1"/>
    <col min="5" max="5" width="7.5546875" style="20" bestFit="1" customWidth="1"/>
    <col min="6" max="6" width="8.88671875" style="20"/>
    <col min="7" max="7" width="15.33203125" style="20" bestFit="1" customWidth="1"/>
    <col min="8" max="8" width="7.88671875" style="20" bestFit="1" customWidth="1"/>
    <col min="9" max="9" width="12.21875" style="20" bestFit="1" customWidth="1"/>
    <col min="10" max="10" width="10.6640625" style="20" bestFit="1" customWidth="1"/>
    <col min="11" max="16384" width="8.88671875" style="20"/>
  </cols>
  <sheetData>
    <row r="1" spans="1:11" ht="25.8" x14ac:dyDescent="0.5">
      <c r="A1" s="58" t="s">
        <v>117</v>
      </c>
      <c r="B1" s="58"/>
      <c r="C1" s="58"/>
      <c r="D1" s="58"/>
      <c r="G1" s="58" t="s">
        <v>116</v>
      </c>
      <c r="H1" s="58"/>
      <c r="I1" s="58"/>
      <c r="J1" s="13"/>
      <c r="K1" s="13"/>
    </row>
    <row r="2" spans="1:11" ht="18" x14ac:dyDescent="0.35">
      <c r="A2" s="25" t="s">
        <v>115</v>
      </c>
      <c r="B2" s="15" t="s">
        <v>78</v>
      </c>
      <c r="G2" s="25" t="s">
        <v>115</v>
      </c>
      <c r="H2" s="14">
        <v>45292</v>
      </c>
    </row>
    <row r="3" spans="1:11" x14ac:dyDescent="0.3">
      <c r="A3" s="26"/>
      <c r="B3" s="27"/>
      <c r="C3" s="26"/>
      <c r="D3" s="26"/>
      <c r="G3" s="26"/>
      <c r="H3" s="26"/>
      <c r="I3" s="26"/>
    </row>
    <row r="4" spans="1:11" x14ac:dyDescent="0.3">
      <c r="A4" s="18" t="s">
        <v>112</v>
      </c>
      <c r="B4" s="18" t="s">
        <v>113</v>
      </c>
      <c r="C4" s="18" t="s">
        <v>114</v>
      </c>
      <c r="D4" s="18" t="s">
        <v>30</v>
      </c>
      <c r="E4" s="26"/>
      <c r="G4" s="18" t="s">
        <v>112</v>
      </c>
      <c r="H4" s="18" t="s">
        <v>50</v>
      </c>
    </row>
    <row r="5" spans="1:11" x14ac:dyDescent="0.3">
      <c r="A5" s="18" t="s">
        <v>63</v>
      </c>
      <c r="B5" s="23">
        <f>COUNTIFS(Matchmackin!D:D,"MACHINE BUY",Matchmackin!C:C,"ROHIT",Matchmackin!A:A,"JAN")</f>
        <v>0</v>
      </c>
      <c r="C5" s="23">
        <f>COUNTIFS(Matchmackin!D:D,"MACHINE SELL",Matchmackin!C:C,"ROHIT",Matchmackin!A:A,"JAN")</f>
        <v>1</v>
      </c>
      <c r="D5" s="23">
        <f>SUM(B5,C5)</f>
        <v>1</v>
      </c>
      <c r="G5" s="18" t="s">
        <v>63</v>
      </c>
      <c r="H5" s="23">
        <f>COUNTIFS(Matchmackin!B:B,MM_REPORT!H2,Matchmackin!C:C,"ROHIT")</f>
        <v>1</v>
      </c>
    </row>
    <row r="6" spans="1:11" x14ac:dyDescent="0.3">
      <c r="A6" s="18" t="s">
        <v>51</v>
      </c>
      <c r="B6" s="23">
        <f>COUNTIFS(Matchmackin!D:D,RAW!A18,Matchmackin!A:A,"JAN",Matchmackin!C:C,"SURAJ")</f>
        <v>0</v>
      </c>
      <c r="C6" s="23">
        <f>COUNTIFS(Matchmackin!D:D,RAW!A19,Matchmackin!A:A,"JAN",Matchmackin!C:C,"SURAJ")</f>
        <v>1</v>
      </c>
      <c r="D6" s="23">
        <f t="shared" ref="D6:D7" si="0">SUM(B6,C6)</f>
        <v>1</v>
      </c>
      <c r="G6" s="18" t="s">
        <v>51</v>
      </c>
      <c r="H6" s="23">
        <f>COUNTIFS(Matchmackin!B:B,MM_REPORT!H2,Matchmackin!C:C,"SURAJ")</f>
        <v>1</v>
      </c>
    </row>
    <row r="7" spans="1:11" x14ac:dyDescent="0.3">
      <c r="A7" s="18" t="s">
        <v>92</v>
      </c>
      <c r="B7" s="23">
        <f>COUNTIFS(Matchmackin!D:D,RAW!A18,Matchmackin!C:C,"YASH",Matchmackin!A:A,"JAN")</f>
        <v>0</v>
      </c>
      <c r="C7" s="23">
        <f>COUNTIFS(Matchmackin!D:D,RAW!A19,Matchmackin!C:C,"YASH",Matchmackin!A:A,"JAN")</f>
        <v>0</v>
      </c>
      <c r="D7" s="23">
        <f t="shared" si="0"/>
        <v>0</v>
      </c>
      <c r="G7" s="18" t="s">
        <v>92</v>
      </c>
      <c r="H7" s="23">
        <f>COUNTIFS(Matchmackin!B:B,MM_REPORT!H2,Matchmackin!C:C,"YASH")</f>
        <v>0</v>
      </c>
    </row>
    <row r="16" spans="1:11" x14ac:dyDescent="0.3">
      <c r="G16" s="28"/>
    </row>
  </sheetData>
  <mergeCells count="2">
    <mergeCell ref="G1:I1"/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4EF4-5D68-4379-B739-610268981956}">
  <dimension ref="A1:T3"/>
  <sheetViews>
    <sheetView workbookViewId="0">
      <selection activeCell="P28" sqref="P28:P34"/>
    </sheetView>
  </sheetViews>
  <sheetFormatPr defaultRowHeight="14.4" x14ac:dyDescent="0.3"/>
  <cols>
    <col min="1" max="1" width="7.6640625" bestFit="1" customWidth="1"/>
    <col min="2" max="2" width="7.6640625" customWidth="1"/>
    <col min="3" max="3" width="11.44140625" bestFit="1" customWidth="1"/>
    <col min="4" max="4" width="7.77734375" bestFit="1" customWidth="1"/>
    <col min="5" max="5" width="9.6640625" bestFit="1" customWidth="1"/>
    <col min="6" max="6" width="10.44140625" bestFit="1" customWidth="1"/>
    <col min="7" max="7" width="4.77734375" bestFit="1" customWidth="1"/>
    <col min="8" max="8" width="7.109375" bestFit="1" customWidth="1"/>
    <col min="9" max="9" width="13.88671875" bestFit="1" customWidth="1"/>
    <col min="10" max="10" width="12.88671875" bestFit="1" customWidth="1"/>
    <col min="11" max="11" width="12.21875" bestFit="1" customWidth="1"/>
    <col min="12" max="12" width="13.5546875" bestFit="1" customWidth="1"/>
    <col min="13" max="13" width="14.77734375" bestFit="1" customWidth="1"/>
    <col min="14" max="14" width="17.109375" bestFit="1" customWidth="1"/>
    <col min="15" max="15" width="13.5546875" bestFit="1" customWidth="1"/>
    <col min="16" max="16" width="15.88671875" bestFit="1" customWidth="1"/>
    <col min="17" max="17" width="17" bestFit="1" customWidth="1"/>
    <col min="18" max="18" width="17" style="32" customWidth="1"/>
    <col min="19" max="19" width="22.44140625" style="32" bestFit="1" customWidth="1"/>
    <col min="20" max="20" width="16.77734375" style="32" bestFit="1" customWidth="1"/>
  </cols>
  <sheetData>
    <row r="1" spans="1:20" ht="18" x14ac:dyDescent="0.35">
      <c r="A1" s="3" t="s">
        <v>130</v>
      </c>
      <c r="B1" s="3" t="s">
        <v>137</v>
      </c>
      <c r="C1" s="3" t="s">
        <v>2</v>
      </c>
      <c r="D1" s="3" t="s">
        <v>1</v>
      </c>
      <c r="E1" s="3" t="s">
        <v>3</v>
      </c>
      <c r="F1" s="3" t="s">
        <v>45</v>
      </c>
      <c r="G1" s="3" t="s">
        <v>118</v>
      </c>
      <c r="H1" s="3" t="s">
        <v>119</v>
      </c>
      <c r="I1" s="3" t="s">
        <v>120</v>
      </c>
      <c r="J1" s="3" t="s">
        <v>121</v>
      </c>
      <c r="K1" s="3" t="s">
        <v>122</v>
      </c>
      <c r="L1" s="3" t="s">
        <v>123</v>
      </c>
      <c r="M1" s="3" t="s">
        <v>124</v>
      </c>
      <c r="N1" s="3" t="s">
        <v>125</v>
      </c>
      <c r="O1" s="3" t="s">
        <v>126</v>
      </c>
      <c r="P1" s="3" t="s">
        <v>127</v>
      </c>
      <c r="Q1" s="3" t="s">
        <v>128</v>
      </c>
      <c r="R1" s="31" t="s">
        <v>143</v>
      </c>
      <c r="S1" s="31" t="s">
        <v>146</v>
      </c>
      <c r="T1" s="31" t="s">
        <v>147</v>
      </c>
    </row>
    <row r="2" spans="1:20" x14ac:dyDescent="0.3">
      <c r="B2" t="s">
        <v>63</v>
      </c>
      <c r="I2" t="s">
        <v>131</v>
      </c>
      <c r="K2" t="s">
        <v>132</v>
      </c>
      <c r="L2" t="s">
        <v>133</v>
      </c>
      <c r="O2" t="s">
        <v>134</v>
      </c>
    </row>
    <row r="3" spans="1:20" x14ac:dyDescent="0.3">
      <c r="B3" t="s">
        <v>63</v>
      </c>
      <c r="R3" s="32">
        <v>2555</v>
      </c>
    </row>
  </sheetData>
  <conditionalFormatting sqref="J2">
    <cfRule type="containsText" priority="1" operator="containsText" text="0">
      <formula>NOT(ISERROR(SEARCH("0",J2)))</formula>
    </cfRule>
  </conditionalFormatting>
  <dataValidations count="5">
    <dataValidation type="list" allowBlank="1" showInputMessage="1" showErrorMessage="1" sqref="K1:K1048576" xr:uid="{5BE006B4-318D-4A2D-9F87-82796B2B0F96}">
      <formula1>"YES ,NO"</formula1>
    </dataValidation>
    <dataValidation type="list" allowBlank="1" showInputMessage="1" showErrorMessage="1" sqref="L2" xr:uid="{31F027B6-4A6F-4F13-85CC-C62855A6775B}">
      <formula1>"HIGH , LOW , MEDIUM"</formula1>
    </dataValidation>
    <dataValidation type="list" allowBlank="1" showInputMessage="1" showErrorMessage="1" sqref="O1:O1048576" xr:uid="{440EC836-04B8-493D-9C7C-6B7838E0D2B3}">
      <formula1>"LEAD GENRATE, LOGIN,SANTION,DISBUMENT"</formula1>
    </dataValidation>
    <dataValidation type="list" allowBlank="1" showInputMessage="1" showErrorMessage="1" sqref="P2" xr:uid="{B232EB8F-5DDF-4FFB-88C9-051C792E3B9E}">
      <formula1>"NOT COLLECTED,  HALF-COLLECTED, FULL COLLECTED,"</formula1>
    </dataValidation>
    <dataValidation type="list" allowBlank="1" showInputMessage="1" showErrorMessage="1" sqref="B1:B1048576" xr:uid="{55FA3D0C-E541-43A5-9295-453893D4DBE8}">
      <formula1>"ROHIT,SURAJ,YASH"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D84-FD45-4C2B-B067-0693046E1B67}">
  <dimension ref="A1:L21"/>
  <sheetViews>
    <sheetView workbookViewId="0">
      <selection activeCell="B18" sqref="B18:D18"/>
    </sheetView>
  </sheetViews>
  <sheetFormatPr defaultRowHeight="14.4" x14ac:dyDescent="0.3"/>
  <cols>
    <col min="1" max="1" width="9.5546875" style="20" bestFit="1" customWidth="1"/>
    <col min="2" max="2" width="14.77734375" style="20" bestFit="1" customWidth="1"/>
    <col min="3" max="3" width="15.88671875" style="20" bestFit="1" customWidth="1"/>
    <col min="4" max="4" width="15.5546875" style="20" bestFit="1" customWidth="1"/>
    <col min="5" max="5" width="9.21875" style="20" bestFit="1" customWidth="1"/>
    <col min="6" max="16384" width="8.88671875" style="20"/>
  </cols>
  <sheetData>
    <row r="1" spans="1:12" ht="25.8" x14ac:dyDescent="0.5">
      <c r="H1" s="58" t="s">
        <v>136</v>
      </c>
      <c r="I1" s="58"/>
      <c r="J1" s="58"/>
      <c r="K1" s="58"/>
      <c r="L1" s="58"/>
    </row>
    <row r="4" spans="1:12" ht="18" x14ac:dyDescent="0.35">
      <c r="B4" s="57" t="s">
        <v>135</v>
      </c>
      <c r="C4" s="57"/>
      <c r="D4" s="57"/>
    </row>
    <row r="5" spans="1:12" x14ac:dyDescent="0.3">
      <c r="A5" s="29" t="s">
        <v>54</v>
      </c>
      <c r="B5" s="29" t="s">
        <v>106</v>
      </c>
      <c r="C5" s="29" t="s">
        <v>107</v>
      </c>
      <c r="D5" s="29" t="s">
        <v>109</v>
      </c>
      <c r="E5" s="29" t="s">
        <v>110</v>
      </c>
    </row>
    <row r="6" spans="1:12" x14ac:dyDescent="0.3">
      <c r="A6" s="29" t="s">
        <v>63</v>
      </c>
      <c r="B6" s="30">
        <v>60</v>
      </c>
      <c r="C6" s="30">
        <f>COUNTIF(FIN_TRACK!B:B,"ROHIT")</f>
        <v>2</v>
      </c>
      <c r="D6" s="30">
        <f>C6-B6</f>
        <v>-58</v>
      </c>
      <c r="E6" s="30">
        <f>C6/30</f>
        <v>6.6666666666666666E-2</v>
      </c>
    </row>
    <row r="7" spans="1:12" x14ac:dyDescent="0.3">
      <c r="A7" s="29" t="s">
        <v>51</v>
      </c>
      <c r="B7" s="30">
        <v>60</v>
      </c>
      <c r="C7" s="30">
        <f>COUNTIF(FIN_TRACK!B:B,"SURAJ")</f>
        <v>0</v>
      </c>
      <c r="D7" s="30">
        <f t="shared" ref="D7:D8" si="0">C7-B7</f>
        <v>-60</v>
      </c>
      <c r="E7" s="30">
        <f t="shared" ref="E7:E8" si="1">C7/30</f>
        <v>0</v>
      </c>
    </row>
    <row r="8" spans="1:12" x14ac:dyDescent="0.3">
      <c r="A8" s="29" t="s">
        <v>92</v>
      </c>
      <c r="B8" s="30">
        <v>60</v>
      </c>
      <c r="C8" s="30">
        <f>COUNTIF(FIN_TRACK!B:B,"YASH")</f>
        <v>0</v>
      </c>
      <c r="D8" s="30">
        <f t="shared" si="0"/>
        <v>-60</v>
      </c>
      <c r="E8" s="30">
        <f t="shared" si="1"/>
        <v>0</v>
      </c>
    </row>
    <row r="11" spans="1:12" ht="18" x14ac:dyDescent="0.35">
      <c r="B11" s="57" t="s">
        <v>138</v>
      </c>
      <c r="C11" s="57"/>
      <c r="D11" s="57"/>
    </row>
    <row r="12" spans="1:12" x14ac:dyDescent="0.3">
      <c r="A12" s="29" t="s">
        <v>54</v>
      </c>
      <c r="B12" s="20" t="s">
        <v>141</v>
      </c>
      <c r="C12" s="20" t="s">
        <v>140</v>
      </c>
      <c r="D12" s="20" t="s">
        <v>139</v>
      </c>
    </row>
    <row r="13" spans="1:12" x14ac:dyDescent="0.3">
      <c r="A13" s="29" t="s">
        <v>63</v>
      </c>
      <c r="B13" s="20">
        <f>COUNTIFS(FIN_TRACK!P:P,FIN_REPORT!B12,FIN_TRACK!B:B,FIN_REPORT!A13)</f>
        <v>0</v>
      </c>
      <c r="C13" s="20">
        <f>COUNTIFS(FIN_TRACK!P:P,FIN_REPORT!C12,FIN_TRACK!B:B,FIN_REPORT!A13)</f>
        <v>0</v>
      </c>
      <c r="D13" s="20">
        <f>COUNTIFS(FIN_TRACK!P:P,FIN_REPORT!D12,FIN_TRACK!B:B,FIN_REPORT!A13)</f>
        <v>0</v>
      </c>
    </row>
    <row r="14" spans="1:12" x14ac:dyDescent="0.3">
      <c r="A14" s="29" t="s">
        <v>51</v>
      </c>
      <c r="B14" s="20">
        <f>COUNTIFS(FIN_TRACK!P:P,FIN_REPORT!B13,FIN_TRACK!B:B,FIN_REPORT!A14)</f>
        <v>0</v>
      </c>
      <c r="C14" s="20">
        <f>COUNTIFS(FIN_TRACK!P:P,FIN_REPORT!C13,FIN_TRACK!B:B,FIN_REPORT!A14)</f>
        <v>0</v>
      </c>
      <c r="D14" s="20">
        <f>COUNTIFS(FIN_TRACK!P:P,FIN_REPORT!D13,FIN_TRACK!B:B,FIN_REPORT!A14)</f>
        <v>0</v>
      </c>
    </row>
    <row r="15" spans="1:12" x14ac:dyDescent="0.3">
      <c r="A15" s="29" t="s">
        <v>92</v>
      </c>
      <c r="B15" s="20">
        <f>COUNTIFS(FIN_TRACK!P:P,FIN_REPORT!B14,FIN_TRACK!B:B,FIN_REPORT!A15)</f>
        <v>0</v>
      </c>
      <c r="C15" s="20">
        <f>COUNTIFS(FIN_TRACK!P:P,FIN_REPORT!C14,FIN_TRACK!B:B,FIN_REPORT!A15)</f>
        <v>0</v>
      </c>
      <c r="D15" s="20">
        <f>COUNTIFS(FIN_TRACK!P:P,FIN_REPORT!D14,FIN_TRACK!B:B,FIN_REPORT!A15)</f>
        <v>0</v>
      </c>
    </row>
    <row r="17" spans="1:4" ht="18" x14ac:dyDescent="0.35">
      <c r="B17" s="57" t="s">
        <v>142</v>
      </c>
      <c r="C17" s="57"/>
      <c r="D17" s="57"/>
    </row>
    <row r="18" spans="1:4" x14ac:dyDescent="0.3">
      <c r="A18" s="29" t="s">
        <v>54</v>
      </c>
      <c r="B18" s="11" t="s">
        <v>143</v>
      </c>
      <c r="C18" s="11" t="s">
        <v>144</v>
      </c>
      <c r="D18" s="11" t="s">
        <v>145</v>
      </c>
    </row>
    <row r="19" spans="1:4" x14ac:dyDescent="0.3">
      <c r="A19" s="29" t="s">
        <v>63</v>
      </c>
      <c r="B19" s="33">
        <f>SUMIFS(FIN_TRACK!R:R,FIN_TRACK!B:B,FIN_REPORT!A19)</f>
        <v>2555</v>
      </c>
      <c r="C19" s="20">
        <f>SUMIFS(FIN_TRACK!S:S,FIN_TRACK!B:B,FIN_REPORT!A19)</f>
        <v>0</v>
      </c>
      <c r="D19" s="20">
        <f>SUMIFS(FIN_TRACK!T:T,FIN_TRACK!B:B,FIN_REPORT!A19)</f>
        <v>0</v>
      </c>
    </row>
    <row r="20" spans="1:4" x14ac:dyDescent="0.3">
      <c r="A20" s="29" t="s">
        <v>51</v>
      </c>
      <c r="B20" s="33">
        <f>SUMIFS(FIN_TRACK!R:R,FIN_TRACK!B:B,FIN_REPORT!A20)</f>
        <v>0</v>
      </c>
      <c r="C20" s="20">
        <f>SUMIFS(FIN_TRACK!S:S,FIN_TRACK!B:B,FIN_REPORT!A20)</f>
        <v>0</v>
      </c>
      <c r="D20" s="20">
        <f>SUMIFS(FIN_TRACK!T:T,FIN_TRACK!B:B,FIN_REPORT!A20)</f>
        <v>0</v>
      </c>
    </row>
    <row r="21" spans="1:4" x14ac:dyDescent="0.3">
      <c r="A21" s="29" t="s">
        <v>92</v>
      </c>
      <c r="B21" s="33">
        <f>SUMIFS(FIN_TRACK!R:R,FIN_TRACK!B:B,FIN_REPORT!A21)</f>
        <v>0</v>
      </c>
      <c r="C21" s="20">
        <f>SUMIFS(FIN_TRACK!S:S,FIN_TRACK!B:B,FIN_REPORT!A21)</f>
        <v>0</v>
      </c>
      <c r="D21" s="20">
        <f>SUMIFS(FIN_TRACK!T:T,FIN_TRACK!B:B,FIN_REPORT!A21)</f>
        <v>0</v>
      </c>
    </row>
  </sheetData>
  <mergeCells count="4">
    <mergeCell ref="B4:D4"/>
    <mergeCell ref="H1:L1"/>
    <mergeCell ref="B11:D11"/>
    <mergeCell ref="B17:D17"/>
  </mergeCells>
  <pageMargins left="0.7" right="0.7" top="0.75" bottom="0.75" header="0.3" footer="0.3"/>
  <ignoredErrors>
    <ignoredError sqref="C7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3D48-11E0-44AA-8E68-E5C7E357DB72}">
  <dimension ref="A1:P33"/>
  <sheetViews>
    <sheetView workbookViewId="0">
      <selection activeCell="P2" sqref="P2:P4"/>
    </sheetView>
  </sheetViews>
  <sheetFormatPr defaultRowHeight="14.4" x14ac:dyDescent="0.3"/>
  <sheetData>
    <row r="1" spans="1:16" x14ac:dyDescent="0.3">
      <c r="A1" t="s">
        <v>8</v>
      </c>
      <c r="D1" t="s">
        <v>18</v>
      </c>
      <c r="F1" t="s">
        <v>26</v>
      </c>
      <c r="G1" t="s">
        <v>30</v>
      </c>
      <c r="J1" t="s">
        <v>35</v>
      </c>
      <c r="P1" t="s">
        <v>129</v>
      </c>
    </row>
    <row r="2" spans="1:16" x14ac:dyDescent="0.3">
      <c r="A2" t="s">
        <v>9</v>
      </c>
      <c r="D2" t="s">
        <v>19</v>
      </c>
      <c r="F2" t="s">
        <v>27</v>
      </c>
      <c r="G2" t="s">
        <v>31</v>
      </c>
      <c r="J2" t="s">
        <v>36</v>
      </c>
      <c r="P2" t="s">
        <v>141</v>
      </c>
    </row>
    <row r="3" spans="1:16" x14ac:dyDescent="0.3">
      <c r="A3" t="s">
        <v>44</v>
      </c>
      <c r="D3" t="s">
        <v>20</v>
      </c>
      <c r="F3" t="s">
        <v>28</v>
      </c>
      <c r="G3" t="s">
        <v>13</v>
      </c>
      <c r="J3" t="s">
        <v>37</v>
      </c>
      <c r="P3" t="s">
        <v>140</v>
      </c>
    </row>
    <row r="4" spans="1:16" x14ac:dyDescent="0.3">
      <c r="A4" t="s">
        <v>10</v>
      </c>
      <c r="D4" t="s">
        <v>22</v>
      </c>
      <c r="F4" t="s">
        <v>29</v>
      </c>
      <c r="G4" t="s">
        <v>32</v>
      </c>
      <c r="J4" t="s">
        <v>38</v>
      </c>
      <c r="P4" t="s">
        <v>139</v>
      </c>
    </row>
    <row r="5" spans="1:16" x14ac:dyDescent="0.3">
      <c r="A5" t="s">
        <v>11</v>
      </c>
      <c r="D5" t="s">
        <v>23</v>
      </c>
      <c r="G5" t="s">
        <v>33</v>
      </c>
      <c r="J5" t="s">
        <v>39</v>
      </c>
    </row>
    <row r="6" spans="1:16" x14ac:dyDescent="0.3">
      <c r="A6" t="s">
        <v>12</v>
      </c>
      <c r="D6" t="s">
        <v>24</v>
      </c>
      <c r="G6" t="s">
        <v>34</v>
      </c>
      <c r="J6" t="s">
        <v>40</v>
      </c>
    </row>
    <row r="7" spans="1:16" x14ac:dyDescent="0.3">
      <c r="A7" t="s">
        <v>13</v>
      </c>
      <c r="D7" t="s">
        <v>25</v>
      </c>
      <c r="J7" t="s">
        <v>21</v>
      </c>
    </row>
    <row r="8" spans="1:16" x14ac:dyDescent="0.3">
      <c r="A8" t="s">
        <v>14</v>
      </c>
      <c r="D8" t="s">
        <v>21</v>
      </c>
      <c r="J8" t="s">
        <v>41</v>
      </c>
    </row>
    <row r="9" spans="1:16" x14ac:dyDescent="0.3">
      <c r="A9" t="s">
        <v>15</v>
      </c>
    </row>
    <row r="10" spans="1:16" x14ac:dyDescent="0.3">
      <c r="A10" t="s">
        <v>16</v>
      </c>
    </row>
    <row r="11" spans="1:16" x14ac:dyDescent="0.3">
      <c r="A11" t="s">
        <v>17</v>
      </c>
    </row>
    <row r="12" spans="1:16" x14ac:dyDescent="0.3">
      <c r="A12" t="s">
        <v>21</v>
      </c>
    </row>
    <row r="15" spans="1:16" x14ac:dyDescent="0.3">
      <c r="C15" t="s">
        <v>53</v>
      </c>
    </row>
    <row r="16" spans="1:16" x14ac:dyDescent="0.3">
      <c r="C16" s="1" t="s">
        <v>7</v>
      </c>
    </row>
    <row r="17" spans="1:3" x14ac:dyDescent="0.3">
      <c r="C17" s="1" t="s">
        <v>7</v>
      </c>
    </row>
    <row r="18" spans="1:3" x14ac:dyDescent="0.3">
      <c r="A18" t="s">
        <v>79</v>
      </c>
    </row>
    <row r="19" spans="1:3" x14ac:dyDescent="0.3">
      <c r="A19" t="s">
        <v>80</v>
      </c>
    </row>
    <row r="21" spans="1:3" x14ac:dyDescent="0.3">
      <c r="A21" t="s">
        <v>81</v>
      </c>
    </row>
    <row r="22" spans="1:3" x14ac:dyDescent="0.3">
      <c r="A22" t="s">
        <v>82</v>
      </c>
    </row>
    <row r="24" spans="1:3" x14ac:dyDescent="0.3">
      <c r="A24" t="s">
        <v>26</v>
      </c>
    </row>
    <row r="25" spans="1:3" x14ac:dyDescent="0.3">
      <c r="A25" t="s">
        <v>28</v>
      </c>
    </row>
    <row r="26" spans="1:3" x14ac:dyDescent="0.3">
      <c r="A26" t="s">
        <v>64</v>
      </c>
    </row>
    <row r="27" spans="1:3" x14ac:dyDescent="0.3">
      <c r="A27" t="s">
        <v>21</v>
      </c>
    </row>
    <row r="29" spans="1:3" x14ac:dyDescent="0.3">
      <c r="A29" t="s">
        <v>83</v>
      </c>
    </row>
    <row r="30" spans="1:3" x14ac:dyDescent="0.3">
      <c r="A30" t="s">
        <v>84</v>
      </c>
    </row>
    <row r="31" spans="1:3" x14ac:dyDescent="0.3">
      <c r="A31" t="s">
        <v>85</v>
      </c>
    </row>
    <row r="32" spans="1:3" x14ac:dyDescent="0.3">
      <c r="A32" t="s">
        <v>33</v>
      </c>
    </row>
    <row r="33" spans="1:1" x14ac:dyDescent="0.3">
      <c r="A3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0BE9-B5EC-4453-8801-D039DA335443}">
  <dimension ref="A1:O8"/>
  <sheetViews>
    <sheetView showGridLines="0" zoomScaleNormal="100" workbookViewId="0">
      <selection activeCell="L17" sqref="L17"/>
    </sheetView>
  </sheetViews>
  <sheetFormatPr defaultRowHeight="14.4" x14ac:dyDescent="0.3"/>
  <cols>
    <col min="1" max="1" width="9.5546875" style="48" bestFit="1" customWidth="1"/>
    <col min="2" max="2" width="12.88671875" style="48" bestFit="1" customWidth="1"/>
    <col min="3" max="3" width="13.109375" style="48" bestFit="1" customWidth="1"/>
    <col min="4" max="4" width="14.109375" style="48" bestFit="1" customWidth="1"/>
    <col min="5" max="5" width="13.33203125" style="48" customWidth="1"/>
    <col min="6" max="6" width="8.88671875" style="48"/>
    <col min="7" max="7" width="9.5546875" style="48" bestFit="1" customWidth="1"/>
    <col min="8" max="8" width="20.88671875" style="48" customWidth="1"/>
    <col min="9" max="9" width="13.109375" style="48" bestFit="1" customWidth="1"/>
    <col min="10" max="11" width="14.109375" style="48" bestFit="1" customWidth="1"/>
    <col min="12" max="12" width="9.5546875" style="48" bestFit="1" customWidth="1"/>
    <col min="13" max="13" width="19.6640625" style="48" bestFit="1" customWidth="1"/>
    <col min="14" max="14" width="13.88671875" style="48" bestFit="1" customWidth="1"/>
    <col min="15" max="16" width="14.5546875" style="48" bestFit="1" customWidth="1"/>
    <col min="17" max="16384" width="8.88671875" style="48"/>
  </cols>
  <sheetData>
    <row r="1" spans="1:15" ht="29.4" x14ac:dyDescent="0.45">
      <c r="H1" s="54" t="s">
        <v>836</v>
      </c>
      <c r="I1" s="54"/>
      <c r="J1" s="54"/>
    </row>
    <row r="3" spans="1:15" ht="27.6" x14ac:dyDescent="0.65">
      <c r="B3" s="53" t="s">
        <v>834</v>
      </c>
      <c r="C3" s="53"/>
      <c r="D3" s="49"/>
      <c r="H3" s="61" t="s">
        <v>835</v>
      </c>
      <c r="I3" s="61"/>
      <c r="M3" s="47" t="s">
        <v>142</v>
      </c>
    </row>
    <row r="4" spans="1:15" x14ac:dyDescent="0.3">
      <c r="A4" s="29" t="s">
        <v>86</v>
      </c>
      <c r="B4" s="52">
        <v>45292</v>
      </c>
      <c r="C4" s="50"/>
      <c r="D4" s="50"/>
      <c r="E4" s="63"/>
      <c r="G4" s="29" t="s">
        <v>86</v>
      </c>
      <c r="H4" s="52" t="s">
        <v>78</v>
      </c>
      <c r="I4" s="50"/>
      <c r="J4" s="50"/>
      <c r="L4" s="29" t="s">
        <v>86</v>
      </c>
    </row>
    <row r="5" spans="1:15" x14ac:dyDescent="0.3">
      <c r="A5" s="29" t="s">
        <v>54</v>
      </c>
      <c r="B5" s="51" t="s">
        <v>94</v>
      </c>
      <c r="C5" s="51" t="s">
        <v>833</v>
      </c>
      <c r="D5" s="51" t="s">
        <v>828</v>
      </c>
      <c r="E5" s="62" t="s">
        <v>103</v>
      </c>
      <c r="G5" s="29" t="s">
        <v>54</v>
      </c>
      <c r="H5" s="51" t="s">
        <v>833</v>
      </c>
      <c r="I5" s="51" t="s">
        <v>828</v>
      </c>
      <c r="J5" s="51" t="s">
        <v>103</v>
      </c>
      <c r="L5" s="29" t="s">
        <v>54</v>
      </c>
      <c r="M5" s="29" t="s">
        <v>143</v>
      </c>
      <c r="N5" s="29" t="s">
        <v>144</v>
      </c>
      <c r="O5" s="29" t="s">
        <v>145</v>
      </c>
    </row>
    <row r="6" spans="1:15" x14ac:dyDescent="0.3">
      <c r="A6" s="29" t="s">
        <v>832</v>
      </c>
      <c r="B6" s="50">
        <f>call_repoet!B14</f>
        <v>19</v>
      </c>
      <c r="C6" s="50">
        <f>REQ_REPORT!B7</f>
        <v>1</v>
      </c>
      <c r="D6" s="50">
        <f>REQ_REPORT!D7</f>
        <v>1</v>
      </c>
      <c r="E6" s="63">
        <f>MM_REPORT!H5</f>
        <v>1</v>
      </c>
      <c r="G6" s="29" t="s">
        <v>832</v>
      </c>
      <c r="H6" s="50">
        <f>SUM(REQ_REPORT!B15:C15)</f>
        <v>1</v>
      </c>
      <c r="I6" s="50">
        <f>REQ_REPORT!D15</f>
        <v>1</v>
      </c>
      <c r="J6" s="50">
        <f>MM_REPORT!D5</f>
        <v>1</v>
      </c>
      <c r="L6" s="29" t="s">
        <v>832</v>
      </c>
      <c r="M6" s="60">
        <f>FIN_REPORT!B19</f>
        <v>2555</v>
      </c>
      <c r="N6" s="50">
        <f>FIN_REPORT!C19</f>
        <v>0</v>
      </c>
      <c r="O6" s="50">
        <f>FIN_REPORT!D19</f>
        <v>0</v>
      </c>
    </row>
    <row r="7" spans="1:15" x14ac:dyDescent="0.3">
      <c r="A7" s="29" t="s">
        <v>51</v>
      </c>
      <c r="B7" s="50">
        <f>call_repoet!B13</f>
        <v>3</v>
      </c>
      <c r="C7" s="50">
        <f>REQ_REPORT!B8</f>
        <v>0</v>
      </c>
      <c r="D7" s="50">
        <f>REQ_REPORT!D8</f>
        <v>0</v>
      </c>
      <c r="E7" s="63">
        <f>MM_REPORT!H6</f>
        <v>1</v>
      </c>
      <c r="G7" s="29" t="s">
        <v>51</v>
      </c>
      <c r="H7" s="50">
        <f>SUM(REQ_REPORT!B16:C16)</f>
        <v>0</v>
      </c>
      <c r="I7" s="50">
        <f>REQ_REPORT!D16</f>
        <v>0</v>
      </c>
      <c r="J7" s="50">
        <f>MM_REPORT!D6</f>
        <v>1</v>
      </c>
      <c r="L7" s="29" t="s">
        <v>51</v>
      </c>
      <c r="M7" s="60">
        <f>FIN_REPORT!B20</f>
        <v>0</v>
      </c>
      <c r="N7" s="50">
        <f>FIN_REPORT!C20</f>
        <v>0</v>
      </c>
      <c r="O7" s="50">
        <f>FIN_REPORT!D20</f>
        <v>0</v>
      </c>
    </row>
    <row r="8" spans="1:15" x14ac:dyDescent="0.3">
      <c r="A8" s="29" t="s">
        <v>92</v>
      </c>
      <c r="B8" s="50">
        <f>call_repoet!B15</f>
        <v>0</v>
      </c>
      <c r="C8" s="50">
        <f>REQ_REPORT!B9</f>
        <v>0</v>
      </c>
      <c r="D8" s="50">
        <f>REQ_REPORT!D9</f>
        <v>0</v>
      </c>
      <c r="E8" s="63">
        <f>MM_REPORT!H7</f>
        <v>0</v>
      </c>
      <c r="G8" s="29" t="s">
        <v>92</v>
      </c>
      <c r="H8" s="50">
        <f>SUM(REQ_REPORT!B17:C17)</f>
        <v>0</v>
      </c>
      <c r="I8" s="50">
        <f>REQ_REPORT!D17</f>
        <v>0</v>
      </c>
      <c r="J8" s="50">
        <f>MM_REPORT!D7</f>
        <v>0</v>
      </c>
      <c r="L8" s="29" t="s">
        <v>92</v>
      </c>
      <c r="M8" s="60">
        <f>FIN_REPORT!B21</f>
        <v>0</v>
      </c>
      <c r="N8" s="50">
        <f>FIN_REPORT!C21</f>
        <v>0</v>
      </c>
      <c r="O8" s="50">
        <f>FIN_REPORT!D21</f>
        <v>0</v>
      </c>
    </row>
  </sheetData>
  <mergeCells count="3">
    <mergeCell ref="B3:C3"/>
    <mergeCell ref="H1:J1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2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G14" sqref="G14"/>
    </sheetView>
  </sheetViews>
  <sheetFormatPr defaultRowHeight="14.4" x14ac:dyDescent="0.3"/>
  <cols>
    <col min="1" max="1" width="12" bestFit="1" customWidth="1"/>
    <col min="2" max="2" width="11.44140625" bestFit="1" customWidth="1"/>
    <col min="3" max="3" width="7.77734375" bestFit="1" customWidth="1"/>
    <col min="4" max="4" width="11" bestFit="1" customWidth="1"/>
    <col min="5" max="5" width="9.109375" bestFit="1" customWidth="1"/>
    <col min="6" max="6" width="13.6640625" bestFit="1" customWidth="1"/>
    <col min="7" max="7" width="47.6640625" bestFit="1" customWidth="1"/>
    <col min="8" max="8" width="17.21875" bestFit="1" customWidth="1"/>
    <col min="9" max="9" width="12.88671875" bestFit="1" customWidth="1"/>
    <col min="10" max="10" width="10.88671875" bestFit="1" customWidth="1"/>
    <col min="11" max="11" width="12.21875" bestFit="1" customWidth="1"/>
    <col min="12" max="12" width="14.88671875" bestFit="1" customWidth="1"/>
    <col min="13" max="13" width="11.109375" bestFit="1" customWidth="1"/>
    <col min="14" max="14" width="14.33203125" bestFit="1" customWidth="1"/>
    <col min="15" max="39" width="8.88671875" bestFit="1" customWidth="1"/>
  </cols>
  <sheetData>
    <row r="1" spans="1:39" s="3" customFormat="1" ht="18" x14ac:dyDescent="0.35">
      <c r="A1" s="3" t="s">
        <v>0</v>
      </c>
      <c r="B1" s="3" t="s">
        <v>2</v>
      </c>
      <c r="C1" s="3" t="s">
        <v>1</v>
      </c>
      <c r="D1" s="3" t="s">
        <v>3</v>
      </c>
      <c r="E1" s="3" t="s">
        <v>45</v>
      </c>
      <c r="F1" s="3" t="s">
        <v>4</v>
      </c>
      <c r="G1" s="3" t="s">
        <v>5</v>
      </c>
      <c r="H1" s="3" t="s">
        <v>6</v>
      </c>
      <c r="I1" s="4">
        <v>45292</v>
      </c>
      <c r="J1" s="4">
        <v>45293</v>
      </c>
      <c r="K1" s="4">
        <v>45294</v>
      </c>
      <c r="L1" s="4">
        <v>45295</v>
      </c>
      <c r="M1" s="4">
        <v>45296</v>
      </c>
      <c r="N1" s="4">
        <v>45297</v>
      </c>
      <c r="O1" s="4">
        <v>45298</v>
      </c>
      <c r="P1" s="4">
        <v>45299</v>
      </c>
      <c r="Q1" s="4">
        <v>45300</v>
      </c>
      <c r="R1" s="4">
        <v>45301</v>
      </c>
      <c r="S1" s="4">
        <v>45302</v>
      </c>
      <c r="T1" s="4">
        <v>45303</v>
      </c>
      <c r="U1" s="4">
        <v>45304</v>
      </c>
      <c r="V1" s="4">
        <v>45305</v>
      </c>
      <c r="W1" s="4">
        <v>45306</v>
      </c>
      <c r="X1" s="4">
        <v>45307</v>
      </c>
      <c r="Y1" s="4">
        <v>45308</v>
      </c>
      <c r="Z1" s="4">
        <v>45309</v>
      </c>
      <c r="AA1" s="4">
        <v>45310</v>
      </c>
      <c r="AB1" s="4">
        <v>45311</v>
      </c>
      <c r="AC1" s="4">
        <v>45312</v>
      </c>
      <c r="AD1" s="4">
        <v>45313</v>
      </c>
      <c r="AE1" s="4">
        <v>45314</v>
      </c>
      <c r="AF1" s="4">
        <v>45315</v>
      </c>
      <c r="AG1" s="4">
        <v>45316</v>
      </c>
      <c r="AH1" s="4">
        <v>45317</v>
      </c>
      <c r="AI1" s="4">
        <v>45318</v>
      </c>
      <c r="AJ1" s="4">
        <v>45319</v>
      </c>
      <c r="AK1" s="4">
        <v>45320</v>
      </c>
      <c r="AL1" s="4">
        <v>45321</v>
      </c>
      <c r="AM1" s="4">
        <v>45322</v>
      </c>
    </row>
    <row r="2" spans="1:39" x14ac:dyDescent="0.3">
      <c r="A2" s="20">
        <v>1</v>
      </c>
      <c r="B2" s="34" t="s">
        <v>150</v>
      </c>
      <c r="C2" s="35" t="s">
        <v>372</v>
      </c>
      <c r="D2" s="35" t="s">
        <v>373</v>
      </c>
      <c r="E2" s="38" t="s">
        <v>374</v>
      </c>
      <c r="F2" t="s">
        <v>42</v>
      </c>
      <c r="G2" t="s">
        <v>43</v>
      </c>
      <c r="H2" t="s">
        <v>13</v>
      </c>
      <c r="I2" t="s">
        <v>15</v>
      </c>
      <c r="J2" t="s">
        <v>44</v>
      </c>
      <c r="K2" t="s">
        <v>16</v>
      </c>
      <c r="L2" t="s">
        <v>17</v>
      </c>
      <c r="M2" t="s">
        <v>10</v>
      </c>
      <c r="N2" t="s">
        <v>13</v>
      </c>
    </row>
    <row r="3" spans="1:39" x14ac:dyDescent="0.3">
      <c r="A3" s="20">
        <v>2</v>
      </c>
      <c r="B3" s="36" t="s">
        <v>151</v>
      </c>
      <c r="C3" s="37" t="s">
        <v>375</v>
      </c>
      <c r="D3" s="37" t="s">
        <v>376</v>
      </c>
      <c r="E3" s="39" t="s">
        <v>374</v>
      </c>
      <c r="F3" t="s">
        <v>42</v>
      </c>
      <c r="G3" t="s">
        <v>91</v>
      </c>
      <c r="H3" t="s">
        <v>15</v>
      </c>
      <c r="I3" t="s">
        <v>15</v>
      </c>
      <c r="L3" t="s">
        <v>13</v>
      </c>
    </row>
    <row r="4" spans="1:39" x14ac:dyDescent="0.3">
      <c r="A4" s="20">
        <v>3</v>
      </c>
      <c r="B4" s="34" t="s">
        <v>152</v>
      </c>
      <c r="C4" s="35" t="s">
        <v>377</v>
      </c>
      <c r="D4" s="35" t="s">
        <v>378</v>
      </c>
      <c r="E4" s="38" t="s">
        <v>379</v>
      </c>
      <c r="F4" t="s">
        <v>42</v>
      </c>
      <c r="I4" t="s">
        <v>9</v>
      </c>
    </row>
    <row r="5" spans="1:39" x14ac:dyDescent="0.3">
      <c r="A5" s="20">
        <v>4</v>
      </c>
      <c r="B5" s="36" t="s">
        <v>153</v>
      </c>
      <c r="C5" s="37" t="s">
        <v>380</v>
      </c>
      <c r="D5" s="37" t="s">
        <v>381</v>
      </c>
      <c r="E5" s="39" t="s">
        <v>374</v>
      </c>
      <c r="F5" t="s">
        <v>42</v>
      </c>
      <c r="I5" t="s">
        <v>44</v>
      </c>
    </row>
    <row r="6" spans="1:39" x14ac:dyDescent="0.3">
      <c r="A6" s="20">
        <v>5</v>
      </c>
      <c r="B6" s="34" t="s">
        <v>154</v>
      </c>
      <c r="C6" s="35" t="s">
        <v>382</v>
      </c>
      <c r="D6" s="35" t="s">
        <v>383</v>
      </c>
      <c r="E6" s="38" t="s">
        <v>384</v>
      </c>
      <c r="F6" t="s">
        <v>42</v>
      </c>
      <c r="I6" t="s">
        <v>10</v>
      </c>
    </row>
    <row r="7" spans="1:39" x14ac:dyDescent="0.3">
      <c r="A7" s="20">
        <v>6</v>
      </c>
      <c r="B7" s="36" t="s">
        <v>155</v>
      </c>
      <c r="C7" s="37" t="s">
        <v>385</v>
      </c>
      <c r="D7" s="37" t="s">
        <v>386</v>
      </c>
      <c r="E7" s="39" t="s">
        <v>384</v>
      </c>
      <c r="F7" t="s">
        <v>42</v>
      </c>
      <c r="I7" t="s">
        <v>11</v>
      </c>
    </row>
    <row r="8" spans="1:39" x14ac:dyDescent="0.3">
      <c r="A8" s="20">
        <v>7</v>
      </c>
      <c r="B8" s="34" t="s">
        <v>156</v>
      </c>
      <c r="C8" s="35" t="s">
        <v>387</v>
      </c>
      <c r="D8" s="35" t="s">
        <v>388</v>
      </c>
      <c r="E8" s="38" t="s">
        <v>384</v>
      </c>
      <c r="F8" t="s">
        <v>42</v>
      </c>
      <c r="I8" t="s">
        <v>12</v>
      </c>
      <c r="L8" t="s">
        <v>11</v>
      </c>
    </row>
    <row r="9" spans="1:39" x14ac:dyDescent="0.3">
      <c r="A9" s="20">
        <v>8</v>
      </c>
      <c r="B9" s="36" t="s">
        <v>157</v>
      </c>
      <c r="C9" s="37" t="s">
        <v>389</v>
      </c>
      <c r="D9" s="37" t="s">
        <v>390</v>
      </c>
      <c r="E9" s="39" t="s">
        <v>391</v>
      </c>
      <c r="F9" t="s">
        <v>42</v>
      </c>
      <c r="I9" t="s">
        <v>13</v>
      </c>
    </row>
    <row r="10" spans="1:39" x14ac:dyDescent="0.3">
      <c r="A10" s="20">
        <v>9</v>
      </c>
      <c r="B10" s="34" t="s">
        <v>158</v>
      </c>
      <c r="C10" s="35" t="s">
        <v>392</v>
      </c>
      <c r="D10" s="35" t="s">
        <v>393</v>
      </c>
      <c r="E10" s="38" t="s">
        <v>391</v>
      </c>
      <c r="F10" t="s">
        <v>42</v>
      </c>
      <c r="I10" t="s">
        <v>14</v>
      </c>
    </row>
    <row r="11" spans="1:39" x14ac:dyDescent="0.3">
      <c r="A11" s="20">
        <v>10</v>
      </c>
      <c r="B11" s="36" t="s">
        <v>159</v>
      </c>
      <c r="C11" s="37" t="s">
        <v>394</v>
      </c>
      <c r="D11" s="37" t="s">
        <v>395</v>
      </c>
      <c r="E11" s="39" t="s">
        <v>391</v>
      </c>
      <c r="F11" t="s">
        <v>42</v>
      </c>
      <c r="I11" t="s">
        <v>16</v>
      </c>
    </row>
    <row r="12" spans="1:39" x14ac:dyDescent="0.3">
      <c r="A12" s="20">
        <v>11</v>
      </c>
      <c r="B12" s="34" t="s">
        <v>160</v>
      </c>
      <c r="C12" s="35" t="s">
        <v>396</v>
      </c>
      <c r="D12" s="35" t="s">
        <v>397</v>
      </c>
      <c r="E12" s="38" t="s">
        <v>391</v>
      </c>
      <c r="F12" t="s">
        <v>42</v>
      </c>
      <c r="I12" t="s">
        <v>21</v>
      </c>
    </row>
    <row r="13" spans="1:39" x14ac:dyDescent="0.3">
      <c r="A13" s="20">
        <v>12</v>
      </c>
      <c r="B13" s="36" t="s">
        <v>161</v>
      </c>
      <c r="C13" s="37" t="s">
        <v>398</v>
      </c>
      <c r="D13" s="37" t="s">
        <v>399</v>
      </c>
      <c r="E13" s="39" t="s">
        <v>391</v>
      </c>
      <c r="F13" t="s">
        <v>42</v>
      </c>
      <c r="I13" t="s">
        <v>17</v>
      </c>
    </row>
    <row r="14" spans="1:39" x14ac:dyDescent="0.3">
      <c r="A14" s="20">
        <v>13</v>
      </c>
      <c r="B14" s="34" t="s">
        <v>162</v>
      </c>
      <c r="C14" s="35" t="s">
        <v>400</v>
      </c>
      <c r="D14" s="35" t="s">
        <v>401</v>
      </c>
      <c r="E14" s="38" t="s">
        <v>391</v>
      </c>
      <c r="F14" t="s">
        <v>42</v>
      </c>
      <c r="I14" t="s">
        <v>44</v>
      </c>
    </row>
    <row r="15" spans="1:39" x14ac:dyDescent="0.3">
      <c r="A15" s="20">
        <v>14</v>
      </c>
      <c r="B15" s="36" t="s">
        <v>163</v>
      </c>
      <c r="C15" s="37" t="s">
        <v>402</v>
      </c>
      <c r="D15" s="37" t="s">
        <v>403</v>
      </c>
      <c r="E15" s="39" t="s">
        <v>384</v>
      </c>
      <c r="F15" t="s">
        <v>42</v>
      </c>
      <c r="I15" t="s">
        <v>8</v>
      </c>
    </row>
    <row r="16" spans="1:39" x14ac:dyDescent="0.3">
      <c r="A16" s="20">
        <v>15</v>
      </c>
      <c r="B16" s="34" t="s">
        <v>164</v>
      </c>
      <c r="C16" s="35" t="s">
        <v>404</v>
      </c>
      <c r="D16" s="35" t="s">
        <v>405</v>
      </c>
      <c r="E16" s="38" t="s">
        <v>406</v>
      </c>
      <c r="F16" t="s">
        <v>42</v>
      </c>
      <c r="I16" t="s">
        <v>8</v>
      </c>
    </row>
    <row r="17" spans="1:9" x14ac:dyDescent="0.3">
      <c r="A17" s="20">
        <v>16</v>
      </c>
      <c r="B17" s="36" t="s">
        <v>165</v>
      </c>
      <c r="C17" s="37" t="s">
        <v>407</v>
      </c>
      <c r="D17" s="37" t="s">
        <v>408</v>
      </c>
      <c r="E17" s="39" t="s">
        <v>391</v>
      </c>
      <c r="F17" t="s">
        <v>42</v>
      </c>
      <c r="I17" t="s">
        <v>8</v>
      </c>
    </row>
    <row r="18" spans="1:9" x14ac:dyDescent="0.3">
      <c r="A18" s="20">
        <v>17</v>
      </c>
      <c r="B18" s="34" t="s">
        <v>166</v>
      </c>
      <c r="C18" s="35" t="s">
        <v>409</v>
      </c>
      <c r="D18" s="35" t="s">
        <v>410</v>
      </c>
      <c r="E18" s="38" t="s">
        <v>384</v>
      </c>
      <c r="F18" t="s">
        <v>42</v>
      </c>
      <c r="I18" t="s">
        <v>44</v>
      </c>
    </row>
    <row r="19" spans="1:9" x14ac:dyDescent="0.3">
      <c r="A19" s="20">
        <v>18</v>
      </c>
      <c r="B19" s="36" t="s">
        <v>167</v>
      </c>
      <c r="C19" s="37" t="s">
        <v>411</v>
      </c>
      <c r="D19" s="37" t="s">
        <v>412</v>
      </c>
      <c r="E19" s="39" t="s">
        <v>413</v>
      </c>
      <c r="F19" t="s">
        <v>42</v>
      </c>
      <c r="I19" t="s">
        <v>44</v>
      </c>
    </row>
    <row r="20" spans="1:9" x14ac:dyDescent="0.3">
      <c r="A20" s="20">
        <v>19</v>
      </c>
      <c r="B20" s="34" t="s">
        <v>168</v>
      </c>
      <c r="C20" s="35" t="s">
        <v>414</v>
      </c>
      <c r="D20" s="35" t="s">
        <v>415</v>
      </c>
      <c r="E20" s="38" t="s">
        <v>416</v>
      </c>
      <c r="F20" t="s">
        <v>42</v>
      </c>
      <c r="I20" t="s">
        <v>21</v>
      </c>
    </row>
    <row r="21" spans="1:9" x14ac:dyDescent="0.3">
      <c r="A21" s="20">
        <v>20</v>
      </c>
      <c r="B21" s="36" t="s">
        <v>169</v>
      </c>
      <c r="C21" s="37" t="s">
        <v>417</v>
      </c>
      <c r="D21" s="37" t="s">
        <v>418</v>
      </c>
      <c r="E21" s="39" t="s">
        <v>374</v>
      </c>
      <c r="F21" t="s">
        <v>42</v>
      </c>
    </row>
    <row r="22" spans="1:9" ht="112.8" customHeight="1" x14ac:dyDescent="0.3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88A32B-7D76-41CC-8070-2FFCADC6EA3D}">
          <x14:formula1>
            <xm:f>RAW!$A$1:$A$12</xm:f>
          </x14:formula1>
          <xm:sqref>H1:AM1048576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A625-3B98-4444-8092-C14140791F10}">
  <dimension ref="A1:AM22"/>
  <sheetViews>
    <sheetView workbookViewId="0">
      <selection activeCell="G8" sqref="G8"/>
    </sheetView>
  </sheetViews>
  <sheetFormatPr defaultRowHeight="14.4" x14ac:dyDescent="0.3"/>
  <cols>
    <col min="1" max="1" width="12" bestFit="1" customWidth="1"/>
    <col min="2" max="2" width="11.44140625" customWidth="1"/>
    <col min="3" max="3" width="7.77734375" bestFit="1" customWidth="1"/>
    <col min="4" max="4" width="11" bestFit="1" customWidth="1"/>
    <col min="5" max="5" width="9.109375" bestFit="1" customWidth="1"/>
    <col min="6" max="6" width="13.6640625" bestFit="1" customWidth="1"/>
    <col min="7" max="7" width="47.6640625" bestFit="1" customWidth="1"/>
    <col min="8" max="8" width="17.21875" bestFit="1" customWidth="1"/>
    <col min="9" max="9" width="12.88671875" bestFit="1" customWidth="1"/>
    <col min="10" max="10" width="10.88671875" bestFit="1" customWidth="1"/>
    <col min="11" max="11" width="12.21875" bestFit="1" customWidth="1"/>
    <col min="12" max="12" width="14.88671875" bestFit="1" customWidth="1"/>
    <col min="13" max="13" width="11.109375" bestFit="1" customWidth="1"/>
    <col min="14" max="14" width="14.33203125" bestFit="1" customWidth="1"/>
  </cols>
  <sheetData>
    <row r="1" spans="1:39" s="3" customFormat="1" ht="18" x14ac:dyDescent="0.35">
      <c r="A1" s="3" t="s">
        <v>0</v>
      </c>
      <c r="B1" s="3" t="s">
        <v>2</v>
      </c>
      <c r="C1" s="3" t="s">
        <v>1</v>
      </c>
      <c r="D1" s="3" t="s">
        <v>3</v>
      </c>
      <c r="E1" s="3" t="s">
        <v>45</v>
      </c>
      <c r="F1" s="3" t="s">
        <v>4</v>
      </c>
      <c r="G1" s="3" t="s">
        <v>5</v>
      </c>
      <c r="H1" s="3" t="s">
        <v>6</v>
      </c>
      <c r="I1" s="4">
        <v>45292</v>
      </c>
      <c r="J1" s="4">
        <v>45293</v>
      </c>
      <c r="K1" s="4">
        <v>45294</v>
      </c>
      <c r="L1" s="4">
        <v>45295</v>
      </c>
      <c r="M1" s="4">
        <v>45296</v>
      </c>
      <c r="N1" s="4">
        <v>45297</v>
      </c>
      <c r="O1" s="4">
        <v>45298</v>
      </c>
      <c r="P1" s="4">
        <v>45299</v>
      </c>
      <c r="Q1" s="4">
        <v>45300</v>
      </c>
      <c r="R1" s="4">
        <v>45301</v>
      </c>
      <c r="S1" s="4">
        <v>45302</v>
      </c>
      <c r="T1" s="4">
        <v>45303</v>
      </c>
      <c r="U1" s="4">
        <v>45304</v>
      </c>
      <c r="V1" s="4">
        <v>45305</v>
      </c>
      <c r="W1" s="4">
        <v>45306</v>
      </c>
      <c r="X1" s="4">
        <v>45307</v>
      </c>
      <c r="Y1" s="4">
        <v>45308</v>
      </c>
      <c r="Z1" s="4">
        <v>45309</v>
      </c>
      <c r="AA1" s="4">
        <v>45310</v>
      </c>
      <c r="AB1" s="4">
        <v>45311</v>
      </c>
      <c r="AC1" s="4">
        <v>45312</v>
      </c>
      <c r="AD1" s="4">
        <v>45313</v>
      </c>
      <c r="AE1" s="4">
        <v>45314</v>
      </c>
      <c r="AF1" s="4">
        <v>45315</v>
      </c>
      <c r="AG1" s="4">
        <v>45316</v>
      </c>
      <c r="AH1" s="4">
        <v>45317</v>
      </c>
      <c r="AI1" s="4">
        <v>45318</v>
      </c>
      <c r="AJ1" s="4">
        <v>45319</v>
      </c>
      <c r="AK1" s="4">
        <v>45320</v>
      </c>
      <c r="AL1" s="4">
        <v>45321</v>
      </c>
      <c r="AM1" s="4">
        <v>45322</v>
      </c>
    </row>
    <row r="2" spans="1:39" x14ac:dyDescent="0.3">
      <c r="A2">
        <v>1</v>
      </c>
      <c r="B2" s="34" t="s">
        <v>170</v>
      </c>
      <c r="C2" s="35" t="s">
        <v>419</v>
      </c>
      <c r="D2" s="35" t="s">
        <v>420</v>
      </c>
      <c r="E2" s="38" t="s">
        <v>406</v>
      </c>
      <c r="F2" t="s">
        <v>46</v>
      </c>
      <c r="G2" t="s">
        <v>47</v>
      </c>
      <c r="H2" t="s">
        <v>13</v>
      </c>
      <c r="I2" t="s">
        <v>15</v>
      </c>
      <c r="J2" t="s">
        <v>44</v>
      </c>
      <c r="K2" t="s">
        <v>16</v>
      </c>
      <c r="L2" t="s">
        <v>17</v>
      </c>
      <c r="M2" t="s">
        <v>10</v>
      </c>
      <c r="N2" t="s">
        <v>13</v>
      </c>
    </row>
    <row r="3" spans="1:39" x14ac:dyDescent="0.3">
      <c r="A3">
        <v>2</v>
      </c>
      <c r="B3" s="36" t="s">
        <v>171</v>
      </c>
      <c r="C3" s="37" t="s">
        <v>421</v>
      </c>
      <c r="D3" s="37" t="s">
        <v>422</v>
      </c>
      <c r="E3" s="39" t="s">
        <v>391</v>
      </c>
      <c r="F3" t="s">
        <v>46</v>
      </c>
      <c r="I3" t="s">
        <v>8</v>
      </c>
    </row>
    <row r="4" spans="1:39" x14ac:dyDescent="0.3">
      <c r="A4">
        <v>3</v>
      </c>
      <c r="B4" s="34" t="s">
        <v>172</v>
      </c>
      <c r="C4" s="35" t="s">
        <v>423</v>
      </c>
      <c r="D4" s="35" t="s">
        <v>424</v>
      </c>
      <c r="E4" s="38" t="s">
        <v>416</v>
      </c>
      <c r="F4" t="s">
        <v>46</v>
      </c>
      <c r="I4" t="s">
        <v>11</v>
      </c>
    </row>
    <row r="5" spans="1:39" x14ac:dyDescent="0.3">
      <c r="A5">
        <v>4</v>
      </c>
      <c r="B5" s="36" t="s">
        <v>173</v>
      </c>
      <c r="C5" s="37" t="s">
        <v>425</v>
      </c>
      <c r="D5" s="37" t="s">
        <v>426</v>
      </c>
      <c r="E5" s="39" t="s">
        <v>379</v>
      </c>
      <c r="F5" t="s">
        <v>46</v>
      </c>
    </row>
    <row r="6" spans="1:39" x14ac:dyDescent="0.3">
      <c r="A6">
        <v>5</v>
      </c>
      <c r="B6" s="34" t="s">
        <v>174</v>
      </c>
      <c r="C6" s="35" t="s">
        <v>427</v>
      </c>
      <c r="D6" s="35" t="s">
        <v>428</v>
      </c>
      <c r="E6" s="38" t="s">
        <v>406</v>
      </c>
      <c r="F6" t="s">
        <v>46</v>
      </c>
    </row>
    <row r="7" spans="1:39" x14ac:dyDescent="0.3">
      <c r="A7">
        <v>6</v>
      </c>
      <c r="B7" s="36" t="s">
        <v>175</v>
      </c>
      <c r="C7" s="37" t="s">
        <v>429</v>
      </c>
      <c r="D7" s="37" t="s">
        <v>430</v>
      </c>
      <c r="E7" s="39" t="s">
        <v>416</v>
      </c>
      <c r="F7" t="s">
        <v>46</v>
      </c>
      <c r="K7" t="s">
        <v>13</v>
      </c>
    </row>
    <row r="8" spans="1:39" x14ac:dyDescent="0.3">
      <c r="A8">
        <v>7</v>
      </c>
      <c r="B8" s="34" t="s">
        <v>176</v>
      </c>
      <c r="C8" s="35" t="s">
        <v>431</v>
      </c>
      <c r="D8" s="35" t="s">
        <v>432</v>
      </c>
      <c r="E8" s="38" t="s">
        <v>406</v>
      </c>
      <c r="F8" t="s">
        <v>46</v>
      </c>
    </row>
    <row r="9" spans="1:39" x14ac:dyDescent="0.3">
      <c r="A9">
        <v>8</v>
      </c>
      <c r="B9" s="36" t="s">
        <v>177</v>
      </c>
      <c r="C9" s="37" t="s">
        <v>433</v>
      </c>
      <c r="D9" s="37" t="s">
        <v>434</v>
      </c>
      <c r="E9" s="39" t="s">
        <v>391</v>
      </c>
      <c r="F9" t="s">
        <v>46</v>
      </c>
    </row>
    <row r="10" spans="1:39" x14ac:dyDescent="0.3">
      <c r="A10">
        <v>9</v>
      </c>
      <c r="B10" s="34" t="s">
        <v>178</v>
      </c>
      <c r="C10" s="35" t="s">
        <v>435</v>
      </c>
      <c r="D10" s="35" t="s">
        <v>436</v>
      </c>
      <c r="E10" s="38" t="s">
        <v>391</v>
      </c>
      <c r="F10" t="s">
        <v>46</v>
      </c>
    </row>
    <row r="11" spans="1:39" x14ac:dyDescent="0.3">
      <c r="A11">
        <v>10</v>
      </c>
      <c r="B11" s="36" t="s">
        <v>179</v>
      </c>
      <c r="C11" s="37" t="s">
        <v>437</v>
      </c>
      <c r="D11" s="37" t="s">
        <v>438</v>
      </c>
      <c r="E11" s="39" t="s">
        <v>439</v>
      </c>
      <c r="F11" t="s">
        <v>46</v>
      </c>
    </row>
    <row r="12" spans="1:39" x14ac:dyDescent="0.3">
      <c r="A12">
        <v>11</v>
      </c>
      <c r="B12" s="34" t="s">
        <v>180</v>
      </c>
      <c r="C12" s="35" t="s">
        <v>440</v>
      </c>
      <c r="D12" s="35" t="s">
        <v>441</v>
      </c>
      <c r="E12" s="38" t="s">
        <v>384</v>
      </c>
      <c r="F12" t="s">
        <v>46</v>
      </c>
    </row>
    <row r="13" spans="1:39" x14ac:dyDescent="0.3">
      <c r="A13">
        <v>12</v>
      </c>
      <c r="B13" s="36" t="s">
        <v>181</v>
      </c>
      <c r="C13" s="37" t="s">
        <v>442</v>
      </c>
      <c r="D13" s="37" t="s">
        <v>443</v>
      </c>
      <c r="E13" s="39" t="s">
        <v>384</v>
      </c>
      <c r="F13" t="s">
        <v>46</v>
      </c>
    </row>
    <row r="14" spans="1:39" x14ac:dyDescent="0.3">
      <c r="A14">
        <v>13</v>
      </c>
      <c r="B14" s="34" t="s">
        <v>182</v>
      </c>
      <c r="C14" s="35" t="s">
        <v>444</v>
      </c>
      <c r="D14" s="35" t="s">
        <v>445</v>
      </c>
      <c r="E14" s="38" t="s">
        <v>391</v>
      </c>
      <c r="F14" t="s">
        <v>46</v>
      </c>
    </row>
    <row r="15" spans="1:39" x14ac:dyDescent="0.3">
      <c r="A15">
        <v>14</v>
      </c>
      <c r="B15" s="36" t="s">
        <v>183</v>
      </c>
      <c r="C15" s="37" t="s">
        <v>446</v>
      </c>
      <c r="D15" s="37" t="s">
        <v>447</v>
      </c>
      <c r="E15" s="39" t="s">
        <v>406</v>
      </c>
      <c r="F15" t="s">
        <v>46</v>
      </c>
    </row>
    <row r="16" spans="1:39" x14ac:dyDescent="0.3">
      <c r="A16">
        <v>15</v>
      </c>
      <c r="B16" s="34" t="s">
        <v>184</v>
      </c>
      <c r="C16" s="35" t="s">
        <v>448</v>
      </c>
      <c r="D16" s="35" t="s">
        <v>449</v>
      </c>
      <c r="E16" s="38" t="s">
        <v>406</v>
      </c>
      <c r="F16" t="s">
        <v>46</v>
      </c>
    </row>
    <row r="17" spans="1:6" x14ac:dyDescent="0.3">
      <c r="A17">
        <v>16</v>
      </c>
      <c r="B17" s="36" t="s">
        <v>185</v>
      </c>
      <c r="C17" s="37" t="s">
        <v>450</v>
      </c>
      <c r="D17" s="37" t="s">
        <v>451</v>
      </c>
      <c r="E17" s="39" t="s">
        <v>384</v>
      </c>
      <c r="F17" t="s">
        <v>46</v>
      </c>
    </row>
    <row r="18" spans="1:6" x14ac:dyDescent="0.3">
      <c r="A18">
        <v>17</v>
      </c>
      <c r="B18" s="34" t="s">
        <v>186</v>
      </c>
      <c r="C18" s="35" t="s">
        <v>452</v>
      </c>
      <c r="D18" s="35" t="s">
        <v>453</v>
      </c>
      <c r="E18" s="38" t="s">
        <v>416</v>
      </c>
      <c r="F18" t="s">
        <v>46</v>
      </c>
    </row>
    <row r="19" spans="1:6" x14ac:dyDescent="0.3">
      <c r="A19">
        <v>18</v>
      </c>
      <c r="B19" s="36" t="s">
        <v>187</v>
      </c>
      <c r="C19" s="37" t="s">
        <v>454</v>
      </c>
      <c r="D19" s="37" t="s">
        <v>455</v>
      </c>
      <c r="E19" s="39" t="s">
        <v>413</v>
      </c>
      <c r="F19" t="s">
        <v>46</v>
      </c>
    </row>
    <row r="20" spans="1:6" x14ac:dyDescent="0.3">
      <c r="A20">
        <v>19</v>
      </c>
      <c r="B20" s="34" t="s">
        <v>188</v>
      </c>
      <c r="C20" s="35" t="s">
        <v>456</v>
      </c>
      <c r="D20" s="35" t="s">
        <v>457</v>
      </c>
      <c r="E20" s="38" t="s">
        <v>384</v>
      </c>
      <c r="F20" t="s">
        <v>46</v>
      </c>
    </row>
    <row r="21" spans="1:6" x14ac:dyDescent="0.3">
      <c r="A21">
        <v>20</v>
      </c>
      <c r="B21" s="36" t="s">
        <v>189</v>
      </c>
      <c r="C21" s="37" t="s">
        <v>458</v>
      </c>
      <c r="D21" s="37" t="s">
        <v>459</v>
      </c>
      <c r="E21" s="39" t="s">
        <v>379</v>
      </c>
      <c r="F21" t="s">
        <v>46</v>
      </c>
    </row>
    <row r="22" spans="1:6" x14ac:dyDescent="0.3">
      <c r="A22">
        <v>21</v>
      </c>
      <c r="B22" s="34" t="s">
        <v>190</v>
      </c>
      <c r="C22" s="35" t="s">
        <v>460</v>
      </c>
      <c r="D22" s="35" t="s">
        <v>461</v>
      </c>
      <c r="E22" s="38" t="s">
        <v>391</v>
      </c>
      <c r="F22" t="s">
        <v>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5CE111-A479-423D-A052-F6F0D0EB8D1B}">
          <x14:formula1>
            <xm:f>RAW!$A$1:$A$12</xm:f>
          </x14:formula1>
          <xm:sqref>H1:AM1048576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B0F6-166C-4791-A009-CF4D275BB6AC}">
  <dimension ref="A1:AM20"/>
  <sheetViews>
    <sheetView workbookViewId="0">
      <selection activeCell="G16" sqref="G16"/>
    </sheetView>
  </sheetViews>
  <sheetFormatPr defaultRowHeight="14.4" x14ac:dyDescent="0.3"/>
  <cols>
    <col min="1" max="1" width="12" bestFit="1" customWidth="1"/>
    <col min="2" max="2" width="11.44140625" bestFit="1" customWidth="1"/>
    <col min="3" max="3" width="7.77734375" bestFit="1" customWidth="1"/>
    <col min="4" max="4" width="11" bestFit="1" customWidth="1"/>
    <col min="5" max="5" width="9.109375" bestFit="1" customWidth="1"/>
    <col min="6" max="6" width="13.6640625" bestFit="1" customWidth="1"/>
    <col min="7" max="7" width="47.6640625" bestFit="1" customWidth="1"/>
    <col min="8" max="8" width="17.21875" bestFit="1" customWidth="1"/>
    <col min="9" max="9" width="12.88671875" bestFit="1" customWidth="1"/>
    <col min="10" max="10" width="10.88671875" bestFit="1" customWidth="1"/>
    <col min="11" max="11" width="12.21875" bestFit="1" customWidth="1"/>
    <col min="12" max="12" width="14.88671875" bestFit="1" customWidth="1"/>
    <col min="13" max="13" width="11.109375" bestFit="1" customWidth="1"/>
    <col min="14" max="14" width="14.33203125" bestFit="1" customWidth="1"/>
  </cols>
  <sheetData>
    <row r="1" spans="1:39" s="3" customFormat="1" ht="18" x14ac:dyDescent="0.35">
      <c r="A1" s="3" t="s">
        <v>0</v>
      </c>
      <c r="B1" s="3" t="s">
        <v>2</v>
      </c>
      <c r="C1" s="3" t="s">
        <v>1</v>
      </c>
      <c r="D1" s="3" t="s">
        <v>3</v>
      </c>
      <c r="E1" s="3" t="s">
        <v>45</v>
      </c>
      <c r="F1" s="3" t="s">
        <v>4</v>
      </c>
      <c r="G1" s="3" t="s">
        <v>5</v>
      </c>
      <c r="H1" s="3" t="s">
        <v>6</v>
      </c>
      <c r="I1" s="4">
        <v>45292</v>
      </c>
      <c r="J1" s="4">
        <v>45293</v>
      </c>
      <c r="K1" s="4">
        <v>45294</v>
      </c>
      <c r="L1" s="4">
        <v>45295</v>
      </c>
      <c r="M1" s="4">
        <v>45296</v>
      </c>
      <c r="N1" s="4">
        <v>45297</v>
      </c>
      <c r="O1" s="4">
        <v>45298</v>
      </c>
      <c r="P1" s="4">
        <v>45299</v>
      </c>
      <c r="Q1" s="4">
        <v>45300</v>
      </c>
      <c r="R1" s="4">
        <v>45301</v>
      </c>
      <c r="S1" s="4">
        <v>45302</v>
      </c>
      <c r="T1" s="4">
        <v>45303</v>
      </c>
      <c r="U1" s="4">
        <v>45304</v>
      </c>
      <c r="V1" s="4">
        <v>45305</v>
      </c>
      <c r="W1" s="4">
        <v>45306</v>
      </c>
      <c r="X1" s="4">
        <v>45307</v>
      </c>
      <c r="Y1" s="4">
        <v>45308</v>
      </c>
      <c r="Z1" s="4">
        <v>45309</v>
      </c>
      <c r="AA1" s="4">
        <v>45310</v>
      </c>
      <c r="AB1" s="4">
        <v>45311</v>
      </c>
      <c r="AC1" s="4">
        <v>45312</v>
      </c>
      <c r="AD1" s="4">
        <v>45313</v>
      </c>
      <c r="AE1" s="4">
        <v>45314</v>
      </c>
      <c r="AF1" s="4">
        <v>45315</v>
      </c>
      <c r="AG1" s="4">
        <v>45316</v>
      </c>
      <c r="AH1" s="4">
        <v>45317</v>
      </c>
      <c r="AI1" s="4">
        <v>45318</v>
      </c>
      <c r="AJ1" s="4">
        <v>45319</v>
      </c>
      <c r="AK1" s="4">
        <v>45320</v>
      </c>
      <c r="AL1" s="4">
        <v>45321</v>
      </c>
      <c r="AM1" s="4">
        <v>45322</v>
      </c>
    </row>
    <row r="2" spans="1:39" x14ac:dyDescent="0.3">
      <c r="A2">
        <v>1</v>
      </c>
      <c r="B2" s="36" t="s">
        <v>191</v>
      </c>
      <c r="C2" s="37" t="s">
        <v>462</v>
      </c>
      <c r="D2" s="37" t="s">
        <v>463</v>
      </c>
      <c r="E2" s="39" t="s">
        <v>391</v>
      </c>
      <c r="F2" t="s">
        <v>46</v>
      </c>
      <c r="G2" t="s">
        <v>47</v>
      </c>
      <c r="H2" t="s">
        <v>13</v>
      </c>
      <c r="I2" t="s">
        <v>15</v>
      </c>
      <c r="J2" t="s">
        <v>44</v>
      </c>
      <c r="K2" t="s">
        <v>16</v>
      </c>
      <c r="L2" t="s">
        <v>17</v>
      </c>
      <c r="M2" t="s">
        <v>10</v>
      </c>
      <c r="N2" t="s">
        <v>13</v>
      </c>
    </row>
    <row r="3" spans="1:39" x14ac:dyDescent="0.3">
      <c r="A3">
        <v>2</v>
      </c>
      <c r="B3" s="34" t="s">
        <v>192</v>
      </c>
      <c r="C3" s="35" t="s">
        <v>464</v>
      </c>
      <c r="D3" s="35" t="s">
        <v>465</v>
      </c>
      <c r="E3" s="38" t="s">
        <v>391</v>
      </c>
      <c r="F3" t="s">
        <v>46</v>
      </c>
      <c r="I3" t="s">
        <v>8</v>
      </c>
    </row>
    <row r="4" spans="1:39" x14ac:dyDescent="0.3">
      <c r="A4">
        <v>3</v>
      </c>
      <c r="B4" s="36" t="s">
        <v>193</v>
      </c>
      <c r="C4" s="37" t="s">
        <v>466</v>
      </c>
      <c r="D4" s="37" t="s">
        <v>467</v>
      </c>
      <c r="E4" s="39" t="s">
        <v>391</v>
      </c>
      <c r="F4" t="s">
        <v>46</v>
      </c>
    </row>
    <row r="5" spans="1:39" x14ac:dyDescent="0.3">
      <c r="A5">
        <v>4</v>
      </c>
      <c r="B5" s="34" t="s">
        <v>194</v>
      </c>
      <c r="C5" s="35" t="s">
        <v>468</v>
      </c>
      <c r="D5" s="35" t="s">
        <v>469</v>
      </c>
      <c r="E5" s="38" t="s">
        <v>391</v>
      </c>
      <c r="F5" t="s">
        <v>46</v>
      </c>
    </row>
    <row r="6" spans="1:39" x14ac:dyDescent="0.3">
      <c r="A6">
        <v>5</v>
      </c>
      <c r="B6" s="36" t="s">
        <v>195</v>
      </c>
      <c r="C6" s="37" t="s">
        <v>470</v>
      </c>
      <c r="D6" s="37" t="s">
        <v>471</v>
      </c>
      <c r="E6" s="39" t="s">
        <v>384</v>
      </c>
      <c r="F6" t="s">
        <v>46</v>
      </c>
    </row>
    <row r="7" spans="1:39" x14ac:dyDescent="0.3">
      <c r="A7">
        <v>6</v>
      </c>
      <c r="B7" s="34" t="s">
        <v>196</v>
      </c>
      <c r="C7" s="35" t="s">
        <v>472</v>
      </c>
      <c r="D7" s="35" t="s">
        <v>473</v>
      </c>
      <c r="E7" s="38" t="s">
        <v>384</v>
      </c>
      <c r="F7" t="s">
        <v>46</v>
      </c>
      <c r="K7" t="s">
        <v>13</v>
      </c>
    </row>
    <row r="8" spans="1:39" x14ac:dyDescent="0.3">
      <c r="A8">
        <v>7</v>
      </c>
      <c r="B8" s="36" t="s">
        <v>197</v>
      </c>
      <c r="C8" s="37" t="s">
        <v>474</v>
      </c>
      <c r="D8" s="37" t="s">
        <v>475</v>
      </c>
      <c r="E8" s="39" t="s">
        <v>391</v>
      </c>
      <c r="F8" t="s">
        <v>46</v>
      </c>
    </row>
    <row r="9" spans="1:39" x14ac:dyDescent="0.3">
      <c r="A9">
        <v>8</v>
      </c>
      <c r="B9" s="34" t="s">
        <v>198</v>
      </c>
      <c r="C9" s="35" t="s">
        <v>476</v>
      </c>
      <c r="D9" s="35" t="s">
        <v>477</v>
      </c>
      <c r="E9" s="38" t="s">
        <v>406</v>
      </c>
      <c r="F9" t="s">
        <v>46</v>
      </c>
    </row>
    <row r="10" spans="1:39" x14ac:dyDescent="0.3">
      <c r="A10">
        <v>9</v>
      </c>
      <c r="B10" s="36" t="s">
        <v>199</v>
      </c>
      <c r="C10" s="37" t="s">
        <v>478</v>
      </c>
      <c r="D10" s="37" t="s">
        <v>479</v>
      </c>
      <c r="E10" s="39" t="s">
        <v>391</v>
      </c>
      <c r="F10" t="s">
        <v>46</v>
      </c>
    </row>
    <row r="11" spans="1:39" x14ac:dyDescent="0.3">
      <c r="A11">
        <v>10</v>
      </c>
      <c r="B11" s="34" t="s">
        <v>200</v>
      </c>
      <c r="C11" s="35" t="s">
        <v>480</v>
      </c>
      <c r="D11" s="35" t="s">
        <v>481</v>
      </c>
      <c r="E11" s="38" t="s">
        <v>374</v>
      </c>
      <c r="F11" t="s">
        <v>46</v>
      </c>
    </row>
    <row r="12" spans="1:39" x14ac:dyDescent="0.3">
      <c r="A12">
        <v>11</v>
      </c>
      <c r="B12" s="36" t="s">
        <v>201</v>
      </c>
      <c r="C12" s="37" t="s">
        <v>482</v>
      </c>
      <c r="D12" s="37" t="s">
        <v>483</v>
      </c>
      <c r="E12" s="39" t="s">
        <v>384</v>
      </c>
      <c r="F12" t="s">
        <v>46</v>
      </c>
    </row>
    <row r="13" spans="1:39" x14ac:dyDescent="0.3">
      <c r="A13">
        <v>12</v>
      </c>
      <c r="B13" s="34" t="s">
        <v>202</v>
      </c>
      <c r="C13" s="35" t="s">
        <v>484</v>
      </c>
      <c r="D13" s="35" t="s">
        <v>485</v>
      </c>
      <c r="E13" s="38" t="s">
        <v>406</v>
      </c>
      <c r="F13" t="s">
        <v>46</v>
      </c>
    </row>
    <row r="14" spans="1:39" x14ac:dyDescent="0.3">
      <c r="A14">
        <v>13</v>
      </c>
      <c r="B14" s="36" t="s">
        <v>203</v>
      </c>
      <c r="C14" s="37" t="s">
        <v>486</v>
      </c>
      <c r="D14" s="37" t="s">
        <v>487</v>
      </c>
      <c r="E14" s="39" t="s">
        <v>384</v>
      </c>
      <c r="F14" t="s">
        <v>46</v>
      </c>
    </row>
    <row r="15" spans="1:39" x14ac:dyDescent="0.3">
      <c r="A15">
        <v>14</v>
      </c>
      <c r="B15" s="34" t="s">
        <v>191</v>
      </c>
      <c r="C15" s="35" t="s">
        <v>462</v>
      </c>
      <c r="D15" s="35" t="s">
        <v>463</v>
      </c>
      <c r="E15" s="38" t="s">
        <v>384</v>
      </c>
      <c r="F15" t="s">
        <v>46</v>
      </c>
    </row>
    <row r="16" spans="1:39" x14ac:dyDescent="0.3">
      <c r="A16">
        <v>15</v>
      </c>
      <c r="B16" s="36" t="s">
        <v>192</v>
      </c>
      <c r="C16" s="37" t="s">
        <v>464</v>
      </c>
      <c r="D16" s="37" t="s">
        <v>465</v>
      </c>
      <c r="E16" s="39" t="s">
        <v>391</v>
      </c>
      <c r="F16" t="s">
        <v>46</v>
      </c>
    </row>
    <row r="17" spans="1:6" x14ac:dyDescent="0.3">
      <c r="A17">
        <v>16</v>
      </c>
      <c r="B17" s="34" t="s">
        <v>193</v>
      </c>
      <c r="C17" s="35" t="s">
        <v>466</v>
      </c>
      <c r="D17" s="35" t="s">
        <v>467</v>
      </c>
      <c r="E17" s="38" t="s">
        <v>488</v>
      </c>
      <c r="F17" t="s">
        <v>46</v>
      </c>
    </row>
    <row r="18" spans="1:6" x14ac:dyDescent="0.3">
      <c r="A18">
        <v>17</v>
      </c>
      <c r="B18" s="36" t="s">
        <v>194</v>
      </c>
      <c r="C18" s="37" t="s">
        <v>468</v>
      </c>
      <c r="D18" s="37" t="s">
        <v>469</v>
      </c>
      <c r="E18" s="39" t="s">
        <v>406</v>
      </c>
      <c r="F18" t="s">
        <v>46</v>
      </c>
    </row>
    <row r="19" spans="1:6" x14ac:dyDescent="0.3">
      <c r="A19">
        <v>18</v>
      </c>
      <c r="B19" s="34" t="s">
        <v>195</v>
      </c>
      <c r="C19" s="35" t="s">
        <v>470</v>
      </c>
      <c r="D19" s="35" t="s">
        <v>821</v>
      </c>
      <c r="E19" s="38" t="s">
        <v>416</v>
      </c>
      <c r="F19" t="s">
        <v>46</v>
      </c>
    </row>
    <row r="20" spans="1:6" x14ac:dyDescent="0.3">
      <c r="A20">
        <v>19</v>
      </c>
      <c r="B20" s="36" t="s">
        <v>191</v>
      </c>
      <c r="C20" s="37" t="s">
        <v>462</v>
      </c>
      <c r="D20" s="37" t="s">
        <v>463</v>
      </c>
      <c r="E20" s="39" t="s">
        <v>489</v>
      </c>
      <c r="F20" t="s">
        <v>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1B2F9-2748-4ABE-B79A-5498E6678FC6}">
          <x14:formula1>
            <xm:f>RAW!$A$1:$A$12</xm:f>
          </x14:formula1>
          <xm:sqref>H1:AM1048576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AA85-BE7F-4031-89EB-E9CAD16D710A}">
  <dimension ref="A1:AH47"/>
  <sheetViews>
    <sheetView workbookViewId="0">
      <selection activeCell="C50" sqref="C50"/>
    </sheetView>
  </sheetViews>
  <sheetFormatPr defaultRowHeight="14.4" x14ac:dyDescent="0.3"/>
  <cols>
    <col min="1" max="1" width="18.33203125" customWidth="1"/>
  </cols>
  <sheetData>
    <row r="1" spans="1:32" x14ac:dyDescent="0.3">
      <c r="A1" s="5" t="s">
        <v>49</v>
      </c>
      <c r="B1" s="5" t="s">
        <v>48</v>
      </c>
    </row>
    <row r="2" spans="1:32" s="1" customFormat="1" x14ac:dyDescent="0.3">
      <c r="A2" s="6" t="s">
        <v>52</v>
      </c>
      <c r="B2" s="2">
        <v>45292</v>
      </c>
      <c r="C2" s="2">
        <v>45293</v>
      </c>
      <c r="D2" s="2">
        <v>45294</v>
      </c>
      <c r="E2" s="2">
        <v>45295</v>
      </c>
      <c r="F2" s="2">
        <v>45296</v>
      </c>
      <c r="G2" s="2">
        <v>45297</v>
      </c>
      <c r="H2" s="2">
        <v>45298</v>
      </c>
      <c r="I2" s="2">
        <v>45299</v>
      </c>
      <c r="J2" s="2">
        <v>45300</v>
      </c>
      <c r="K2" s="2">
        <v>45301</v>
      </c>
      <c r="L2" s="2">
        <v>45302</v>
      </c>
      <c r="M2" s="2">
        <v>45303</v>
      </c>
      <c r="N2" s="2">
        <v>45304</v>
      </c>
      <c r="O2" s="2">
        <v>45305</v>
      </c>
      <c r="P2" s="2">
        <v>45306</v>
      </c>
      <c r="Q2" s="2">
        <v>45307</v>
      </c>
      <c r="R2" s="2">
        <v>45308</v>
      </c>
      <c r="S2" s="2">
        <v>45309</v>
      </c>
      <c r="T2" s="2">
        <v>45310</v>
      </c>
      <c r="U2" s="2">
        <v>45311</v>
      </c>
      <c r="V2" s="2">
        <v>45312</v>
      </c>
      <c r="W2" s="2">
        <v>45313</v>
      </c>
      <c r="X2" s="2">
        <v>45314</v>
      </c>
      <c r="Y2" s="2">
        <v>45315</v>
      </c>
      <c r="Z2" s="2">
        <v>45316</v>
      </c>
      <c r="AA2" s="2">
        <v>45317</v>
      </c>
      <c r="AB2" s="2">
        <v>45318</v>
      </c>
      <c r="AC2" s="2">
        <v>45319</v>
      </c>
      <c r="AD2" s="2">
        <v>45320</v>
      </c>
      <c r="AE2" s="2">
        <v>45321</v>
      </c>
      <c r="AF2" s="2">
        <v>45322</v>
      </c>
    </row>
    <row r="3" spans="1:32" x14ac:dyDescent="0.3">
      <c r="A3" s="1" t="s">
        <v>8</v>
      </c>
      <c r="B3">
        <f>COUNTIF(Rohit!I:I,calling_count!$A$3:$A$14)</f>
        <v>3</v>
      </c>
      <c r="C3">
        <f>COUNTIF(Rohit!J:J,calling_count!$A$3:$A$14)</f>
        <v>0</v>
      </c>
      <c r="D3">
        <f>COUNTIF(Rohit!K:K,calling_count!$A$3:$A$14)</f>
        <v>0</v>
      </c>
      <c r="E3">
        <f>COUNTIF(Rohit!L:L,calling_count!$A$3:$A$14)</f>
        <v>0</v>
      </c>
      <c r="F3">
        <f>COUNTIF(Rohit!M:M,calling_count!$A$3:$A$14)</f>
        <v>0</v>
      </c>
      <c r="G3">
        <f>COUNTIF(Rohit!N:N,calling_count!$A$3:$A$14)</f>
        <v>0</v>
      </c>
      <c r="H3">
        <f>COUNTIF(Rohit!O:O,calling_count!$A$3:$A$14)</f>
        <v>0</v>
      </c>
      <c r="I3">
        <f>COUNTIF(Rohit!P:P,calling_count!$A$3:$A$14)</f>
        <v>0</v>
      </c>
      <c r="J3">
        <f>COUNTIF(Rohit!Q:Q,calling_count!$A$3:$A$14)</f>
        <v>0</v>
      </c>
      <c r="K3">
        <f>COUNTIF(Rohit!R:R,calling_count!$A$3:$A$14)</f>
        <v>0</v>
      </c>
      <c r="L3">
        <f>COUNTIF(Rohit!S:S,calling_count!$A$3:$A$14)</f>
        <v>0</v>
      </c>
      <c r="M3">
        <f>COUNTIF(Rohit!T:T,calling_count!$A$3:$A$14)</f>
        <v>0</v>
      </c>
      <c r="N3">
        <f>COUNTIF(Rohit!U:U,calling_count!$A$3:$A$14)</f>
        <v>0</v>
      </c>
      <c r="O3">
        <f>COUNTIF(Rohit!V:V,calling_count!$A$3:$A$14)</f>
        <v>0</v>
      </c>
      <c r="P3">
        <f>COUNTIF(Rohit!W:W,calling_count!$A$3:$A$14)</f>
        <v>0</v>
      </c>
      <c r="Q3">
        <f>COUNTIF(Rohit!X:X,calling_count!$A$3:$A$14)</f>
        <v>0</v>
      </c>
      <c r="R3">
        <f>COUNTIF(Rohit!Y:Y,calling_count!$A$3:$A$14)</f>
        <v>0</v>
      </c>
      <c r="S3">
        <f>COUNTIF(Rohit!Z:Z,calling_count!$A$3:$A$14)</f>
        <v>0</v>
      </c>
      <c r="T3">
        <f>COUNTIF(Rohit!AA:AA,calling_count!$A$3:$A$14)</f>
        <v>0</v>
      </c>
      <c r="U3">
        <f>COUNTIF(Rohit!AB:AB,calling_count!$A$3:$A$14)</f>
        <v>0</v>
      </c>
      <c r="V3">
        <f>COUNTIF(Rohit!AC:AC,calling_count!$A$3:$A$14)</f>
        <v>0</v>
      </c>
      <c r="W3">
        <f>COUNTIF(Rohit!AD:AD,calling_count!$A$3:$A$14)</f>
        <v>0</v>
      </c>
      <c r="X3">
        <f>COUNTIF(Rohit!AE:AE,calling_count!$A$3:$A$14)</f>
        <v>0</v>
      </c>
      <c r="Y3">
        <f>COUNTIF(Rohit!AF:AF,calling_count!$A$3:$A$14)</f>
        <v>0</v>
      </c>
      <c r="Z3">
        <f>COUNTIF(Rohit!AG:AG,calling_count!$A$3:$A$14)</f>
        <v>0</v>
      </c>
      <c r="AA3">
        <f>COUNTIF(Rohit!AH:AH,calling_count!$A$3:$A$14)</f>
        <v>0</v>
      </c>
      <c r="AB3">
        <f>COUNTIF(Rohit!AI:AI,calling_count!$A$3:$A$14)</f>
        <v>0</v>
      </c>
      <c r="AC3">
        <f>COUNTIF(Rohit!AJ:AJ,calling_count!$A$3:$A$14)</f>
        <v>0</v>
      </c>
      <c r="AD3">
        <f>COUNTIF(Rohit!AK:AK,calling_count!$A$3:$A$14)</f>
        <v>0</v>
      </c>
      <c r="AE3">
        <f>COUNTIF(Rohit!AL:AL,calling_count!$A$3:$A$14)</f>
        <v>0</v>
      </c>
    </row>
    <row r="4" spans="1:32" x14ac:dyDescent="0.3">
      <c r="A4" s="1" t="s">
        <v>9</v>
      </c>
      <c r="B4">
        <f>COUNTIF(Rohit!I:I,calling_count!$A$3:$A$14)</f>
        <v>1</v>
      </c>
      <c r="C4">
        <f>COUNTIF(Rohit!J:J,calling_count!$A$3:$A$14)</f>
        <v>0</v>
      </c>
      <c r="D4">
        <f>COUNTIF(Rohit!K:K,calling_count!$A$3:$A$14)</f>
        <v>0</v>
      </c>
      <c r="E4">
        <f>COUNTIF(Rohit!L:L,calling_count!$A$3:$A$14)</f>
        <v>0</v>
      </c>
      <c r="F4">
        <f>COUNTIF(Rohit!M:M,calling_count!$A$3:$A$14)</f>
        <v>0</v>
      </c>
      <c r="G4">
        <f>COUNTIF(Rohit!N:N,calling_count!$A$3:$A$14)</f>
        <v>0</v>
      </c>
      <c r="H4">
        <f>COUNTIF(Rohit!O:O,calling_count!$A$3:$A$14)</f>
        <v>0</v>
      </c>
      <c r="I4">
        <f>COUNTIF(Rohit!P:P,calling_count!$A$3:$A$14)</f>
        <v>0</v>
      </c>
      <c r="J4">
        <f>COUNTIF(Rohit!Q:Q,calling_count!$A$3:$A$14)</f>
        <v>0</v>
      </c>
      <c r="K4">
        <f>COUNTIF(Rohit!R:R,calling_count!$A$3:$A$14)</f>
        <v>0</v>
      </c>
      <c r="L4">
        <f>COUNTIF(Rohit!S:S,calling_count!$A$3:$A$14)</f>
        <v>0</v>
      </c>
      <c r="M4">
        <f>COUNTIF(Rohit!T:T,calling_count!$A$3:$A$14)</f>
        <v>0</v>
      </c>
      <c r="N4">
        <f>COUNTIF(Rohit!U:U,calling_count!$A$3:$A$14)</f>
        <v>0</v>
      </c>
      <c r="O4">
        <f>COUNTIF(Rohit!V:V,calling_count!$A$3:$A$14)</f>
        <v>0</v>
      </c>
      <c r="P4">
        <f>COUNTIF(Rohit!W:W,calling_count!$A$3:$A$14)</f>
        <v>0</v>
      </c>
      <c r="Q4">
        <f>COUNTIF(Rohit!X:X,calling_count!$A$3:$A$14)</f>
        <v>0</v>
      </c>
      <c r="R4">
        <f>COUNTIF(Rohit!Y:Y,calling_count!$A$3:$A$14)</f>
        <v>0</v>
      </c>
      <c r="S4">
        <f>COUNTIF(Rohit!Z:Z,calling_count!$A$3:$A$14)</f>
        <v>0</v>
      </c>
      <c r="T4">
        <f>COUNTIF(Rohit!AA:AA,calling_count!$A$3:$A$14)</f>
        <v>0</v>
      </c>
      <c r="U4">
        <f>COUNTIF(Rohit!AB:AB,calling_count!$A$3:$A$14)</f>
        <v>0</v>
      </c>
      <c r="V4">
        <f>COUNTIF(Rohit!AC:AC,calling_count!$A$3:$A$14)</f>
        <v>0</v>
      </c>
      <c r="W4">
        <f>COUNTIF(Rohit!AD:AD,calling_count!$A$3:$A$14)</f>
        <v>0</v>
      </c>
      <c r="X4">
        <f>COUNTIF(Rohit!AE:AE,calling_count!$A$3:$A$14)</f>
        <v>0</v>
      </c>
      <c r="Y4">
        <f>COUNTIF(Rohit!AF:AF,calling_count!$A$3:$A$14)</f>
        <v>0</v>
      </c>
      <c r="Z4">
        <f>COUNTIF(Rohit!AG:AG,calling_count!$A$3:$A$14)</f>
        <v>0</v>
      </c>
      <c r="AA4">
        <f>COUNTIF(Rohit!AH:AH,calling_count!$A$3:$A$14)</f>
        <v>0</v>
      </c>
      <c r="AB4">
        <f>COUNTIF(Rohit!AI:AI,calling_count!$A$3:$A$14)</f>
        <v>0</v>
      </c>
      <c r="AC4">
        <f>COUNTIF(Rohit!AJ:AJ,calling_count!$A$3:$A$14)</f>
        <v>0</v>
      </c>
      <c r="AD4">
        <f>COUNTIF(Rohit!AK:AK,calling_count!$A$3:$A$14)</f>
        <v>0</v>
      </c>
      <c r="AE4">
        <f>COUNTIF(Rohit!AL:AL,calling_count!$A$3:$A$14)</f>
        <v>0</v>
      </c>
    </row>
    <row r="5" spans="1:32" x14ac:dyDescent="0.3">
      <c r="A5" s="1" t="s">
        <v>44</v>
      </c>
      <c r="B5">
        <f>COUNTIF(Rohit!I:I,calling_count!$A$3:$A$14)</f>
        <v>4</v>
      </c>
      <c r="C5">
        <f>COUNTIF(Rohit!J:J,calling_count!$A$3:$A$14)</f>
        <v>1</v>
      </c>
      <c r="D5">
        <f>COUNTIF(Rohit!K:K,calling_count!$A$3:$A$14)</f>
        <v>0</v>
      </c>
      <c r="E5">
        <f>COUNTIF(Rohit!L:L,calling_count!$A$3:$A$14)</f>
        <v>0</v>
      </c>
      <c r="F5">
        <f>COUNTIF(Rohit!M:M,calling_count!$A$3:$A$14)</f>
        <v>0</v>
      </c>
      <c r="G5">
        <f>COUNTIF(Rohit!N:N,calling_count!$A$3:$A$14)</f>
        <v>0</v>
      </c>
      <c r="H5">
        <f>COUNTIF(Rohit!O:O,calling_count!$A$3:$A$14)</f>
        <v>0</v>
      </c>
      <c r="I5">
        <f>COUNTIF(Rohit!P:P,calling_count!$A$3:$A$14)</f>
        <v>0</v>
      </c>
      <c r="J5">
        <f>COUNTIF(Rohit!Q:Q,calling_count!$A$3:$A$14)</f>
        <v>0</v>
      </c>
      <c r="K5">
        <f>COUNTIF(Rohit!R:R,calling_count!$A$3:$A$14)</f>
        <v>0</v>
      </c>
      <c r="L5">
        <f>COUNTIF(Rohit!S:S,calling_count!$A$3:$A$14)</f>
        <v>0</v>
      </c>
      <c r="M5">
        <f>COUNTIF(Rohit!T:T,calling_count!$A$3:$A$14)</f>
        <v>0</v>
      </c>
      <c r="N5">
        <f>COUNTIF(Rohit!U:U,calling_count!$A$3:$A$14)</f>
        <v>0</v>
      </c>
      <c r="O5">
        <f>COUNTIF(Rohit!V:V,calling_count!$A$3:$A$14)</f>
        <v>0</v>
      </c>
      <c r="P5">
        <f>COUNTIF(Rohit!W:W,calling_count!$A$3:$A$14)</f>
        <v>0</v>
      </c>
      <c r="Q5">
        <f>COUNTIF(Rohit!X:X,calling_count!$A$3:$A$14)</f>
        <v>0</v>
      </c>
      <c r="R5">
        <f>COUNTIF(Rohit!Y:Y,calling_count!$A$3:$A$14)</f>
        <v>0</v>
      </c>
      <c r="S5">
        <f>COUNTIF(Rohit!Z:Z,calling_count!$A$3:$A$14)</f>
        <v>0</v>
      </c>
      <c r="T5">
        <f>COUNTIF(Rohit!AA:AA,calling_count!$A$3:$A$14)</f>
        <v>0</v>
      </c>
      <c r="U5">
        <f>COUNTIF(Rohit!AB:AB,calling_count!$A$3:$A$14)</f>
        <v>0</v>
      </c>
      <c r="V5">
        <f>COUNTIF(Rohit!AC:AC,calling_count!$A$3:$A$14)</f>
        <v>0</v>
      </c>
      <c r="W5">
        <f>COUNTIF(Rohit!AD:AD,calling_count!$A$3:$A$14)</f>
        <v>0</v>
      </c>
      <c r="X5">
        <f>COUNTIF(Rohit!AE:AE,calling_count!$A$3:$A$14)</f>
        <v>0</v>
      </c>
      <c r="Y5">
        <f>COUNTIF(Rohit!AF:AF,calling_count!$A$3:$A$14)</f>
        <v>0</v>
      </c>
      <c r="Z5">
        <f>COUNTIF(Rohit!AG:AG,calling_count!$A$3:$A$14)</f>
        <v>0</v>
      </c>
      <c r="AA5">
        <f>COUNTIF(Rohit!AH:AH,calling_count!$A$3:$A$14)</f>
        <v>0</v>
      </c>
      <c r="AB5">
        <f>COUNTIF(Rohit!AI:AI,calling_count!$A$3:$A$14)</f>
        <v>0</v>
      </c>
      <c r="AC5">
        <f>COUNTIF(Rohit!AJ:AJ,calling_count!$A$3:$A$14)</f>
        <v>0</v>
      </c>
      <c r="AD5">
        <f>COUNTIF(Rohit!AK:AK,calling_count!$A$3:$A$14)</f>
        <v>0</v>
      </c>
      <c r="AE5">
        <f>COUNTIF(Rohit!AL:AL,calling_count!$A$3:$A$14)</f>
        <v>0</v>
      </c>
    </row>
    <row r="6" spans="1:32" x14ac:dyDescent="0.3">
      <c r="A6" s="1" t="s">
        <v>10</v>
      </c>
      <c r="B6">
        <f>COUNTIF(Rohit!I:I,calling_count!$A$3:$A$14)</f>
        <v>1</v>
      </c>
      <c r="C6">
        <f>COUNTIF(Rohit!J:J,calling_count!$A$3:$A$14)</f>
        <v>0</v>
      </c>
      <c r="D6">
        <f>COUNTIF(Rohit!K:K,calling_count!$A$3:$A$14)</f>
        <v>0</v>
      </c>
      <c r="E6">
        <f>COUNTIF(Rohit!L:L,calling_count!$A$3:$A$14)</f>
        <v>0</v>
      </c>
      <c r="F6">
        <f>COUNTIF(Rohit!M:M,calling_count!$A$3:$A$14)</f>
        <v>1</v>
      </c>
      <c r="G6">
        <f>COUNTIF(Rohit!N:N,calling_count!$A$3:$A$14)</f>
        <v>0</v>
      </c>
      <c r="H6">
        <f>COUNTIF(Rohit!O:O,calling_count!$A$3:$A$14)</f>
        <v>0</v>
      </c>
      <c r="I6">
        <f>COUNTIF(Rohit!P:P,calling_count!$A$3:$A$14)</f>
        <v>0</v>
      </c>
      <c r="J6">
        <f>COUNTIF(Rohit!Q:Q,calling_count!$A$3:$A$14)</f>
        <v>0</v>
      </c>
      <c r="K6">
        <f>COUNTIF(Rohit!R:R,calling_count!$A$3:$A$14)</f>
        <v>0</v>
      </c>
      <c r="L6">
        <f>COUNTIF(Rohit!S:S,calling_count!$A$3:$A$14)</f>
        <v>0</v>
      </c>
      <c r="M6">
        <f>COUNTIF(Rohit!T:T,calling_count!$A$3:$A$14)</f>
        <v>0</v>
      </c>
      <c r="N6">
        <f>COUNTIF(Rohit!U:U,calling_count!$A$3:$A$14)</f>
        <v>0</v>
      </c>
      <c r="O6">
        <f>COUNTIF(Rohit!V:V,calling_count!$A$3:$A$14)</f>
        <v>0</v>
      </c>
      <c r="P6">
        <f>COUNTIF(Rohit!W:W,calling_count!$A$3:$A$14)</f>
        <v>0</v>
      </c>
      <c r="Q6">
        <f>COUNTIF(Rohit!X:X,calling_count!$A$3:$A$14)</f>
        <v>0</v>
      </c>
      <c r="R6">
        <f>COUNTIF(Rohit!Y:Y,calling_count!$A$3:$A$14)</f>
        <v>0</v>
      </c>
      <c r="S6">
        <f>COUNTIF(Rohit!Z:Z,calling_count!$A$3:$A$14)</f>
        <v>0</v>
      </c>
      <c r="T6">
        <f>COUNTIF(Rohit!AA:AA,calling_count!$A$3:$A$14)</f>
        <v>0</v>
      </c>
      <c r="U6">
        <f>COUNTIF(Rohit!AB:AB,calling_count!$A$3:$A$14)</f>
        <v>0</v>
      </c>
      <c r="V6">
        <f>COUNTIF(Rohit!AC:AC,calling_count!$A$3:$A$14)</f>
        <v>0</v>
      </c>
      <c r="W6">
        <f>COUNTIF(Rohit!AD:AD,calling_count!$A$3:$A$14)</f>
        <v>0</v>
      </c>
      <c r="X6">
        <f>COUNTIF(Rohit!AE:AE,calling_count!$A$3:$A$14)</f>
        <v>0</v>
      </c>
      <c r="Y6">
        <f>COUNTIF(Rohit!AF:AF,calling_count!$A$3:$A$14)</f>
        <v>0</v>
      </c>
      <c r="Z6">
        <f>COUNTIF(Rohit!AG:AG,calling_count!$A$3:$A$14)</f>
        <v>0</v>
      </c>
      <c r="AA6">
        <f>COUNTIF(Rohit!AH:AH,calling_count!$A$3:$A$14)</f>
        <v>0</v>
      </c>
      <c r="AB6">
        <f>COUNTIF(Rohit!AI:AI,calling_count!$A$3:$A$14)</f>
        <v>0</v>
      </c>
      <c r="AC6">
        <f>COUNTIF(Rohit!AJ:AJ,calling_count!$A$3:$A$14)</f>
        <v>0</v>
      </c>
      <c r="AD6">
        <f>COUNTIF(Rohit!AK:AK,calling_count!$A$3:$A$14)</f>
        <v>0</v>
      </c>
      <c r="AE6">
        <f>COUNTIF(Rohit!AL:AL,calling_count!$A$3:$A$14)</f>
        <v>0</v>
      </c>
    </row>
    <row r="7" spans="1:32" x14ac:dyDescent="0.3">
      <c r="A7" s="1" t="s">
        <v>11</v>
      </c>
      <c r="B7">
        <f>COUNTIF(Rohit!I:I,calling_count!$A$3:$A$14)</f>
        <v>1</v>
      </c>
      <c r="C7">
        <f>COUNTIF(Rohit!J:J,calling_count!$A$3:$A$14)</f>
        <v>0</v>
      </c>
      <c r="D7">
        <f>COUNTIF(Rohit!K:K,calling_count!$A$3:$A$14)</f>
        <v>0</v>
      </c>
      <c r="E7">
        <f>COUNTIF(Rohit!L:L,calling_count!$A$3:$A$14)</f>
        <v>1</v>
      </c>
      <c r="F7">
        <f>COUNTIF(Rohit!M:M,calling_count!$A$3:$A$14)</f>
        <v>0</v>
      </c>
      <c r="G7">
        <f>COUNTIF(Rohit!N:N,calling_count!$A$3:$A$14)</f>
        <v>0</v>
      </c>
      <c r="H7">
        <f>COUNTIF(Rohit!O:O,calling_count!$A$3:$A$14)</f>
        <v>0</v>
      </c>
      <c r="I7">
        <f>COUNTIF(Rohit!P:P,calling_count!$A$3:$A$14)</f>
        <v>0</v>
      </c>
      <c r="J7">
        <f>COUNTIF(Rohit!Q:Q,calling_count!$A$3:$A$14)</f>
        <v>0</v>
      </c>
      <c r="K7">
        <f>COUNTIF(Rohit!R:R,calling_count!$A$3:$A$14)</f>
        <v>0</v>
      </c>
      <c r="L7">
        <f>COUNTIF(Rohit!S:S,calling_count!$A$3:$A$14)</f>
        <v>0</v>
      </c>
      <c r="M7">
        <f>COUNTIF(Rohit!T:T,calling_count!$A$3:$A$14)</f>
        <v>0</v>
      </c>
      <c r="N7">
        <f>COUNTIF(Rohit!U:U,calling_count!$A$3:$A$14)</f>
        <v>0</v>
      </c>
      <c r="O7">
        <f>COUNTIF(Rohit!V:V,calling_count!$A$3:$A$14)</f>
        <v>0</v>
      </c>
      <c r="P7">
        <f>COUNTIF(Rohit!W:W,calling_count!$A$3:$A$14)</f>
        <v>0</v>
      </c>
      <c r="Q7">
        <f>COUNTIF(Rohit!X:X,calling_count!$A$3:$A$14)</f>
        <v>0</v>
      </c>
      <c r="R7">
        <f>COUNTIF(Rohit!Y:Y,calling_count!$A$3:$A$14)</f>
        <v>0</v>
      </c>
      <c r="S7">
        <f>COUNTIF(Rohit!Z:Z,calling_count!$A$3:$A$14)</f>
        <v>0</v>
      </c>
      <c r="T7">
        <f>COUNTIF(Rohit!AA:AA,calling_count!$A$3:$A$14)</f>
        <v>0</v>
      </c>
      <c r="U7">
        <f>COUNTIF(Rohit!AB:AB,calling_count!$A$3:$A$14)</f>
        <v>0</v>
      </c>
      <c r="V7">
        <f>COUNTIF(Rohit!AC:AC,calling_count!$A$3:$A$14)</f>
        <v>0</v>
      </c>
      <c r="W7">
        <f>COUNTIF(Rohit!AD:AD,calling_count!$A$3:$A$14)</f>
        <v>0</v>
      </c>
      <c r="X7">
        <f>COUNTIF(Rohit!AE:AE,calling_count!$A$3:$A$14)</f>
        <v>0</v>
      </c>
      <c r="Y7">
        <f>COUNTIF(Rohit!AF:AF,calling_count!$A$3:$A$14)</f>
        <v>0</v>
      </c>
      <c r="Z7">
        <f>COUNTIF(Rohit!AG:AG,calling_count!$A$3:$A$14)</f>
        <v>0</v>
      </c>
      <c r="AA7">
        <f>COUNTIF(Rohit!AH:AH,calling_count!$A$3:$A$14)</f>
        <v>0</v>
      </c>
      <c r="AB7">
        <f>COUNTIF(Rohit!AI:AI,calling_count!$A$3:$A$14)</f>
        <v>0</v>
      </c>
      <c r="AC7">
        <f>COUNTIF(Rohit!AJ:AJ,calling_count!$A$3:$A$14)</f>
        <v>0</v>
      </c>
      <c r="AD7">
        <f>COUNTIF(Rohit!AK:AK,calling_count!$A$3:$A$14)</f>
        <v>0</v>
      </c>
      <c r="AE7">
        <f>COUNTIF(Rohit!AL:AL,calling_count!$A$3:$A$14)</f>
        <v>0</v>
      </c>
    </row>
    <row r="8" spans="1:32" x14ac:dyDescent="0.3">
      <c r="A8" s="1" t="s">
        <v>12</v>
      </c>
      <c r="B8">
        <f>COUNTIF(Rohit!I:I,calling_count!$A$3:$A$14)</f>
        <v>1</v>
      </c>
      <c r="C8">
        <f>COUNTIF(Rohit!J:J,calling_count!$A$3:$A$14)</f>
        <v>0</v>
      </c>
      <c r="D8">
        <f>COUNTIF(Rohit!K:K,calling_count!$A$3:$A$14)</f>
        <v>0</v>
      </c>
      <c r="E8">
        <f>COUNTIF(Rohit!L:L,calling_count!$A$3:$A$14)</f>
        <v>0</v>
      </c>
      <c r="F8">
        <f>COUNTIF(Rohit!M:M,calling_count!$A$3:$A$14)</f>
        <v>0</v>
      </c>
      <c r="G8">
        <f>COUNTIF(Rohit!N:N,calling_count!$A$3:$A$14)</f>
        <v>0</v>
      </c>
      <c r="H8">
        <f>COUNTIF(Rohit!O:O,calling_count!$A$3:$A$14)</f>
        <v>0</v>
      </c>
      <c r="I8">
        <f>COUNTIF(Rohit!P:P,calling_count!$A$3:$A$14)</f>
        <v>0</v>
      </c>
      <c r="J8">
        <f>COUNTIF(Rohit!Q:Q,calling_count!$A$3:$A$14)</f>
        <v>0</v>
      </c>
      <c r="K8">
        <f>COUNTIF(Rohit!R:R,calling_count!$A$3:$A$14)</f>
        <v>0</v>
      </c>
      <c r="L8">
        <f>COUNTIF(Rohit!S:S,calling_count!$A$3:$A$14)</f>
        <v>0</v>
      </c>
      <c r="M8">
        <f>COUNTIF(Rohit!T:T,calling_count!$A$3:$A$14)</f>
        <v>0</v>
      </c>
      <c r="N8">
        <f>COUNTIF(Rohit!U:U,calling_count!$A$3:$A$14)</f>
        <v>0</v>
      </c>
      <c r="O8">
        <f>COUNTIF(Rohit!V:V,calling_count!$A$3:$A$14)</f>
        <v>0</v>
      </c>
      <c r="P8">
        <f>COUNTIF(Rohit!W:W,calling_count!$A$3:$A$14)</f>
        <v>0</v>
      </c>
      <c r="Q8">
        <f>COUNTIF(Rohit!X:X,calling_count!$A$3:$A$14)</f>
        <v>0</v>
      </c>
      <c r="R8">
        <f>COUNTIF(Rohit!Y:Y,calling_count!$A$3:$A$14)</f>
        <v>0</v>
      </c>
      <c r="S8">
        <f>COUNTIF(Rohit!Z:Z,calling_count!$A$3:$A$14)</f>
        <v>0</v>
      </c>
      <c r="T8">
        <f>COUNTIF(Rohit!AA:AA,calling_count!$A$3:$A$14)</f>
        <v>0</v>
      </c>
      <c r="U8">
        <f>COUNTIF(Rohit!AB:AB,calling_count!$A$3:$A$14)</f>
        <v>0</v>
      </c>
      <c r="V8">
        <f>COUNTIF(Rohit!AC:AC,calling_count!$A$3:$A$14)</f>
        <v>0</v>
      </c>
      <c r="W8">
        <f>COUNTIF(Rohit!AD:AD,calling_count!$A$3:$A$14)</f>
        <v>0</v>
      </c>
      <c r="X8">
        <f>COUNTIF(Rohit!AE:AE,calling_count!$A$3:$A$14)</f>
        <v>0</v>
      </c>
      <c r="Y8">
        <f>COUNTIF(Rohit!AF:AF,calling_count!$A$3:$A$14)</f>
        <v>0</v>
      </c>
      <c r="Z8">
        <f>COUNTIF(Rohit!AG:AG,calling_count!$A$3:$A$14)</f>
        <v>0</v>
      </c>
      <c r="AA8">
        <f>COUNTIF(Rohit!AH:AH,calling_count!$A$3:$A$14)</f>
        <v>0</v>
      </c>
      <c r="AB8">
        <f>COUNTIF(Rohit!AI:AI,calling_count!$A$3:$A$14)</f>
        <v>0</v>
      </c>
      <c r="AC8">
        <f>COUNTIF(Rohit!AJ:AJ,calling_count!$A$3:$A$14)</f>
        <v>0</v>
      </c>
      <c r="AD8">
        <f>COUNTIF(Rohit!AK:AK,calling_count!$A$3:$A$14)</f>
        <v>0</v>
      </c>
      <c r="AE8">
        <f>COUNTIF(Rohit!AL:AL,calling_count!$A$3:$A$14)</f>
        <v>0</v>
      </c>
    </row>
    <row r="9" spans="1:32" x14ac:dyDescent="0.3">
      <c r="A9" s="1" t="s">
        <v>13</v>
      </c>
      <c r="B9">
        <f>COUNTIF(Rohit!I:I,calling_count!$A$3:$A$14)</f>
        <v>1</v>
      </c>
      <c r="C9">
        <f>COUNTIF(Rohit!J:J,calling_count!$A$3:$A$14)</f>
        <v>0</v>
      </c>
      <c r="D9">
        <f>COUNTIF(Rohit!K:K,calling_count!$A$3:$A$14)</f>
        <v>0</v>
      </c>
      <c r="E9">
        <f>COUNTIF(Rohit!L:L,calling_count!$A$3:$A$14)</f>
        <v>1</v>
      </c>
      <c r="F9">
        <f>COUNTIF(Rohit!M:M,calling_count!$A$3:$A$14)</f>
        <v>0</v>
      </c>
      <c r="G9">
        <f>COUNTIF(Rohit!N:N,calling_count!$A$3:$A$14)</f>
        <v>1</v>
      </c>
      <c r="H9">
        <f>COUNTIF(Rohit!O:O,calling_count!$A$3:$A$14)</f>
        <v>0</v>
      </c>
      <c r="I9">
        <f>COUNTIF(Rohit!P:P,calling_count!$A$3:$A$14)</f>
        <v>0</v>
      </c>
      <c r="J9">
        <f>COUNTIF(Rohit!Q:Q,calling_count!$A$3:$A$14)</f>
        <v>0</v>
      </c>
      <c r="K9">
        <f>COUNTIF(Rohit!R:R,calling_count!$A$3:$A$14)</f>
        <v>0</v>
      </c>
      <c r="L9">
        <f>COUNTIF(Rohit!S:S,calling_count!$A$3:$A$14)</f>
        <v>0</v>
      </c>
      <c r="M9">
        <f>COUNTIF(Rohit!T:T,calling_count!$A$3:$A$14)</f>
        <v>0</v>
      </c>
      <c r="N9">
        <f>COUNTIF(Rohit!U:U,calling_count!$A$3:$A$14)</f>
        <v>0</v>
      </c>
      <c r="O9">
        <f>COUNTIF(Rohit!V:V,calling_count!$A$3:$A$14)</f>
        <v>0</v>
      </c>
      <c r="P9">
        <f>COUNTIF(Rohit!W:W,calling_count!$A$3:$A$14)</f>
        <v>0</v>
      </c>
      <c r="Q9">
        <f>COUNTIF(Rohit!X:X,calling_count!$A$3:$A$14)</f>
        <v>0</v>
      </c>
      <c r="R9">
        <f>COUNTIF(Rohit!Y:Y,calling_count!$A$3:$A$14)</f>
        <v>0</v>
      </c>
      <c r="S9">
        <f>COUNTIF(Rohit!Z:Z,calling_count!$A$3:$A$14)</f>
        <v>0</v>
      </c>
      <c r="T9">
        <f>COUNTIF(Rohit!AA:AA,calling_count!$A$3:$A$14)</f>
        <v>0</v>
      </c>
      <c r="U9">
        <f>COUNTIF(Rohit!AB:AB,calling_count!$A$3:$A$14)</f>
        <v>0</v>
      </c>
      <c r="V9">
        <f>COUNTIF(Rohit!AC:AC,calling_count!$A$3:$A$14)</f>
        <v>0</v>
      </c>
      <c r="W9">
        <f>COUNTIF(Rohit!AD:AD,calling_count!$A$3:$A$14)</f>
        <v>0</v>
      </c>
      <c r="X9">
        <f>COUNTIF(Rohit!AE:AE,calling_count!$A$3:$A$14)</f>
        <v>0</v>
      </c>
      <c r="Y9">
        <f>COUNTIF(Rohit!AF:AF,calling_count!$A$3:$A$14)</f>
        <v>0</v>
      </c>
      <c r="Z9">
        <f>COUNTIF(Rohit!AG:AG,calling_count!$A$3:$A$14)</f>
        <v>0</v>
      </c>
      <c r="AA9">
        <f>COUNTIF(Rohit!AH:AH,calling_count!$A$3:$A$14)</f>
        <v>0</v>
      </c>
      <c r="AB9">
        <f>COUNTIF(Rohit!AI:AI,calling_count!$A$3:$A$14)</f>
        <v>0</v>
      </c>
      <c r="AC9">
        <f>COUNTIF(Rohit!AJ:AJ,calling_count!$A$3:$A$14)</f>
        <v>0</v>
      </c>
      <c r="AD9">
        <f>COUNTIF(Rohit!AK:AK,calling_count!$A$3:$A$14)</f>
        <v>0</v>
      </c>
      <c r="AE9">
        <f>COUNTIF(Rohit!AL:AL,calling_count!$A$3:$A$14)</f>
        <v>0</v>
      </c>
    </row>
    <row r="10" spans="1:32" x14ac:dyDescent="0.3">
      <c r="A10" s="1" t="s">
        <v>14</v>
      </c>
      <c r="B10">
        <f>COUNTIF(Rohit!I:I,calling_count!$A$3:$A$14)</f>
        <v>1</v>
      </c>
      <c r="C10">
        <f>COUNTIF(Rohit!J:J,calling_count!$A$3:$A$14)</f>
        <v>0</v>
      </c>
      <c r="D10">
        <f>COUNTIF(Rohit!K:K,calling_count!$A$3:$A$14)</f>
        <v>0</v>
      </c>
      <c r="E10">
        <f>COUNTIF(Rohit!L:L,calling_count!$A$3:$A$14)</f>
        <v>0</v>
      </c>
      <c r="F10">
        <f>COUNTIF(Rohit!M:M,calling_count!$A$3:$A$14)</f>
        <v>0</v>
      </c>
      <c r="G10">
        <f>COUNTIF(Rohit!N:N,calling_count!$A$3:$A$14)</f>
        <v>0</v>
      </c>
      <c r="H10">
        <f>COUNTIF(Rohit!O:O,calling_count!$A$3:$A$14)</f>
        <v>0</v>
      </c>
      <c r="I10">
        <f>COUNTIF(Rohit!P:P,calling_count!$A$3:$A$14)</f>
        <v>0</v>
      </c>
      <c r="J10">
        <f>COUNTIF(Rohit!Q:Q,calling_count!$A$3:$A$14)</f>
        <v>0</v>
      </c>
      <c r="K10">
        <f>COUNTIF(Rohit!R:R,calling_count!$A$3:$A$14)</f>
        <v>0</v>
      </c>
      <c r="L10">
        <f>COUNTIF(Rohit!S:S,calling_count!$A$3:$A$14)</f>
        <v>0</v>
      </c>
      <c r="M10">
        <f>COUNTIF(Rohit!T:T,calling_count!$A$3:$A$14)</f>
        <v>0</v>
      </c>
      <c r="N10">
        <f>COUNTIF(Rohit!U:U,calling_count!$A$3:$A$14)</f>
        <v>0</v>
      </c>
      <c r="O10">
        <f>COUNTIF(Rohit!V:V,calling_count!$A$3:$A$14)</f>
        <v>0</v>
      </c>
      <c r="P10">
        <f>COUNTIF(Rohit!W:W,calling_count!$A$3:$A$14)</f>
        <v>0</v>
      </c>
      <c r="Q10">
        <f>COUNTIF(Rohit!X:X,calling_count!$A$3:$A$14)</f>
        <v>0</v>
      </c>
      <c r="R10">
        <f>COUNTIF(Rohit!Y:Y,calling_count!$A$3:$A$14)</f>
        <v>0</v>
      </c>
      <c r="S10">
        <f>COUNTIF(Rohit!Z:Z,calling_count!$A$3:$A$14)</f>
        <v>0</v>
      </c>
      <c r="T10">
        <f>COUNTIF(Rohit!AA:AA,calling_count!$A$3:$A$14)</f>
        <v>0</v>
      </c>
      <c r="U10">
        <f>COUNTIF(Rohit!AB:AB,calling_count!$A$3:$A$14)</f>
        <v>0</v>
      </c>
      <c r="V10">
        <f>COUNTIF(Rohit!AC:AC,calling_count!$A$3:$A$14)</f>
        <v>0</v>
      </c>
      <c r="W10">
        <f>COUNTIF(Rohit!AD:AD,calling_count!$A$3:$A$14)</f>
        <v>0</v>
      </c>
      <c r="X10">
        <f>COUNTIF(Rohit!AE:AE,calling_count!$A$3:$A$14)</f>
        <v>0</v>
      </c>
      <c r="Y10">
        <f>COUNTIF(Rohit!AF:AF,calling_count!$A$3:$A$14)</f>
        <v>0</v>
      </c>
      <c r="Z10">
        <f>COUNTIF(Rohit!AG:AG,calling_count!$A$3:$A$14)</f>
        <v>0</v>
      </c>
      <c r="AA10">
        <f>COUNTIF(Rohit!AH:AH,calling_count!$A$3:$A$14)</f>
        <v>0</v>
      </c>
      <c r="AB10">
        <f>COUNTIF(Rohit!AI:AI,calling_count!$A$3:$A$14)</f>
        <v>0</v>
      </c>
      <c r="AC10">
        <f>COUNTIF(Rohit!AJ:AJ,calling_count!$A$3:$A$14)</f>
        <v>0</v>
      </c>
      <c r="AD10">
        <f>COUNTIF(Rohit!AK:AK,calling_count!$A$3:$A$14)</f>
        <v>0</v>
      </c>
      <c r="AE10">
        <f>COUNTIF(Rohit!AL:AL,calling_count!$A$3:$A$14)</f>
        <v>0</v>
      </c>
    </row>
    <row r="11" spans="1:32" x14ac:dyDescent="0.3">
      <c r="A11" s="1" t="s">
        <v>15</v>
      </c>
      <c r="B11">
        <f>COUNTIF(Rohit!I:I,calling_count!$A$3:$A$14)</f>
        <v>2</v>
      </c>
      <c r="C11">
        <f>COUNTIF(Rohit!J:J,calling_count!$A$3:$A$14)</f>
        <v>0</v>
      </c>
      <c r="D11">
        <f>COUNTIF(Rohit!K:K,calling_count!$A$3:$A$14)</f>
        <v>0</v>
      </c>
      <c r="E11">
        <f>COUNTIF(Rohit!L:L,calling_count!$A$3:$A$14)</f>
        <v>0</v>
      </c>
      <c r="F11">
        <f>COUNTIF(Rohit!M:M,calling_count!$A$3:$A$14)</f>
        <v>0</v>
      </c>
      <c r="G11">
        <f>COUNTIF(Rohit!N:N,calling_count!$A$3:$A$14)</f>
        <v>0</v>
      </c>
      <c r="H11">
        <f>COUNTIF(Rohit!O:O,calling_count!$A$3:$A$14)</f>
        <v>0</v>
      </c>
      <c r="I11">
        <f>COUNTIF(Rohit!P:P,calling_count!$A$3:$A$14)</f>
        <v>0</v>
      </c>
      <c r="J11">
        <f>COUNTIF(Rohit!Q:Q,calling_count!$A$3:$A$14)</f>
        <v>0</v>
      </c>
      <c r="K11">
        <f>COUNTIF(Rohit!R:R,calling_count!$A$3:$A$14)</f>
        <v>0</v>
      </c>
      <c r="L11">
        <f>COUNTIF(Rohit!S:S,calling_count!$A$3:$A$14)</f>
        <v>0</v>
      </c>
      <c r="M11">
        <f>COUNTIF(Rohit!T:T,calling_count!$A$3:$A$14)</f>
        <v>0</v>
      </c>
      <c r="N11">
        <f>COUNTIF(Rohit!U:U,calling_count!$A$3:$A$14)</f>
        <v>0</v>
      </c>
      <c r="O11">
        <f>COUNTIF(Rohit!V:V,calling_count!$A$3:$A$14)</f>
        <v>0</v>
      </c>
      <c r="P11">
        <f>COUNTIF(Rohit!W:W,calling_count!$A$3:$A$14)</f>
        <v>0</v>
      </c>
      <c r="Q11">
        <f>COUNTIF(Rohit!X:X,calling_count!$A$3:$A$14)</f>
        <v>0</v>
      </c>
      <c r="R11">
        <f>COUNTIF(Rohit!Y:Y,calling_count!$A$3:$A$14)</f>
        <v>0</v>
      </c>
      <c r="S11">
        <f>COUNTIF(Rohit!Z:Z,calling_count!$A$3:$A$14)</f>
        <v>0</v>
      </c>
      <c r="T11">
        <f>COUNTIF(Rohit!AA:AA,calling_count!$A$3:$A$14)</f>
        <v>0</v>
      </c>
      <c r="U11">
        <f>COUNTIF(Rohit!AB:AB,calling_count!$A$3:$A$14)</f>
        <v>0</v>
      </c>
      <c r="V11">
        <f>COUNTIF(Rohit!AC:AC,calling_count!$A$3:$A$14)</f>
        <v>0</v>
      </c>
      <c r="W11">
        <f>COUNTIF(Rohit!AD:AD,calling_count!$A$3:$A$14)</f>
        <v>0</v>
      </c>
      <c r="X11">
        <f>COUNTIF(Rohit!AE:AE,calling_count!$A$3:$A$14)</f>
        <v>0</v>
      </c>
      <c r="Y11">
        <f>COUNTIF(Rohit!AF:AF,calling_count!$A$3:$A$14)</f>
        <v>0</v>
      </c>
      <c r="Z11">
        <f>COUNTIF(Rohit!AG:AG,calling_count!$A$3:$A$14)</f>
        <v>0</v>
      </c>
      <c r="AA11">
        <f>COUNTIF(Rohit!AH:AH,calling_count!$A$3:$A$14)</f>
        <v>0</v>
      </c>
      <c r="AB11">
        <f>COUNTIF(Rohit!AI:AI,calling_count!$A$3:$A$14)</f>
        <v>0</v>
      </c>
      <c r="AC11">
        <f>COUNTIF(Rohit!AJ:AJ,calling_count!$A$3:$A$14)</f>
        <v>0</v>
      </c>
      <c r="AD11">
        <f>COUNTIF(Rohit!AK:AK,calling_count!$A$3:$A$14)</f>
        <v>0</v>
      </c>
      <c r="AE11">
        <f>COUNTIF(Rohit!AL:AL,calling_count!$A$3:$A$14)</f>
        <v>0</v>
      </c>
    </row>
    <row r="12" spans="1:32" x14ac:dyDescent="0.3">
      <c r="A12" s="1" t="s">
        <v>16</v>
      </c>
      <c r="B12">
        <f>COUNTIF(Rohit!I:I,calling_count!$A$3:$A$14)</f>
        <v>1</v>
      </c>
      <c r="C12">
        <f>COUNTIF(Rohit!J:J,calling_count!$A$3:$A$14)</f>
        <v>0</v>
      </c>
      <c r="D12">
        <f>COUNTIF(Rohit!K:K,calling_count!$A$3:$A$14)</f>
        <v>1</v>
      </c>
      <c r="E12">
        <f>COUNTIF(Rohit!L:L,calling_count!$A$3:$A$14)</f>
        <v>0</v>
      </c>
      <c r="F12">
        <f>COUNTIF(Rohit!M:M,calling_count!$A$3:$A$14)</f>
        <v>0</v>
      </c>
      <c r="G12">
        <f>COUNTIF(Rohit!N:N,calling_count!$A$3:$A$14)</f>
        <v>0</v>
      </c>
      <c r="H12">
        <f>COUNTIF(Rohit!O:O,calling_count!$A$3:$A$14)</f>
        <v>0</v>
      </c>
      <c r="I12">
        <f>COUNTIF(Rohit!P:P,calling_count!$A$3:$A$14)</f>
        <v>0</v>
      </c>
      <c r="J12">
        <f>COUNTIF(Rohit!Q:Q,calling_count!$A$3:$A$14)</f>
        <v>0</v>
      </c>
      <c r="K12">
        <f>COUNTIF(Rohit!R:R,calling_count!$A$3:$A$14)</f>
        <v>0</v>
      </c>
      <c r="L12">
        <f>COUNTIF(Rohit!S:S,calling_count!$A$3:$A$14)</f>
        <v>0</v>
      </c>
      <c r="M12">
        <f>COUNTIF(Rohit!T:T,calling_count!$A$3:$A$14)</f>
        <v>0</v>
      </c>
      <c r="N12">
        <f>COUNTIF(Rohit!U:U,calling_count!$A$3:$A$14)</f>
        <v>0</v>
      </c>
      <c r="O12">
        <f>COUNTIF(Rohit!V:V,calling_count!$A$3:$A$14)</f>
        <v>0</v>
      </c>
      <c r="P12">
        <f>COUNTIF(Rohit!W:W,calling_count!$A$3:$A$14)</f>
        <v>0</v>
      </c>
      <c r="Q12">
        <f>COUNTIF(Rohit!X:X,calling_count!$A$3:$A$14)</f>
        <v>0</v>
      </c>
      <c r="R12">
        <f>COUNTIF(Rohit!Y:Y,calling_count!$A$3:$A$14)</f>
        <v>0</v>
      </c>
      <c r="S12">
        <f>COUNTIF(Rohit!Z:Z,calling_count!$A$3:$A$14)</f>
        <v>0</v>
      </c>
      <c r="T12">
        <f>COUNTIF(Rohit!AA:AA,calling_count!$A$3:$A$14)</f>
        <v>0</v>
      </c>
      <c r="U12">
        <f>COUNTIF(Rohit!AB:AB,calling_count!$A$3:$A$14)</f>
        <v>0</v>
      </c>
      <c r="V12">
        <f>COUNTIF(Rohit!AC:AC,calling_count!$A$3:$A$14)</f>
        <v>0</v>
      </c>
      <c r="W12">
        <f>COUNTIF(Rohit!AD:AD,calling_count!$A$3:$A$14)</f>
        <v>0</v>
      </c>
      <c r="X12">
        <f>COUNTIF(Rohit!AE:AE,calling_count!$A$3:$A$14)</f>
        <v>0</v>
      </c>
      <c r="Y12">
        <f>COUNTIF(Rohit!AF:AF,calling_count!$A$3:$A$14)</f>
        <v>0</v>
      </c>
      <c r="Z12">
        <f>COUNTIF(Rohit!AG:AG,calling_count!$A$3:$A$14)</f>
        <v>0</v>
      </c>
      <c r="AA12">
        <f>COUNTIF(Rohit!AH:AH,calling_count!$A$3:$A$14)</f>
        <v>0</v>
      </c>
      <c r="AB12">
        <f>COUNTIF(Rohit!AI:AI,calling_count!$A$3:$A$14)</f>
        <v>0</v>
      </c>
      <c r="AC12">
        <f>COUNTIF(Rohit!AJ:AJ,calling_count!$A$3:$A$14)</f>
        <v>0</v>
      </c>
      <c r="AD12">
        <f>COUNTIF(Rohit!AK:AK,calling_count!$A$3:$A$14)</f>
        <v>0</v>
      </c>
      <c r="AE12">
        <f>COUNTIF(Rohit!AL:AL,calling_count!$A$3:$A$14)</f>
        <v>0</v>
      </c>
    </row>
    <row r="13" spans="1:32" x14ac:dyDescent="0.3">
      <c r="A13" s="1" t="s">
        <v>17</v>
      </c>
      <c r="B13">
        <f>COUNTIF(Rohit!I:I,calling_count!$A$3:$A$14)</f>
        <v>1</v>
      </c>
      <c r="C13">
        <f>COUNTIF(Rohit!J:J,calling_count!$A$3:$A$14)</f>
        <v>0</v>
      </c>
      <c r="D13">
        <f>COUNTIF(Rohit!K:K,calling_count!$A$3:$A$14)</f>
        <v>0</v>
      </c>
      <c r="E13">
        <f>COUNTIF(Rohit!L:L,calling_count!$A$3:$A$14)</f>
        <v>1</v>
      </c>
      <c r="F13">
        <f>COUNTIF(Rohit!M:M,calling_count!$A$3:$A$14)</f>
        <v>0</v>
      </c>
      <c r="G13">
        <f>COUNTIF(Rohit!N:N,calling_count!$A$3:$A$14)</f>
        <v>0</v>
      </c>
      <c r="H13">
        <f>COUNTIF(Rohit!O:O,calling_count!$A$3:$A$14)</f>
        <v>0</v>
      </c>
      <c r="I13">
        <f>COUNTIF(Rohit!P:P,calling_count!$A$3:$A$14)</f>
        <v>0</v>
      </c>
      <c r="J13">
        <f>COUNTIF(Rohit!Q:Q,calling_count!$A$3:$A$14)</f>
        <v>0</v>
      </c>
      <c r="K13">
        <f>COUNTIF(Rohit!R:R,calling_count!$A$3:$A$14)</f>
        <v>0</v>
      </c>
      <c r="L13">
        <f>COUNTIF(Rohit!S:S,calling_count!$A$3:$A$14)</f>
        <v>0</v>
      </c>
      <c r="M13">
        <f>COUNTIF(Rohit!T:T,calling_count!$A$3:$A$14)</f>
        <v>0</v>
      </c>
      <c r="N13">
        <f>COUNTIF(Rohit!U:U,calling_count!$A$3:$A$14)</f>
        <v>0</v>
      </c>
      <c r="O13">
        <f>COUNTIF(Rohit!V:V,calling_count!$A$3:$A$14)</f>
        <v>0</v>
      </c>
      <c r="P13">
        <f>COUNTIF(Rohit!W:W,calling_count!$A$3:$A$14)</f>
        <v>0</v>
      </c>
      <c r="Q13">
        <f>COUNTIF(Rohit!X:X,calling_count!$A$3:$A$14)</f>
        <v>0</v>
      </c>
      <c r="R13">
        <f>COUNTIF(Rohit!Y:Y,calling_count!$A$3:$A$14)</f>
        <v>0</v>
      </c>
      <c r="S13">
        <f>COUNTIF(Rohit!Z:Z,calling_count!$A$3:$A$14)</f>
        <v>0</v>
      </c>
      <c r="T13">
        <f>COUNTIF(Rohit!AA:AA,calling_count!$A$3:$A$14)</f>
        <v>0</v>
      </c>
      <c r="U13">
        <f>COUNTIF(Rohit!AB:AB,calling_count!$A$3:$A$14)</f>
        <v>0</v>
      </c>
      <c r="V13">
        <f>COUNTIF(Rohit!AC:AC,calling_count!$A$3:$A$14)</f>
        <v>0</v>
      </c>
      <c r="W13">
        <f>COUNTIF(Rohit!AD:AD,calling_count!$A$3:$A$14)</f>
        <v>0</v>
      </c>
      <c r="X13">
        <f>COUNTIF(Rohit!AE:AE,calling_count!$A$3:$A$14)</f>
        <v>0</v>
      </c>
      <c r="Y13">
        <f>COUNTIF(Rohit!AF:AF,calling_count!$A$3:$A$14)</f>
        <v>0</v>
      </c>
      <c r="Z13">
        <f>COUNTIF(Rohit!AG:AG,calling_count!$A$3:$A$14)</f>
        <v>0</v>
      </c>
      <c r="AA13">
        <f>COUNTIF(Rohit!AH:AH,calling_count!$A$3:$A$14)</f>
        <v>0</v>
      </c>
      <c r="AB13">
        <f>COUNTIF(Rohit!AI:AI,calling_count!$A$3:$A$14)</f>
        <v>0</v>
      </c>
      <c r="AC13">
        <f>COUNTIF(Rohit!AJ:AJ,calling_count!$A$3:$A$14)</f>
        <v>0</v>
      </c>
      <c r="AD13">
        <f>COUNTIF(Rohit!AK:AK,calling_count!$A$3:$A$14)</f>
        <v>0</v>
      </c>
      <c r="AE13">
        <f>COUNTIF(Rohit!AL:AL,calling_count!$A$3:$A$14)</f>
        <v>0</v>
      </c>
    </row>
    <row r="14" spans="1:32" x14ac:dyDescent="0.3">
      <c r="A14" s="1" t="s">
        <v>21</v>
      </c>
      <c r="B14">
        <f>COUNTIF(Rohit!I:I,calling_count!$A$3:$A$14)</f>
        <v>2</v>
      </c>
      <c r="C14">
        <f>COUNTIF(Rohit!J:J,calling_count!$A$3:$A$14)</f>
        <v>0</v>
      </c>
      <c r="D14">
        <f>COUNTIF(Rohit!K:K,calling_count!$A$3:$A$14)</f>
        <v>0</v>
      </c>
      <c r="E14">
        <f>COUNTIF(Rohit!L:L,calling_count!$A$3:$A$14)</f>
        <v>0</v>
      </c>
      <c r="F14">
        <f>COUNTIF(Rohit!M:M,calling_count!$A$3:$A$14)</f>
        <v>0</v>
      </c>
      <c r="G14">
        <f>COUNTIF(Rohit!N:N,calling_count!$A$3:$A$14)</f>
        <v>0</v>
      </c>
      <c r="H14">
        <f>COUNTIF(Rohit!O:O,calling_count!$A$3:$A$14)</f>
        <v>0</v>
      </c>
      <c r="I14">
        <f>COUNTIF(Rohit!P:P,calling_count!$A$3:$A$14)</f>
        <v>0</v>
      </c>
      <c r="J14">
        <f>COUNTIF(Rohit!Q:Q,calling_count!$A$3:$A$14)</f>
        <v>0</v>
      </c>
      <c r="K14">
        <f>COUNTIF(Rohit!R:R,calling_count!$A$3:$A$14)</f>
        <v>0</v>
      </c>
      <c r="L14">
        <f>COUNTIF(Rohit!S:S,calling_count!$A$3:$A$14)</f>
        <v>0</v>
      </c>
      <c r="M14">
        <f>COUNTIF(Rohit!T:T,calling_count!$A$3:$A$14)</f>
        <v>0</v>
      </c>
      <c r="N14">
        <f>COUNTIF(Rohit!U:U,calling_count!$A$3:$A$14)</f>
        <v>0</v>
      </c>
      <c r="O14">
        <f>COUNTIF(Rohit!V:V,calling_count!$A$3:$A$14)</f>
        <v>0</v>
      </c>
      <c r="P14">
        <f>COUNTIF(Rohit!W:W,calling_count!$A$3:$A$14)</f>
        <v>0</v>
      </c>
      <c r="Q14">
        <f>COUNTIF(Rohit!X:X,calling_count!$A$3:$A$14)</f>
        <v>0</v>
      </c>
      <c r="R14">
        <f>COUNTIF(Rohit!Y:Y,calling_count!$A$3:$A$14)</f>
        <v>0</v>
      </c>
      <c r="S14">
        <f>COUNTIF(Rohit!Z:Z,calling_count!$A$3:$A$14)</f>
        <v>0</v>
      </c>
      <c r="T14">
        <f>COUNTIF(Rohit!AA:AA,calling_count!$A$3:$A$14)</f>
        <v>0</v>
      </c>
      <c r="U14">
        <f>COUNTIF(Rohit!AB:AB,calling_count!$A$3:$A$14)</f>
        <v>0</v>
      </c>
      <c r="V14">
        <f>COUNTIF(Rohit!AC:AC,calling_count!$A$3:$A$14)</f>
        <v>0</v>
      </c>
      <c r="W14">
        <f>COUNTIF(Rohit!AD:AD,calling_count!$A$3:$A$14)</f>
        <v>0</v>
      </c>
      <c r="X14">
        <f>COUNTIF(Rohit!AE:AE,calling_count!$A$3:$A$14)</f>
        <v>0</v>
      </c>
      <c r="Y14">
        <f>COUNTIF(Rohit!AF:AF,calling_count!$A$3:$A$14)</f>
        <v>0</v>
      </c>
      <c r="Z14">
        <f>COUNTIF(Rohit!AG:AG,calling_count!$A$3:$A$14)</f>
        <v>0</v>
      </c>
      <c r="AA14">
        <f>COUNTIF(Rohit!AH:AH,calling_count!$A$3:$A$14)</f>
        <v>0</v>
      </c>
      <c r="AB14">
        <f>COUNTIF(Rohit!AI:AI,calling_count!$A$3:$A$14)</f>
        <v>0</v>
      </c>
      <c r="AC14">
        <f>COUNTIF(Rohit!AJ:AJ,calling_count!$A$3:$A$14)</f>
        <v>0</v>
      </c>
      <c r="AD14">
        <f>COUNTIF(Rohit!AK:AK,calling_count!$A$3:$A$14)</f>
        <v>0</v>
      </c>
      <c r="AE14">
        <f>COUNTIF(Rohit!AL:AL,calling_count!$A$3:$A$14)</f>
        <v>0</v>
      </c>
    </row>
    <row r="15" spans="1:32" s="10" customFormat="1" x14ac:dyDescent="0.3">
      <c r="A15" s="10" t="s">
        <v>50</v>
      </c>
      <c r="B15" s="10">
        <f>SUM(B3:B14)</f>
        <v>19</v>
      </c>
      <c r="C15" s="10">
        <f>SUM(C3:C14)</f>
        <v>1</v>
      </c>
      <c r="D15" s="10">
        <f t="shared" ref="D15:AE15" si="0">SUM(D3:D14)</f>
        <v>1</v>
      </c>
      <c r="E15" s="10">
        <f t="shared" si="0"/>
        <v>3</v>
      </c>
      <c r="F15" s="10">
        <f t="shared" si="0"/>
        <v>1</v>
      </c>
      <c r="G15" s="10">
        <f t="shared" si="0"/>
        <v>1</v>
      </c>
      <c r="H15" s="10">
        <f t="shared" si="0"/>
        <v>0</v>
      </c>
      <c r="I15" s="10">
        <f t="shared" si="0"/>
        <v>0</v>
      </c>
      <c r="J15" s="10">
        <f t="shared" si="0"/>
        <v>0</v>
      </c>
      <c r="K15" s="10">
        <f t="shared" si="0"/>
        <v>0</v>
      </c>
      <c r="L15" s="10">
        <f t="shared" si="0"/>
        <v>0</v>
      </c>
      <c r="M15" s="10">
        <f t="shared" si="0"/>
        <v>0</v>
      </c>
      <c r="N15" s="10">
        <f t="shared" si="0"/>
        <v>0</v>
      </c>
      <c r="O15" s="10">
        <f t="shared" si="0"/>
        <v>0</v>
      </c>
      <c r="P15" s="10">
        <f t="shared" si="0"/>
        <v>0</v>
      </c>
      <c r="Q15" s="10">
        <f t="shared" si="0"/>
        <v>0</v>
      </c>
      <c r="R15" s="10">
        <f t="shared" si="0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  <c r="W15" s="10">
        <f t="shared" si="0"/>
        <v>0</v>
      </c>
      <c r="X15" s="10">
        <f t="shared" si="0"/>
        <v>0</v>
      </c>
      <c r="Y15" s="10">
        <f t="shared" si="0"/>
        <v>0</v>
      </c>
      <c r="Z15" s="10">
        <f t="shared" si="0"/>
        <v>0</v>
      </c>
      <c r="AA15" s="10">
        <f t="shared" si="0"/>
        <v>0</v>
      </c>
      <c r="AB15" s="10">
        <f t="shared" si="0"/>
        <v>0</v>
      </c>
      <c r="AC15" s="10">
        <f t="shared" si="0"/>
        <v>0</v>
      </c>
      <c r="AD15" s="10">
        <f t="shared" si="0"/>
        <v>0</v>
      </c>
      <c r="AE15" s="10">
        <f t="shared" si="0"/>
        <v>0</v>
      </c>
    </row>
    <row r="17" spans="1:34" x14ac:dyDescent="0.3">
      <c r="A17" s="5" t="s">
        <v>49</v>
      </c>
      <c r="B17" s="5" t="s">
        <v>51</v>
      </c>
    </row>
    <row r="18" spans="1:34" x14ac:dyDescent="0.3">
      <c r="A18" s="6" t="s">
        <v>52</v>
      </c>
      <c r="B18" s="2">
        <v>45292</v>
      </c>
      <c r="C18" s="2">
        <v>45293</v>
      </c>
      <c r="D18" s="2">
        <v>45294</v>
      </c>
      <c r="E18" s="2">
        <v>45295</v>
      </c>
      <c r="F18" s="2">
        <v>45296</v>
      </c>
      <c r="G18" s="2">
        <v>45297</v>
      </c>
      <c r="H18" s="2">
        <v>45298</v>
      </c>
      <c r="I18" s="2">
        <v>45299</v>
      </c>
      <c r="J18" s="2">
        <v>45300</v>
      </c>
      <c r="K18" s="2">
        <v>45301</v>
      </c>
      <c r="L18" s="2">
        <v>45302</v>
      </c>
      <c r="M18" s="2">
        <v>45303</v>
      </c>
      <c r="N18" s="2">
        <v>45304</v>
      </c>
      <c r="O18" s="2">
        <v>45305</v>
      </c>
      <c r="P18" s="2">
        <v>45306</v>
      </c>
      <c r="Q18" s="2">
        <v>45307</v>
      </c>
      <c r="R18" s="2">
        <v>45308</v>
      </c>
      <c r="S18" s="2">
        <v>45309</v>
      </c>
      <c r="T18" s="2">
        <v>45310</v>
      </c>
      <c r="U18" s="2">
        <v>45311</v>
      </c>
      <c r="V18" s="2">
        <v>45312</v>
      </c>
      <c r="W18" s="2">
        <v>45313</v>
      </c>
      <c r="X18" s="2">
        <v>45314</v>
      </c>
      <c r="Y18" s="2">
        <v>45315</v>
      </c>
      <c r="Z18" s="2">
        <v>45316</v>
      </c>
      <c r="AA18" s="2">
        <v>45317</v>
      </c>
      <c r="AB18" s="2">
        <v>45318</v>
      </c>
      <c r="AC18" s="2">
        <v>45319</v>
      </c>
      <c r="AD18" s="2">
        <v>45320</v>
      </c>
      <c r="AE18" s="2">
        <v>45321</v>
      </c>
      <c r="AF18" s="2">
        <v>45322</v>
      </c>
      <c r="AG18" s="1"/>
      <c r="AH18" s="1"/>
    </row>
    <row r="19" spans="1:34" x14ac:dyDescent="0.3">
      <c r="A19" s="1" t="s">
        <v>8</v>
      </c>
      <c r="B19">
        <f>COUNTIF(SURAJ!I:I,calling_count!$A$19:$A$30)</f>
        <v>1</v>
      </c>
      <c r="C19">
        <f>COUNTIF(SURAJ!J:J,calling_count!$A$19:$A$30)</f>
        <v>0</v>
      </c>
      <c r="D19">
        <f>COUNTIF(SURAJ!K:K,calling_count!$A$19:$A$30)</f>
        <v>0</v>
      </c>
      <c r="E19">
        <f>COUNTIF(SURAJ!L:L,calling_count!$A$19:$A$30)</f>
        <v>0</v>
      </c>
      <c r="F19">
        <f>COUNTIF(SURAJ!M:M,calling_count!$A$19:$A$30)</f>
        <v>0</v>
      </c>
      <c r="G19">
        <f>COUNTIF(SURAJ!N:N,calling_count!$A$19:$A$30)</f>
        <v>0</v>
      </c>
      <c r="H19">
        <f>COUNTIF(SURAJ!O:O,calling_count!$A$19:$A$30)</f>
        <v>0</v>
      </c>
      <c r="I19">
        <f>COUNTIF(SURAJ!P:P,calling_count!$A$19:$A$30)</f>
        <v>0</v>
      </c>
      <c r="J19">
        <f>COUNTIF(SURAJ!Q:Q,calling_count!$A$19:$A$30)</f>
        <v>0</v>
      </c>
      <c r="K19">
        <f>COUNTIF(SURAJ!R:R,calling_count!$A$19:$A$30)</f>
        <v>0</v>
      </c>
      <c r="L19">
        <f>COUNTIF(SURAJ!S:S,calling_count!$A$19:$A$30)</f>
        <v>0</v>
      </c>
      <c r="M19">
        <f>COUNTIF(SURAJ!T:T,calling_count!$A$19:$A$30)</f>
        <v>0</v>
      </c>
      <c r="N19">
        <f>COUNTIF(SURAJ!U:U,calling_count!$A$19:$A$30)</f>
        <v>0</v>
      </c>
      <c r="O19">
        <f>COUNTIF(SURAJ!V:V,calling_count!$A$19:$A$30)</f>
        <v>0</v>
      </c>
      <c r="P19">
        <f>COUNTIF(SURAJ!W:W,calling_count!$A$19:$A$30)</f>
        <v>0</v>
      </c>
      <c r="Q19">
        <f>COUNTIF(SURAJ!X:X,calling_count!$A$19:$A$30)</f>
        <v>0</v>
      </c>
      <c r="R19">
        <f>COUNTIF(SURAJ!Y:Y,calling_count!$A$19:$A$30)</f>
        <v>0</v>
      </c>
      <c r="S19">
        <f>COUNTIF(SURAJ!Z:Z,calling_count!$A$19:$A$30)</f>
        <v>0</v>
      </c>
      <c r="T19">
        <f>COUNTIF(SURAJ!AA:AA,calling_count!$A$19:$A$30)</f>
        <v>0</v>
      </c>
      <c r="U19">
        <f>COUNTIF(SURAJ!AB:AB,calling_count!$A$19:$A$30)</f>
        <v>0</v>
      </c>
      <c r="V19">
        <f>COUNTIF(SURAJ!AC:AC,calling_count!$A$19:$A$30)</f>
        <v>0</v>
      </c>
      <c r="W19">
        <f>COUNTIF(SURAJ!AD:AD,calling_count!$A$19:$A$30)</f>
        <v>0</v>
      </c>
      <c r="X19">
        <f>COUNTIF(SURAJ!AE:AE,calling_count!$A$19:$A$30)</f>
        <v>0</v>
      </c>
      <c r="Y19">
        <f>COUNTIF(SURAJ!AF:AF,calling_count!$A$19:$A$30)</f>
        <v>0</v>
      </c>
      <c r="Z19">
        <f>COUNTIF(SURAJ!AG:AG,calling_count!$A$19:$A$30)</f>
        <v>0</v>
      </c>
      <c r="AA19">
        <f>COUNTIF(SURAJ!AH:AH,calling_count!$A$19:$A$30)</f>
        <v>0</v>
      </c>
      <c r="AB19">
        <f>COUNTIF(SURAJ!AI:AI,calling_count!$A$19:$A$30)</f>
        <v>0</v>
      </c>
      <c r="AC19">
        <f>COUNTIF(SURAJ!AJ:AJ,calling_count!$A$19:$A$30)</f>
        <v>0</v>
      </c>
      <c r="AD19">
        <f>COUNTIF(SURAJ!AK:AK,calling_count!$A$19:$A$30)</f>
        <v>0</v>
      </c>
      <c r="AE19">
        <f>COUNTIF(SURAJ!AL:AL,calling_count!$A$19:$A$30)</f>
        <v>0</v>
      </c>
      <c r="AF19">
        <f>COUNTIF(SURAJ!AM:AM,calling_count!$A$19:$A$30)</f>
        <v>0</v>
      </c>
    </row>
    <row r="20" spans="1:34" x14ac:dyDescent="0.3">
      <c r="A20" s="1" t="s">
        <v>9</v>
      </c>
      <c r="B20">
        <f>COUNTIF(SURAJ!I:I,calling_count!$A$19:$A$30)</f>
        <v>0</v>
      </c>
      <c r="C20">
        <f>COUNTIF(SURAJ!J:J,calling_count!$A$19:$A$30)</f>
        <v>0</v>
      </c>
      <c r="D20">
        <f>COUNTIF(SURAJ!K:K,calling_count!$A$19:$A$30)</f>
        <v>0</v>
      </c>
      <c r="E20">
        <f>COUNTIF(SURAJ!L:L,calling_count!$A$19:$A$30)</f>
        <v>0</v>
      </c>
      <c r="F20">
        <f>COUNTIF(SURAJ!M:M,calling_count!$A$19:$A$30)</f>
        <v>0</v>
      </c>
      <c r="G20">
        <f>COUNTIF(SURAJ!N:N,calling_count!$A$19:$A$30)</f>
        <v>0</v>
      </c>
      <c r="H20">
        <f>COUNTIF(SURAJ!O:O,calling_count!$A$19:$A$30)</f>
        <v>0</v>
      </c>
      <c r="I20">
        <f>COUNTIF(SURAJ!P:P,calling_count!$A$19:$A$30)</f>
        <v>0</v>
      </c>
      <c r="J20">
        <f>COUNTIF(SURAJ!Q:Q,calling_count!$A$19:$A$30)</f>
        <v>0</v>
      </c>
      <c r="K20">
        <f>COUNTIF(SURAJ!R:R,calling_count!$A$19:$A$30)</f>
        <v>0</v>
      </c>
      <c r="L20">
        <f>COUNTIF(SURAJ!S:S,calling_count!$A$19:$A$30)</f>
        <v>0</v>
      </c>
      <c r="M20">
        <f>COUNTIF(SURAJ!T:T,calling_count!$A$19:$A$30)</f>
        <v>0</v>
      </c>
      <c r="N20">
        <f>COUNTIF(SURAJ!U:U,calling_count!$A$19:$A$30)</f>
        <v>0</v>
      </c>
      <c r="O20">
        <f>COUNTIF(SURAJ!V:V,calling_count!$A$19:$A$30)</f>
        <v>0</v>
      </c>
      <c r="P20">
        <f>COUNTIF(SURAJ!W:W,calling_count!$A$19:$A$30)</f>
        <v>0</v>
      </c>
      <c r="Q20">
        <f>COUNTIF(SURAJ!X:X,calling_count!$A$19:$A$30)</f>
        <v>0</v>
      </c>
      <c r="R20">
        <f>COUNTIF(SURAJ!Y:Y,calling_count!$A$19:$A$30)</f>
        <v>0</v>
      </c>
      <c r="S20">
        <f>COUNTIF(SURAJ!Z:Z,calling_count!$A$19:$A$30)</f>
        <v>0</v>
      </c>
      <c r="T20">
        <f>COUNTIF(SURAJ!AA:AA,calling_count!$A$19:$A$30)</f>
        <v>0</v>
      </c>
      <c r="U20">
        <f>COUNTIF(SURAJ!AB:AB,calling_count!$A$19:$A$30)</f>
        <v>0</v>
      </c>
      <c r="V20">
        <f>COUNTIF(SURAJ!AC:AC,calling_count!$A$19:$A$30)</f>
        <v>0</v>
      </c>
      <c r="W20">
        <f>COUNTIF(SURAJ!AD:AD,calling_count!$A$19:$A$30)</f>
        <v>0</v>
      </c>
      <c r="X20">
        <f>COUNTIF(SURAJ!AE:AE,calling_count!$A$19:$A$30)</f>
        <v>0</v>
      </c>
      <c r="Y20">
        <f>COUNTIF(SURAJ!AF:AF,calling_count!$A$19:$A$30)</f>
        <v>0</v>
      </c>
      <c r="Z20">
        <f>COUNTIF(SURAJ!AG:AG,calling_count!$A$19:$A$30)</f>
        <v>0</v>
      </c>
      <c r="AA20">
        <f>COUNTIF(SURAJ!AH:AH,calling_count!$A$19:$A$30)</f>
        <v>0</v>
      </c>
      <c r="AB20">
        <f>COUNTIF(SURAJ!AI:AI,calling_count!$A$19:$A$30)</f>
        <v>0</v>
      </c>
      <c r="AC20">
        <f>COUNTIF(SURAJ!AJ:AJ,calling_count!$A$19:$A$30)</f>
        <v>0</v>
      </c>
      <c r="AD20">
        <f>COUNTIF(SURAJ!AK:AK,calling_count!$A$19:$A$30)</f>
        <v>0</v>
      </c>
      <c r="AE20">
        <f>COUNTIF(SURAJ!AL:AL,calling_count!$A$19:$A$30)</f>
        <v>0</v>
      </c>
      <c r="AF20">
        <f>COUNTIF(SURAJ!AM:AM,calling_count!$A$19:$A$30)</f>
        <v>0</v>
      </c>
    </row>
    <row r="21" spans="1:34" x14ac:dyDescent="0.3">
      <c r="A21" s="1" t="s">
        <v>44</v>
      </c>
      <c r="B21">
        <f>COUNTIF(SURAJ!I:I,calling_count!$A$19:$A$30)</f>
        <v>0</v>
      </c>
      <c r="C21">
        <f>COUNTIF(SURAJ!J:J,calling_count!$A$19:$A$30)</f>
        <v>1</v>
      </c>
      <c r="D21">
        <f>COUNTIF(SURAJ!K:K,calling_count!$A$19:$A$30)</f>
        <v>0</v>
      </c>
      <c r="E21">
        <f>COUNTIF(SURAJ!L:L,calling_count!$A$19:$A$30)</f>
        <v>0</v>
      </c>
      <c r="F21">
        <f>COUNTIF(SURAJ!M:M,calling_count!$A$19:$A$30)</f>
        <v>0</v>
      </c>
      <c r="G21">
        <f>COUNTIF(SURAJ!N:N,calling_count!$A$19:$A$30)</f>
        <v>0</v>
      </c>
      <c r="H21">
        <f>COUNTIF(SURAJ!O:O,calling_count!$A$19:$A$30)</f>
        <v>0</v>
      </c>
      <c r="I21">
        <f>COUNTIF(SURAJ!P:P,calling_count!$A$19:$A$30)</f>
        <v>0</v>
      </c>
      <c r="J21">
        <f>COUNTIF(SURAJ!Q:Q,calling_count!$A$19:$A$30)</f>
        <v>0</v>
      </c>
      <c r="K21">
        <f>COUNTIF(SURAJ!R:R,calling_count!$A$19:$A$30)</f>
        <v>0</v>
      </c>
      <c r="L21">
        <f>COUNTIF(SURAJ!S:S,calling_count!$A$19:$A$30)</f>
        <v>0</v>
      </c>
      <c r="M21">
        <f>COUNTIF(SURAJ!T:T,calling_count!$A$19:$A$30)</f>
        <v>0</v>
      </c>
      <c r="N21">
        <f>COUNTIF(SURAJ!U:U,calling_count!$A$19:$A$30)</f>
        <v>0</v>
      </c>
      <c r="O21">
        <f>COUNTIF(SURAJ!V:V,calling_count!$A$19:$A$30)</f>
        <v>0</v>
      </c>
      <c r="P21">
        <f>COUNTIF(SURAJ!W:W,calling_count!$A$19:$A$30)</f>
        <v>0</v>
      </c>
      <c r="Q21">
        <f>COUNTIF(SURAJ!X:X,calling_count!$A$19:$A$30)</f>
        <v>0</v>
      </c>
      <c r="R21">
        <f>COUNTIF(SURAJ!Y:Y,calling_count!$A$19:$A$30)</f>
        <v>0</v>
      </c>
      <c r="S21">
        <f>COUNTIF(SURAJ!Z:Z,calling_count!$A$19:$A$30)</f>
        <v>0</v>
      </c>
      <c r="T21">
        <f>COUNTIF(SURAJ!AA:AA,calling_count!$A$19:$A$30)</f>
        <v>0</v>
      </c>
      <c r="U21">
        <f>COUNTIF(SURAJ!AB:AB,calling_count!$A$19:$A$30)</f>
        <v>0</v>
      </c>
      <c r="V21">
        <f>COUNTIF(SURAJ!AC:AC,calling_count!$A$19:$A$30)</f>
        <v>0</v>
      </c>
      <c r="W21">
        <f>COUNTIF(SURAJ!AD:AD,calling_count!$A$19:$A$30)</f>
        <v>0</v>
      </c>
      <c r="X21">
        <f>COUNTIF(SURAJ!AE:AE,calling_count!$A$19:$A$30)</f>
        <v>0</v>
      </c>
      <c r="Y21">
        <f>COUNTIF(SURAJ!AF:AF,calling_count!$A$19:$A$30)</f>
        <v>0</v>
      </c>
      <c r="Z21">
        <f>COUNTIF(SURAJ!AG:AG,calling_count!$A$19:$A$30)</f>
        <v>0</v>
      </c>
      <c r="AA21">
        <f>COUNTIF(SURAJ!AH:AH,calling_count!$A$19:$A$30)</f>
        <v>0</v>
      </c>
      <c r="AB21">
        <f>COUNTIF(SURAJ!AI:AI,calling_count!$A$19:$A$30)</f>
        <v>0</v>
      </c>
      <c r="AC21">
        <f>COUNTIF(SURAJ!AJ:AJ,calling_count!$A$19:$A$30)</f>
        <v>0</v>
      </c>
      <c r="AD21">
        <f>COUNTIF(SURAJ!AK:AK,calling_count!$A$19:$A$30)</f>
        <v>0</v>
      </c>
      <c r="AE21">
        <f>COUNTIF(SURAJ!AL:AL,calling_count!$A$19:$A$30)</f>
        <v>0</v>
      </c>
      <c r="AF21">
        <f>COUNTIF(SURAJ!AM:AM,calling_count!$A$19:$A$30)</f>
        <v>0</v>
      </c>
    </row>
    <row r="22" spans="1:34" x14ac:dyDescent="0.3">
      <c r="A22" s="1" t="s">
        <v>10</v>
      </c>
      <c r="B22">
        <f>COUNTIF(SURAJ!I:I,calling_count!$A$19:$A$30)</f>
        <v>0</v>
      </c>
      <c r="C22">
        <f>COUNTIF(SURAJ!J:J,calling_count!$A$19:$A$30)</f>
        <v>0</v>
      </c>
      <c r="D22">
        <f>COUNTIF(SURAJ!K:K,calling_count!$A$19:$A$30)</f>
        <v>0</v>
      </c>
      <c r="E22">
        <f>COUNTIF(SURAJ!L:L,calling_count!$A$19:$A$30)</f>
        <v>0</v>
      </c>
      <c r="F22">
        <f>COUNTIF(SURAJ!M:M,calling_count!$A$19:$A$30)</f>
        <v>1</v>
      </c>
      <c r="G22">
        <f>COUNTIF(SURAJ!N:N,calling_count!$A$19:$A$30)</f>
        <v>0</v>
      </c>
      <c r="H22">
        <f>COUNTIF(SURAJ!O:O,calling_count!$A$19:$A$30)</f>
        <v>0</v>
      </c>
      <c r="I22">
        <f>COUNTIF(SURAJ!P:P,calling_count!$A$19:$A$30)</f>
        <v>0</v>
      </c>
      <c r="J22">
        <f>COUNTIF(SURAJ!Q:Q,calling_count!$A$19:$A$30)</f>
        <v>0</v>
      </c>
      <c r="K22">
        <f>COUNTIF(SURAJ!R:R,calling_count!$A$19:$A$30)</f>
        <v>0</v>
      </c>
      <c r="L22">
        <f>COUNTIF(SURAJ!S:S,calling_count!$A$19:$A$30)</f>
        <v>0</v>
      </c>
      <c r="M22">
        <f>COUNTIF(SURAJ!T:T,calling_count!$A$19:$A$30)</f>
        <v>0</v>
      </c>
      <c r="N22">
        <f>COUNTIF(SURAJ!U:U,calling_count!$A$19:$A$30)</f>
        <v>0</v>
      </c>
      <c r="O22">
        <f>COUNTIF(SURAJ!V:V,calling_count!$A$19:$A$30)</f>
        <v>0</v>
      </c>
      <c r="P22">
        <f>COUNTIF(SURAJ!W:W,calling_count!$A$19:$A$30)</f>
        <v>0</v>
      </c>
      <c r="Q22">
        <f>COUNTIF(SURAJ!X:X,calling_count!$A$19:$A$30)</f>
        <v>0</v>
      </c>
      <c r="R22">
        <f>COUNTIF(SURAJ!Y:Y,calling_count!$A$19:$A$30)</f>
        <v>0</v>
      </c>
      <c r="S22">
        <f>COUNTIF(SURAJ!Z:Z,calling_count!$A$19:$A$30)</f>
        <v>0</v>
      </c>
      <c r="T22">
        <f>COUNTIF(SURAJ!AA:AA,calling_count!$A$19:$A$30)</f>
        <v>0</v>
      </c>
      <c r="U22">
        <f>COUNTIF(SURAJ!AB:AB,calling_count!$A$19:$A$30)</f>
        <v>0</v>
      </c>
      <c r="V22">
        <f>COUNTIF(SURAJ!AC:AC,calling_count!$A$19:$A$30)</f>
        <v>0</v>
      </c>
      <c r="W22">
        <f>COUNTIF(SURAJ!AD:AD,calling_count!$A$19:$A$30)</f>
        <v>0</v>
      </c>
      <c r="X22">
        <f>COUNTIF(SURAJ!AE:AE,calling_count!$A$19:$A$30)</f>
        <v>0</v>
      </c>
      <c r="Y22">
        <f>COUNTIF(SURAJ!AF:AF,calling_count!$A$19:$A$30)</f>
        <v>0</v>
      </c>
      <c r="Z22">
        <f>COUNTIF(SURAJ!AG:AG,calling_count!$A$19:$A$30)</f>
        <v>0</v>
      </c>
      <c r="AA22">
        <f>COUNTIF(SURAJ!AH:AH,calling_count!$A$19:$A$30)</f>
        <v>0</v>
      </c>
      <c r="AB22">
        <f>COUNTIF(SURAJ!AI:AI,calling_count!$A$19:$A$30)</f>
        <v>0</v>
      </c>
      <c r="AC22">
        <f>COUNTIF(SURAJ!AJ:AJ,calling_count!$A$19:$A$30)</f>
        <v>0</v>
      </c>
      <c r="AD22">
        <f>COUNTIF(SURAJ!AK:AK,calling_count!$A$19:$A$30)</f>
        <v>0</v>
      </c>
      <c r="AE22">
        <f>COUNTIF(SURAJ!AL:AL,calling_count!$A$19:$A$30)</f>
        <v>0</v>
      </c>
      <c r="AF22">
        <f>COUNTIF(SURAJ!AM:AM,calling_count!$A$19:$A$30)</f>
        <v>0</v>
      </c>
    </row>
    <row r="23" spans="1:34" x14ac:dyDescent="0.3">
      <c r="A23" s="1" t="s">
        <v>11</v>
      </c>
      <c r="B23">
        <f>COUNTIF(SURAJ!I:I,calling_count!$A$19:$A$30)</f>
        <v>1</v>
      </c>
      <c r="C23">
        <f>COUNTIF(SURAJ!J:J,calling_count!$A$19:$A$30)</f>
        <v>0</v>
      </c>
      <c r="D23">
        <f>COUNTIF(SURAJ!K:K,calling_count!$A$19:$A$30)</f>
        <v>0</v>
      </c>
      <c r="E23">
        <f>COUNTIF(SURAJ!L:L,calling_count!$A$19:$A$30)</f>
        <v>0</v>
      </c>
      <c r="F23">
        <f>COUNTIF(SURAJ!M:M,calling_count!$A$19:$A$30)</f>
        <v>0</v>
      </c>
      <c r="G23">
        <f>COUNTIF(SURAJ!N:N,calling_count!$A$19:$A$30)</f>
        <v>0</v>
      </c>
      <c r="H23">
        <f>COUNTIF(SURAJ!O:O,calling_count!$A$19:$A$30)</f>
        <v>0</v>
      </c>
      <c r="I23">
        <f>COUNTIF(SURAJ!P:P,calling_count!$A$19:$A$30)</f>
        <v>0</v>
      </c>
      <c r="J23">
        <f>COUNTIF(SURAJ!Q:Q,calling_count!$A$19:$A$30)</f>
        <v>0</v>
      </c>
      <c r="K23">
        <f>COUNTIF(SURAJ!R:R,calling_count!$A$19:$A$30)</f>
        <v>0</v>
      </c>
      <c r="L23">
        <f>COUNTIF(SURAJ!S:S,calling_count!$A$19:$A$30)</f>
        <v>0</v>
      </c>
      <c r="M23">
        <f>COUNTIF(SURAJ!T:T,calling_count!$A$19:$A$30)</f>
        <v>0</v>
      </c>
      <c r="N23">
        <f>COUNTIF(SURAJ!U:U,calling_count!$A$19:$A$30)</f>
        <v>0</v>
      </c>
      <c r="O23">
        <f>COUNTIF(SURAJ!V:V,calling_count!$A$19:$A$30)</f>
        <v>0</v>
      </c>
      <c r="P23">
        <f>COUNTIF(SURAJ!W:W,calling_count!$A$19:$A$30)</f>
        <v>0</v>
      </c>
      <c r="Q23">
        <f>COUNTIF(SURAJ!X:X,calling_count!$A$19:$A$30)</f>
        <v>0</v>
      </c>
      <c r="R23">
        <f>COUNTIF(SURAJ!Y:Y,calling_count!$A$19:$A$30)</f>
        <v>0</v>
      </c>
      <c r="S23">
        <f>COUNTIF(SURAJ!Z:Z,calling_count!$A$19:$A$30)</f>
        <v>0</v>
      </c>
      <c r="T23">
        <f>COUNTIF(SURAJ!AA:AA,calling_count!$A$19:$A$30)</f>
        <v>0</v>
      </c>
      <c r="U23">
        <f>COUNTIF(SURAJ!AB:AB,calling_count!$A$19:$A$30)</f>
        <v>0</v>
      </c>
      <c r="V23">
        <f>COUNTIF(SURAJ!AC:AC,calling_count!$A$19:$A$30)</f>
        <v>0</v>
      </c>
      <c r="W23">
        <f>COUNTIF(SURAJ!AD:AD,calling_count!$A$19:$A$30)</f>
        <v>0</v>
      </c>
      <c r="X23">
        <f>COUNTIF(SURAJ!AE:AE,calling_count!$A$19:$A$30)</f>
        <v>0</v>
      </c>
      <c r="Y23">
        <f>COUNTIF(SURAJ!AF:AF,calling_count!$A$19:$A$30)</f>
        <v>0</v>
      </c>
      <c r="Z23">
        <f>COUNTIF(SURAJ!AG:AG,calling_count!$A$19:$A$30)</f>
        <v>0</v>
      </c>
      <c r="AA23">
        <f>COUNTIF(SURAJ!AH:AH,calling_count!$A$19:$A$30)</f>
        <v>0</v>
      </c>
      <c r="AB23">
        <f>COUNTIF(SURAJ!AI:AI,calling_count!$A$19:$A$30)</f>
        <v>0</v>
      </c>
      <c r="AC23">
        <f>COUNTIF(SURAJ!AJ:AJ,calling_count!$A$19:$A$30)</f>
        <v>0</v>
      </c>
      <c r="AD23">
        <f>COUNTIF(SURAJ!AK:AK,calling_count!$A$19:$A$30)</f>
        <v>0</v>
      </c>
      <c r="AE23">
        <f>COUNTIF(SURAJ!AL:AL,calling_count!$A$19:$A$30)</f>
        <v>0</v>
      </c>
      <c r="AF23">
        <f>COUNTIF(SURAJ!AM:AM,calling_count!$A$19:$A$30)</f>
        <v>0</v>
      </c>
    </row>
    <row r="24" spans="1:34" x14ac:dyDescent="0.3">
      <c r="A24" s="1" t="s">
        <v>12</v>
      </c>
      <c r="B24">
        <f>COUNTIF(SURAJ!I:I,calling_count!$A$19:$A$30)</f>
        <v>0</v>
      </c>
      <c r="C24">
        <f>COUNTIF(SURAJ!J:J,calling_count!$A$19:$A$30)</f>
        <v>0</v>
      </c>
      <c r="D24">
        <f>COUNTIF(SURAJ!K:K,calling_count!$A$19:$A$30)</f>
        <v>0</v>
      </c>
      <c r="E24">
        <f>COUNTIF(SURAJ!L:L,calling_count!$A$19:$A$30)</f>
        <v>0</v>
      </c>
      <c r="F24">
        <f>COUNTIF(SURAJ!M:M,calling_count!$A$19:$A$30)</f>
        <v>0</v>
      </c>
      <c r="G24">
        <f>COUNTIF(SURAJ!N:N,calling_count!$A$19:$A$30)</f>
        <v>0</v>
      </c>
      <c r="H24">
        <f>COUNTIF(SURAJ!O:O,calling_count!$A$19:$A$30)</f>
        <v>0</v>
      </c>
      <c r="I24">
        <f>COUNTIF(SURAJ!P:P,calling_count!$A$19:$A$30)</f>
        <v>0</v>
      </c>
      <c r="J24">
        <f>COUNTIF(SURAJ!Q:Q,calling_count!$A$19:$A$30)</f>
        <v>0</v>
      </c>
      <c r="K24">
        <f>COUNTIF(SURAJ!R:R,calling_count!$A$19:$A$30)</f>
        <v>0</v>
      </c>
      <c r="L24">
        <f>COUNTIF(SURAJ!S:S,calling_count!$A$19:$A$30)</f>
        <v>0</v>
      </c>
      <c r="M24">
        <f>COUNTIF(SURAJ!T:T,calling_count!$A$19:$A$30)</f>
        <v>0</v>
      </c>
      <c r="N24">
        <f>COUNTIF(SURAJ!U:U,calling_count!$A$19:$A$30)</f>
        <v>0</v>
      </c>
      <c r="O24">
        <f>COUNTIF(SURAJ!V:V,calling_count!$A$19:$A$30)</f>
        <v>0</v>
      </c>
      <c r="P24">
        <f>COUNTIF(SURAJ!W:W,calling_count!$A$19:$A$30)</f>
        <v>0</v>
      </c>
      <c r="Q24">
        <f>COUNTIF(SURAJ!X:X,calling_count!$A$19:$A$30)</f>
        <v>0</v>
      </c>
      <c r="R24">
        <f>COUNTIF(SURAJ!Y:Y,calling_count!$A$19:$A$30)</f>
        <v>0</v>
      </c>
      <c r="S24">
        <f>COUNTIF(SURAJ!Z:Z,calling_count!$A$19:$A$30)</f>
        <v>0</v>
      </c>
      <c r="T24">
        <f>COUNTIF(SURAJ!AA:AA,calling_count!$A$19:$A$30)</f>
        <v>0</v>
      </c>
      <c r="U24">
        <f>COUNTIF(SURAJ!AB:AB,calling_count!$A$19:$A$30)</f>
        <v>0</v>
      </c>
      <c r="V24">
        <f>COUNTIF(SURAJ!AC:AC,calling_count!$A$19:$A$30)</f>
        <v>0</v>
      </c>
      <c r="W24">
        <f>COUNTIF(SURAJ!AD:AD,calling_count!$A$19:$A$30)</f>
        <v>0</v>
      </c>
      <c r="X24">
        <f>COUNTIF(SURAJ!AE:AE,calling_count!$A$19:$A$30)</f>
        <v>0</v>
      </c>
      <c r="Y24">
        <f>COUNTIF(SURAJ!AF:AF,calling_count!$A$19:$A$30)</f>
        <v>0</v>
      </c>
      <c r="Z24">
        <f>COUNTIF(SURAJ!AG:AG,calling_count!$A$19:$A$30)</f>
        <v>0</v>
      </c>
      <c r="AA24">
        <f>COUNTIF(SURAJ!AH:AH,calling_count!$A$19:$A$30)</f>
        <v>0</v>
      </c>
      <c r="AB24">
        <f>COUNTIF(SURAJ!AI:AI,calling_count!$A$19:$A$30)</f>
        <v>0</v>
      </c>
      <c r="AC24">
        <f>COUNTIF(SURAJ!AJ:AJ,calling_count!$A$19:$A$30)</f>
        <v>0</v>
      </c>
      <c r="AD24">
        <f>COUNTIF(SURAJ!AK:AK,calling_count!$A$19:$A$30)</f>
        <v>0</v>
      </c>
      <c r="AE24">
        <f>COUNTIF(SURAJ!AL:AL,calling_count!$A$19:$A$30)</f>
        <v>0</v>
      </c>
      <c r="AF24">
        <f>COUNTIF(SURAJ!AM:AM,calling_count!$A$19:$A$30)</f>
        <v>0</v>
      </c>
    </row>
    <row r="25" spans="1:34" x14ac:dyDescent="0.3">
      <c r="A25" s="1" t="s">
        <v>13</v>
      </c>
      <c r="B25">
        <f>COUNTIF(SURAJ!I:I,calling_count!$A$19:$A$30)</f>
        <v>0</v>
      </c>
      <c r="C25">
        <f>COUNTIF(SURAJ!J:J,calling_count!$A$19:$A$30)</f>
        <v>0</v>
      </c>
      <c r="D25">
        <f>COUNTIF(SURAJ!K:K,calling_count!$A$19:$A$30)</f>
        <v>1</v>
      </c>
      <c r="E25">
        <f>COUNTIF(SURAJ!L:L,calling_count!$A$19:$A$30)</f>
        <v>0</v>
      </c>
      <c r="F25">
        <f>COUNTIF(SURAJ!M:M,calling_count!$A$19:$A$30)</f>
        <v>0</v>
      </c>
      <c r="G25">
        <f>COUNTIF(SURAJ!N:N,calling_count!$A$19:$A$30)</f>
        <v>1</v>
      </c>
      <c r="H25">
        <f>COUNTIF(SURAJ!O:O,calling_count!$A$19:$A$30)</f>
        <v>0</v>
      </c>
      <c r="I25">
        <f>COUNTIF(SURAJ!P:P,calling_count!$A$19:$A$30)</f>
        <v>0</v>
      </c>
      <c r="J25">
        <f>COUNTIF(SURAJ!Q:Q,calling_count!$A$19:$A$30)</f>
        <v>0</v>
      </c>
      <c r="K25">
        <f>COUNTIF(SURAJ!R:R,calling_count!$A$19:$A$30)</f>
        <v>0</v>
      </c>
      <c r="L25">
        <f>COUNTIF(SURAJ!S:S,calling_count!$A$19:$A$30)</f>
        <v>0</v>
      </c>
      <c r="M25">
        <f>COUNTIF(SURAJ!T:T,calling_count!$A$19:$A$30)</f>
        <v>0</v>
      </c>
      <c r="N25">
        <f>COUNTIF(SURAJ!U:U,calling_count!$A$19:$A$30)</f>
        <v>0</v>
      </c>
      <c r="O25">
        <f>COUNTIF(SURAJ!V:V,calling_count!$A$19:$A$30)</f>
        <v>0</v>
      </c>
      <c r="P25">
        <f>COUNTIF(SURAJ!W:W,calling_count!$A$19:$A$30)</f>
        <v>0</v>
      </c>
      <c r="Q25">
        <f>COUNTIF(SURAJ!X:X,calling_count!$A$19:$A$30)</f>
        <v>0</v>
      </c>
      <c r="R25">
        <f>COUNTIF(SURAJ!Y:Y,calling_count!$A$19:$A$30)</f>
        <v>0</v>
      </c>
      <c r="S25">
        <f>COUNTIF(SURAJ!Z:Z,calling_count!$A$19:$A$30)</f>
        <v>0</v>
      </c>
      <c r="T25">
        <f>COUNTIF(SURAJ!AA:AA,calling_count!$A$19:$A$30)</f>
        <v>0</v>
      </c>
      <c r="U25">
        <f>COUNTIF(SURAJ!AB:AB,calling_count!$A$19:$A$30)</f>
        <v>0</v>
      </c>
      <c r="V25">
        <f>COUNTIF(SURAJ!AC:AC,calling_count!$A$19:$A$30)</f>
        <v>0</v>
      </c>
      <c r="W25">
        <f>COUNTIF(SURAJ!AD:AD,calling_count!$A$19:$A$30)</f>
        <v>0</v>
      </c>
      <c r="X25">
        <f>COUNTIF(SURAJ!AE:AE,calling_count!$A$19:$A$30)</f>
        <v>0</v>
      </c>
      <c r="Y25">
        <f>COUNTIF(SURAJ!AF:AF,calling_count!$A$19:$A$30)</f>
        <v>0</v>
      </c>
      <c r="Z25">
        <f>COUNTIF(SURAJ!AG:AG,calling_count!$A$19:$A$30)</f>
        <v>0</v>
      </c>
      <c r="AA25">
        <f>COUNTIF(SURAJ!AH:AH,calling_count!$A$19:$A$30)</f>
        <v>0</v>
      </c>
      <c r="AB25">
        <f>COUNTIF(SURAJ!AI:AI,calling_count!$A$19:$A$30)</f>
        <v>0</v>
      </c>
      <c r="AC25">
        <f>COUNTIF(SURAJ!AJ:AJ,calling_count!$A$19:$A$30)</f>
        <v>0</v>
      </c>
      <c r="AD25">
        <f>COUNTIF(SURAJ!AK:AK,calling_count!$A$19:$A$30)</f>
        <v>0</v>
      </c>
      <c r="AE25">
        <f>COUNTIF(SURAJ!AL:AL,calling_count!$A$19:$A$30)</f>
        <v>0</v>
      </c>
      <c r="AF25">
        <f>COUNTIF(SURAJ!AM:AM,calling_count!$A$19:$A$30)</f>
        <v>0</v>
      </c>
    </row>
    <row r="26" spans="1:34" x14ac:dyDescent="0.3">
      <c r="A26" s="1" t="s">
        <v>14</v>
      </c>
      <c r="B26">
        <f>COUNTIF(SURAJ!I:I,calling_count!$A$19:$A$30)</f>
        <v>0</v>
      </c>
      <c r="C26">
        <f>COUNTIF(SURAJ!J:J,calling_count!$A$19:$A$30)</f>
        <v>0</v>
      </c>
      <c r="D26">
        <f>COUNTIF(SURAJ!K:K,calling_count!$A$19:$A$30)</f>
        <v>0</v>
      </c>
      <c r="E26">
        <f>COUNTIF(SURAJ!L:L,calling_count!$A$19:$A$30)</f>
        <v>0</v>
      </c>
      <c r="F26">
        <f>COUNTIF(SURAJ!M:M,calling_count!$A$19:$A$30)</f>
        <v>0</v>
      </c>
      <c r="G26">
        <f>COUNTIF(SURAJ!N:N,calling_count!$A$19:$A$30)</f>
        <v>0</v>
      </c>
      <c r="H26">
        <f>COUNTIF(SURAJ!O:O,calling_count!$A$19:$A$30)</f>
        <v>0</v>
      </c>
      <c r="I26">
        <f>COUNTIF(SURAJ!P:P,calling_count!$A$19:$A$30)</f>
        <v>0</v>
      </c>
      <c r="J26">
        <f>COUNTIF(SURAJ!Q:Q,calling_count!$A$19:$A$30)</f>
        <v>0</v>
      </c>
      <c r="K26">
        <f>COUNTIF(SURAJ!R:R,calling_count!$A$19:$A$30)</f>
        <v>0</v>
      </c>
      <c r="L26">
        <f>COUNTIF(SURAJ!S:S,calling_count!$A$19:$A$30)</f>
        <v>0</v>
      </c>
      <c r="M26">
        <f>COUNTIF(SURAJ!T:T,calling_count!$A$19:$A$30)</f>
        <v>0</v>
      </c>
      <c r="N26">
        <f>COUNTIF(SURAJ!U:U,calling_count!$A$19:$A$30)</f>
        <v>0</v>
      </c>
      <c r="O26">
        <f>COUNTIF(SURAJ!V:V,calling_count!$A$19:$A$30)</f>
        <v>0</v>
      </c>
      <c r="P26">
        <f>COUNTIF(SURAJ!W:W,calling_count!$A$19:$A$30)</f>
        <v>0</v>
      </c>
      <c r="Q26">
        <f>COUNTIF(SURAJ!X:X,calling_count!$A$19:$A$30)</f>
        <v>0</v>
      </c>
      <c r="R26">
        <f>COUNTIF(SURAJ!Y:Y,calling_count!$A$19:$A$30)</f>
        <v>0</v>
      </c>
      <c r="S26">
        <f>COUNTIF(SURAJ!Z:Z,calling_count!$A$19:$A$30)</f>
        <v>0</v>
      </c>
      <c r="T26">
        <f>COUNTIF(SURAJ!AA:AA,calling_count!$A$19:$A$30)</f>
        <v>0</v>
      </c>
      <c r="U26">
        <f>COUNTIF(SURAJ!AB:AB,calling_count!$A$19:$A$30)</f>
        <v>0</v>
      </c>
      <c r="V26">
        <f>COUNTIF(SURAJ!AC:AC,calling_count!$A$19:$A$30)</f>
        <v>0</v>
      </c>
      <c r="W26">
        <f>COUNTIF(SURAJ!AD:AD,calling_count!$A$19:$A$30)</f>
        <v>0</v>
      </c>
      <c r="X26">
        <f>COUNTIF(SURAJ!AE:AE,calling_count!$A$19:$A$30)</f>
        <v>0</v>
      </c>
      <c r="Y26">
        <f>COUNTIF(SURAJ!AF:AF,calling_count!$A$19:$A$30)</f>
        <v>0</v>
      </c>
      <c r="Z26">
        <f>COUNTIF(SURAJ!AG:AG,calling_count!$A$19:$A$30)</f>
        <v>0</v>
      </c>
      <c r="AA26">
        <f>COUNTIF(SURAJ!AH:AH,calling_count!$A$19:$A$30)</f>
        <v>0</v>
      </c>
      <c r="AB26">
        <f>COUNTIF(SURAJ!AI:AI,calling_count!$A$19:$A$30)</f>
        <v>0</v>
      </c>
      <c r="AC26">
        <f>COUNTIF(SURAJ!AJ:AJ,calling_count!$A$19:$A$30)</f>
        <v>0</v>
      </c>
      <c r="AD26">
        <f>COUNTIF(SURAJ!AK:AK,calling_count!$A$19:$A$30)</f>
        <v>0</v>
      </c>
      <c r="AE26">
        <f>COUNTIF(SURAJ!AL:AL,calling_count!$A$19:$A$30)</f>
        <v>0</v>
      </c>
      <c r="AF26">
        <f>COUNTIF(SURAJ!AM:AM,calling_count!$A$19:$A$30)</f>
        <v>0</v>
      </c>
    </row>
    <row r="27" spans="1:34" x14ac:dyDescent="0.3">
      <c r="A27" s="1" t="s">
        <v>15</v>
      </c>
      <c r="B27">
        <f>COUNTIF(SURAJ!I:I,calling_count!$A$19:$A$30)</f>
        <v>1</v>
      </c>
      <c r="C27">
        <f>COUNTIF(SURAJ!J:J,calling_count!$A$19:$A$30)</f>
        <v>0</v>
      </c>
      <c r="D27">
        <f>COUNTIF(SURAJ!K:K,calling_count!$A$19:$A$30)</f>
        <v>0</v>
      </c>
      <c r="E27">
        <f>COUNTIF(SURAJ!L:L,calling_count!$A$19:$A$30)</f>
        <v>0</v>
      </c>
      <c r="F27">
        <f>COUNTIF(SURAJ!M:M,calling_count!$A$19:$A$30)</f>
        <v>0</v>
      </c>
      <c r="G27">
        <f>COUNTIF(SURAJ!N:N,calling_count!$A$19:$A$30)</f>
        <v>0</v>
      </c>
      <c r="H27">
        <f>COUNTIF(SURAJ!O:O,calling_count!$A$19:$A$30)</f>
        <v>0</v>
      </c>
      <c r="I27">
        <f>COUNTIF(SURAJ!P:P,calling_count!$A$19:$A$30)</f>
        <v>0</v>
      </c>
      <c r="J27">
        <f>COUNTIF(SURAJ!Q:Q,calling_count!$A$19:$A$30)</f>
        <v>0</v>
      </c>
      <c r="K27">
        <f>COUNTIF(SURAJ!R:R,calling_count!$A$19:$A$30)</f>
        <v>0</v>
      </c>
      <c r="L27">
        <f>COUNTIF(SURAJ!S:S,calling_count!$A$19:$A$30)</f>
        <v>0</v>
      </c>
      <c r="M27">
        <f>COUNTIF(SURAJ!T:T,calling_count!$A$19:$A$30)</f>
        <v>0</v>
      </c>
      <c r="N27">
        <f>COUNTIF(SURAJ!U:U,calling_count!$A$19:$A$30)</f>
        <v>0</v>
      </c>
      <c r="O27">
        <f>COUNTIF(SURAJ!V:V,calling_count!$A$19:$A$30)</f>
        <v>0</v>
      </c>
      <c r="P27">
        <f>COUNTIF(SURAJ!W:W,calling_count!$A$19:$A$30)</f>
        <v>0</v>
      </c>
      <c r="Q27">
        <f>COUNTIF(SURAJ!X:X,calling_count!$A$19:$A$30)</f>
        <v>0</v>
      </c>
      <c r="R27">
        <f>COUNTIF(SURAJ!Y:Y,calling_count!$A$19:$A$30)</f>
        <v>0</v>
      </c>
      <c r="S27">
        <f>COUNTIF(SURAJ!Z:Z,calling_count!$A$19:$A$30)</f>
        <v>0</v>
      </c>
      <c r="T27">
        <f>COUNTIF(SURAJ!AA:AA,calling_count!$A$19:$A$30)</f>
        <v>0</v>
      </c>
      <c r="U27">
        <f>COUNTIF(SURAJ!AB:AB,calling_count!$A$19:$A$30)</f>
        <v>0</v>
      </c>
      <c r="V27">
        <f>COUNTIF(SURAJ!AC:AC,calling_count!$A$19:$A$30)</f>
        <v>0</v>
      </c>
      <c r="W27">
        <f>COUNTIF(SURAJ!AD:AD,calling_count!$A$19:$A$30)</f>
        <v>0</v>
      </c>
      <c r="X27">
        <f>COUNTIF(SURAJ!AE:AE,calling_count!$A$19:$A$30)</f>
        <v>0</v>
      </c>
      <c r="Y27">
        <f>COUNTIF(SURAJ!AF:AF,calling_count!$A$19:$A$30)</f>
        <v>0</v>
      </c>
      <c r="Z27">
        <f>COUNTIF(SURAJ!AG:AG,calling_count!$A$19:$A$30)</f>
        <v>0</v>
      </c>
      <c r="AA27">
        <f>COUNTIF(SURAJ!AH:AH,calling_count!$A$19:$A$30)</f>
        <v>0</v>
      </c>
      <c r="AB27">
        <f>COUNTIF(SURAJ!AI:AI,calling_count!$A$19:$A$30)</f>
        <v>0</v>
      </c>
      <c r="AC27">
        <f>COUNTIF(SURAJ!AJ:AJ,calling_count!$A$19:$A$30)</f>
        <v>0</v>
      </c>
      <c r="AD27">
        <f>COUNTIF(SURAJ!AK:AK,calling_count!$A$19:$A$30)</f>
        <v>0</v>
      </c>
      <c r="AE27">
        <f>COUNTIF(SURAJ!AL:AL,calling_count!$A$19:$A$30)</f>
        <v>0</v>
      </c>
      <c r="AF27">
        <f>COUNTIF(SURAJ!AM:AM,calling_count!$A$19:$A$30)</f>
        <v>0</v>
      </c>
    </row>
    <row r="28" spans="1:34" x14ac:dyDescent="0.3">
      <c r="A28" s="1" t="s">
        <v>16</v>
      </c>
      <c r="B28">
        <f>COUNTIF(SURAJ!I:I,calling_count!$A$19:$A$30)</f>
        <v>0</v>
      </c>
      <c r="C28">
        <f>COUNTIF(SURAJ!J:J,calling_count!$A$19:$A$30)</f>
        <v>0</v>
      </c>
      <c r="D28">
        <f>COUNTIF(SURAJ!K:K,calling_count!$A$19:$A$30)</f>
        <v>1</v>
      </c>
      <c r="E28">
        <f>COUNTIF(SURAJ!L:L,calling_count!$A$19:$A$30)</f>
        <v>0</v>
      </c>
      <c r="F28">
        <f>COUNTIF(SURAJ!M:M,calling_count!$A$19:$A$30)</f>
        <v>0</v>
      </c>
      <c r="G28">
        <f>COUNTIF(SURAJ!N:N,calling_count!$A$19:$A$30)</f>
        <v>0</v>
      </c>
      <c r="H28">
        <f>COUNTIF(SURAJ!O:O,calling_count!$A$19:$A$30)</f>
        <v>0</v>
      </c>
      <c r="I28">
        <f>COUNTIF(SURAJ!P:P,calling_count!$A$19:$A$30)</f>
        <v>0</v>
      </c>
      <c r="J28">
        <f>COUNTIF(SURAJ!Q:Q,calling_count!$A$19:$A$30)</f>
        <v>0</v>
      </c>
      <c r="K28">
        <f>COUNTIF(SURAJ!R:R,calling_count!$A$19:$A$30)</f>
        <v>0</v>
      </c>
      <c r="L28">
        <f>COUNTIF(SURAJ!S:S,calling_count!$A$19:$A$30)</f>
        <v>0</v>
      </c>
      <c r="M28">
        <f>COUNTIF(SURAJ!T:T,calling_count!$A$19:$A$30)</f>
        <v>0</v>
      </c>
      <c r="N28">
        <f>COUNTIF(SURAJ!U:U,calling_count!$A$19:$A$30)</f>
        <v>0</v>
      </c>
      <c r="O28">
        <f>COUNTIF(SURAJ!V:V,calling_count!$A$19:$A$30)</f>
        <v>0</v>
      </c>
      <c r="P28">
        <f>COUNTIF(SURAJ!W:W,calling_count!$A$19:$A$30)</f>
        <v>0</v>
      </c>
      <c r="Q28">
        <f>COUNTIF(SURAJ!X:X,calling_count!$A$19:$A$30)</f>
        <v>0</v>
      </c>
      <c r="R28">
        <f>COUNTIF(SURAJ!Y:Y,calling_count!$A$19:$A$30)</f>
        <v>0</v>
      </c>
      <c r="S28">
        <f>COUNTIF(SURAJ!Z:Z,calling_count!$A$19:$A$30)</f>
        <v>0</v>
      </c>
      <c r="T28">
        <f>COUNTIF(SURAJ!AA:AA,calling_count!$A$19:$A$30)</f>
        <v>0</v>
      </c>
      <c r="U28">
        <f>COUNTIF(SURAJ!AB:AB,calling_count!$A$19:$A$30)</f>
        <v>0</v>
      </c>
      <c r="V28">
        <f>COUNTIF(SURAJ!AC:AC,calling_count!$A$19:$A$30)</f>
        <v>0</v>
      </c>
      <c r="W28">
        <f>COUNTIF(SURAJ!AD:AD,calling_count!$A$19:$A$30)</f>
        <v>0</v>
      </c>
      <c r="X28">
        <f>COUNTIF(SURAJ!AE:AE,calling_count!$A$19:$A$30)</f>
        <v>0</v>
      </c>
      <c r="Y28">
        <f>COUNTIF(SURAJ!AF:AF,calling_count!$A$19:$A$30)</f>
        <v>0</v>
      </c>
      <c r="Z28">
        <f>COUNTIF(SURAJ!AG:AG,calling_count!$A$19:$A$30)</f>
        <v>0</v>
      </c>
      <c r="AA28">
        <f>COUNTIF(SURAJ!AH:AH,calling_count!$A$19:$A$30)</f>
        <v>0</v>
      </c>
      <c r="AB28">
        <f>COUNTIF(SURAJ!AI:AI,calling_count!$A$19:$A$30)</f>
        <v>0</v>
      </c>
      <c r="AC28">
        <f>COUNTIF(SURAJ!AJ:AJ,calling_count!$A$19:$A$30)</f>
        <v>0</v>
      </c>
      <c r="AD28">
        <f>COUNTIF(SURAJ!AK:AK,calling_count!$A$19:$A$30)</f>
        <v>0</v>
      </c>
      <c r="AE28">
        <f>COUNTIF(SURAJ!AL:AL,calling_count!$A$19:$A$30)</f>
        <v>0</v>
      </c>
      <c r="AF28">
        <f>COUNTIF(SURAJ!AM:AM,calling_count!$A$19:$A$30)</f>
        <v>0</v>
      </c>
    </row>
    <row r="29" spans="1:34" x14ac:dyDescent="0.3">
      <c r="A29" s="1" t="s">
        <v>17</v>
      </c>
      <c r="B29">
        <f>COUNTIF(SURAJ!I:I,calling_count!$A$19:$A$30)</f>
        <v>0</v>
      </c>
      <c r="C29">
        <f>COUNTIF(SURAJ!J:J,calling_count!$A$19:$A$30)</f>
        <v>0</v>
      </c>
      <c r="D29">
        <f>COUNTIF(SURAJ!K:K,calling_count!$A$19:$A$30)</f>
        <v>0</v>
      </c>
      <c r="E29">
        <f>COUNTIF(SURAJ!L:L,calling_count!$A$19:$A$30)</f>
        <v>1</v>
      </c>
      <c r="F29">
        <f>COUNTIF(SURAJ!M:M,calling_count!$A$19:$A$30)</f>
        <v>0</v>
      </c>
      <c r="G29">
        <f>COUNTIF(SURAJ!N:N,calling_count!$A$19:$A$30)</f>
        <v>0</v>
      </c>
      <c r="H29">
        <f>COUNTIF(SURAJ!O:O,calling_count!$A$19:$A$30)</f>
        <v>0</v>
      </c>
      <c r="I29">
        <f>COUNTIF(SURAJ!P:P,calling_count!$A$19:$A$30)</f>
        <v>0</v>
      </c>
      <c r="J29">
        <f>COUNTIF(SURAJ!Q:Q,calling_count!$A$19:$A$30)</f>
        <v>0</v>
      </c>
      <c r="K29">
        <f>COUNTIF(SURAJ!R:R,calling_count!$A$19:$A$30)</f>
        <v>0</v>
      </c>
      <c r="L29">
        <f>COUNTIF(SURAJ!S:S,calling_count!$A$19:$A$30)</f>
        <v>0</v>
      </c>
      <c r="M29">
        <f>COUNTIF(SURAJ!T:T,calling_count!$A$19:$A$30)</f>
        <v>0</v>
      </c>
      <c r="N29">
        <f>COUNTIF(SURAJ!U:U,calling_count!$A$19:$A$30)</f>
        <v>0</v>
      </c>
      <c r="O29">
        <f>COUNTIF(SURAJ!V:V,calling_count!$A$19:$A$30)</f>
        <v>0</v>
      </c>
      <c r="P29">
        <f>COUNTIF(SURAJ!W:W,calling_count!$A$19:$A$30)</f>
        <v>0</v>
      </c>
      <c r="Q29">
        <f>COUNTIF(SURAJ!X:X,calling_count!$A$19:$A$30)</f>
        <v>0</v>
      </c>
      <c r="R29">
        <f>COUNTIF(SURAJ!Y:Y,calling_count!$A$19:$A$30)</f>
        <v>0</v>
      </c>
      <c r="S29">
        <f>COUNTIF(SURAJ!Z:Z,calling_count!$A$19:$A$30)</f>
        <v>0</v>
      </c>
      <c r="T29">
        <f>COUNTIF(SURAJ!AA:AA,calling_count!$A$19:$A$30)</f>
        <v>0</v>
      </c>
      <c r="U29">
        <f>COUNTIF(SURAJ!AB:AB,calling_count!$A$19:$A$30)</f>
        <v>0</v>
      </c>
      <c r="V29">
        <f>COUNTIF(SURAJ!AC:AC,calling_count!$A$19:$A$30)</f>
        <v>0</v>
      </c>
      <c r="W29">
        <f>COUNTIF(SURAJ!AD:AD,calling_count!$A$19:$A$30)</f>
        <v>0</v>
      </c>
      <c r="X29">
        <f>COUNTIF(SURAJ!AE:AE,calling_count!$A$19:$A$30)</f>
        <v>0</v>
      </c>
      <c r="Y29">
        <f>COUNTIF(SURAJ!AF:AF,calling_count!$A$19:$A$30)</f>
        <v>0</v>
      </c>
      <c r="Z29">
        <f>COUNTIF(SURAJ!AG:AG,calling_count!$A$19:$A$30)</f>
        <v>0</v>
      </c>
      <c r="AA29">
        <f>COUNTIF(SURAJ!AH:AH,calling_count!$A$19:$A$30)</f>
        <v>0</v>
      </c>
      <c r="AB29">
        <f>COUNTIF(SURAJ!AI:AI,calling_count!$A$19:$A$30)</f>
        <v>0</v>
      </c>
      <c r="AC29">
        <f>COUNTIF(SURAJ!AJ:AJ,calling_count!$A$19:$A$30)</f>
        <v>0</v>
      </c>
      <c r="AD29">
        <f>COUNTIF(SURAJ!AK:AK,calling_count!$A$19:$A$30)</f>
        <v>0</v>
      </c>
      <c r="AE29">
        <f>COUNTIF(SURAJ!AL:AL,calling_count!$A$19:$A$30)</f>
        <v>0</v>
      </c>
      <c r="AF29">
        <f>COUNTIF(SURAJ!AM:AM,calling_count!$A$19:$A$30)</f>
        <v>0</v>
      </c>
    </row>
    <row r="30" spans="1:34" x14ac:dyDescent="0.3">
      <c r="A30" s="1" t="s">
        <v>21</v>
      </c>
      <c r="B30">
        <f>COUNTIF(SURAJ!I:I,calling_count!$A$19:$A$30)</f>
        <v>0</v>
      </c>
      <c r="C30">
        <f>COUNTIF(SURAJ!J:J,calling_count!$A$19:$A$30)</f>
        <v>0</v>
      </c>
      <c r="D30">
        <f>COUNTIF(SURAJ!K:K,calling_count!$A$19:$A$30)</f>
        <v>0</v>
      </c>
      <c r="E30">
        <f>COUNTIF(SURAJ!L:L,calling_count!$A$19:$A$30)</f>
        <v>0</v>
      </c>
      <c r="F30">
        <f>COUNTIF(SURAJ!M:M,calling_count!$A$19:$A$30)</f>
        <v>0</v>
      </c>
      <c r="G30">
        <f>COUNTIF(SURAJ!N:N,calling_count!$A$19:$A$30)</f>
        <v>0</v>
      </c>
      <c r="H30">
        <f>COUNTIF(SURAJ!O:O,calling_count!$A$19:$A$30)</f>
        <v>0</v>
      </c>
      <c r="I30">
        <f>COUNTIF(SURAJ!P:P,calling_count!$A$19:$A$30)</f>
        <v>0</v>
      </c>
      <c r="J30">
        <f>COUNTIF(SURAJ!Q:Q,calling_count!$A$19:$A$30)</f>
        <v>0</v>
      </c>
      <c r="K30">
        <f>COUNTIF(SURAJ!R:R,calling_count!$A$19:$A$30)</f>
        <v>0</v>
      </c>
      <c r="L30">
        <f>COUNTIF(SURAJ!S:S,calling_count!$A$19:$A$30)</f>
        <v>0</v>
      </c>
      <c r="M30">
        <f>COUNTIF(SURAJ!T:T,calling_count!$A$19:$A$30)</f>
        <v>0</v>
      </c>
      <c r="N30">
        <f>COUNTIF(SURAJ!U:U,calling_count!$A$19:$A$30)</f>
        <v>0</v>
      </c>
      <c r="O30">
        <f>COUNTIF(SURAJ!V:V,calling_count!$A$19:$A$30)</f>
        <v>0</v>
      </c>
      <c r="P30">
        <f>COUNTIF(SURAJ!W:W,calling_count!$A$19:$A$30)</f>
        <v>0</v>
      </c>
      <c r="Q30">
        <f>COUNTIF(SURAJ!X:X,calling_count!$A$19:$A$30)</f>
        <v>0</v>
      </c>
      <c r="R30">
        <f>COUNTIF(SURAJ!Y:Y,calling_count!$A$19:$A$30)</f>
        <v>0</v>
      </c>
      <c r="S30">
        <f>COUNTIF(SURAJ!Z:Z,calling_count!$A$19:$A$30)</f>
        <v>0</v>
      </c>
      <c r="T30">
        <f>COUNTIF(SURAJ!AA:AA,calling_count!$A$19:$A$30)</f>
        <v>0</v>
      </c>
      <c r="U30">
        <f>COUNTIF(SURAJ!AB:AB,calling_count!$A$19:$A$30)</f>
        <v>0</v>
      </c>
      <c r="V30">
        <f>COUNTIF(SURAJ!AC:AC,calling_count!$A$19:$A$30)</f>
        <v>0</v>
      </c>
      <c r="W30">
        <f>COUNTIF(SURAJ!AD:AD,calling_count!$A$19:$A$30)</f>
        <v>0</v>
      </c>
      <c r="X30">
        <f>COUNTIF(SURAJ!AE:AE,calling_count!$A$19:$A$30)</f>
        <v>0</v>
      </c>
      <c r="Y30">
        <f>COUNTIF(SURAJ!AF:AF,calling_count!$A$19:$A$30)</f>
        <v>0</v>
      </c>
      <c r="Z30">
        <f>COUNTIF(SURAJ!AG:AG,calling_count!$A$19:$A$30)</f>
        <v>0</v>
      </c>
      <c r="AA30">
        <f>COUNTIF(SURAJ!AH:AH,calling_count!$A$19:$A$30)</f>
        <v>0</v>
      </c>
      <c r="AB30">
        <f>COUNTIF(SURAJ!AI:AI,calling_count!$A$19:$A$30)</f>
        <v>0</v>
      </c>
      <c r="AC30">
        <f>COUNTIF(SURAJ!AJ:AJ,calling_count!$A$19:$A$30)</f>
        <v>0</v>
      </c>
      <c r="AD30">
        <f>COUNTIF(SURAJ!AK:AK,calling_count!$A$19:$A$30)</f>
        <v>0</v>
      </c>
      <c r="AE30">
        <f>COUNTIF(SURAJ!AL:AL,calling_count!$A$19:$A$30)</f>
        <v>0</v>
      </c>
      <c r="AF30">
        <f>COUNTIF(SURAJ!AM:AM,calling_count!$A$19:$A$30)</f>
        <v>0</v>
      </c>
    </row>
    <row r="31" spans="1:34" s="10" customFormat="1" x14ac:dyDescent="0.3">
      <c r="A31" s="10" t="s">
        <v>50</v>
      </c>
      <c r="B31" s="10">
        <f>SUM(B19:B30)</f>
        <v>3</v>
      </c>
      <c r="C31" s="10">
        <f t="shared" ref="C31:AF31" si="1">SUM(C19:C30)</f>
        <v>1</v>
      </c>
      <c r="D31" s="10">
        <f t="shared" si="1"/>
        <v>2</v>
      </c>
      <c r="E31" s="10">
        <f t="shared" si="1"/>
        <v>1</v>
      </c>
      <c r="F31" s="10">
        <f t="shared" si="1"/>
        <v>1</v>
      </c>
      <c r="G31" s="10">
        <f t="shared" si="1"/>
        <v>1</v>
      </c>
      <c r="H31" s="10">
        <f t="shared" si="1"/>
        <v>0</v>
      </c>
      <c r="I31" s="10">
        <f t="shared" si="1"/>
        <v>0</v>
      </c>
      <c r="J31" s="10">
        <f t="shared" si="1"/>
        <v>0</v>
      </c>
      <c r="K31" s="10">
        <f t="shared" si="1"/>
        <v>0</v>
      </c>
      <c r="L31" s="10">
        <f t="shared" si="1"/>
        <v>0</v>
      </c>
      <c r="M31" s="10">
        <f t="shared" si="1"/>
        <v>0</v>
      </c>
      <c r="N31" s="10">
        <f t="shared" si="1"/>
        <v>0</v>
      </c>
      <c r="O31" s="10">
        <f t="shared" si="1"/>
        <v>0</v>
      </c>
      <c r="P31" s="10">
        <f t="shared" si="1"/>
        <v>0</v>
      </c>
      <c r="Q31" s="10">
        <f t="shared" si="1"/>
        <v>0</v>
      </c>
      <c r="R31" s="10">
        <f t="shared" si="1"/>
        <v>0</v>
      </c>
      <c r="S31" s="10">
        <f t="shared" si="1"/>
        <v>0</v>
      </c>
      <c r="T31" s="10">
        <f t="shared" si="1"/>
        <v>0</v>
      </c>
      <c r="U31" s="10">
        <f t="shared" si="1"/>
        <v>0</v>
      </c>
      <c r="V31" s="10">
        <f t="shared" si="1"/>
        <v>0</v>
      </c>
      <c r="W31" s="10">
        <f t="shared" si="1"/>
        <v>0</v>
      </c>
      <c r="X31" s="10">
        <f t="shared" si="1"/>
        <v>0</v>
      </c>
      <c r="Y31" s="10">
        <f t="shared" si="1"/>
        <v>0</v>
      </c>
      <c r="Z31" s="10">
        <f t="shared" si="1"/>
        <v>0</v>
      </c>
      <c r="AA31" s="10">
        <f t="shared" si="1"/>
        <v>0</v>
      </c>
      <c r="AB31" s="10">
        <f t="shared" si="1"/>
        <v>0</v>
      </c>
      <c r="AC31" s="10">
        <f t="shared" si="1"/>
        <v>0</v>
      </c>
      <c r="AD31" s="10">
        <f t="shared" si="1"/>
        <v>0</v>
      </c>
      <c r="AE31" s="10">
        <f t="shared" si="1"/>
        <v>0</v>
      </c>
      <c r="AF31" s="10">
        <f t="shared" si="1"/>
        <v>0</v>
      </c>
    </row>
    <row r="33" spans="1:34" x14ac:dyDescent="0.3">
      <c r="A33" s="5" t="s">
        <v>49</v>
      </c>
      <c r="B33" s="5" t="s">
        <v>111</v>
      </c>
    </row>
    <row r="34" spans="1:34" x14ac:dyDescent="0.3">
      <c r="A34" s="6" t="s">
        <v>52</v>
      </c>
      <c r="B34" s="2">
        <v>45292</v>
      </c>
      <c r="C34" s="2">
        <v>45293</v>
      </c>
      <c r="D34" s="2">
        <v>45294</v>
      </c>
      <c r="E34" s="2">
        <v>45295</v>
      </c>
      <c r="F34" s="2">
        <v>45296</v>
      </c>
      <c r="G34" s="2">
        <v>45297</v>
      </c>
      <c r="H34" s="2">
        <v>45298</v>
      </c>
      <c r="I34" s="2">
        <v>45299</v>
      </c>
      <c r="J34" s="2">
        <v>45300</v>
      </c>
      <c r="K34" s="2">
        <v>45301</v>
      </c>
      <c r="L34" s="2">
        <v>45302</v>
      </c>
      <c r="M34" s="2">
        <v>45303</v>
      </c>
      <c r="N34" s="2">
        <v>45304</v>
      </c>
      <c r="O34" s="2">
        <v>45305</v>
      </c>
      <c r="P34" s="2">
        <v>45306</v>
      </c>
      <c r="Q34" s="2">
        <v>45307</v>
      </c>
      <c r="R34" s="2">
        <v>45308</v>
      </c>
      <c r="S34" s="2">
        <v>45309</v>
      </c>
      <c r="T34" s="2">
        <v>45310</v>
      </c>
      <c r="U34" s="2">
        <v>45311</v>
      </c>
      <c r="V34" s="2">
        <v>45312</v>
      </c>
      <c r="W34" s="2">
        <v>45313</v>
      </c>
      <c r="X34" s="2">
        <v>45314</v>
      </c>
      <c r="Y34" s="2">
        <v>45315</v>
      </c>
      <c r="Z34" s="2">
        <v>45316</v>
      </c>
      <c r="AA34" s="2">
        <v>45317</v>
      </c>
      <c r="AB34" s="2">
        <v>45318</v>
      </c>
      <c r="AC34" s="2">
        <v>45319</v>
      </c>
      <c r="AD34" s="2">
        <v>45320</v>
      </c>
      <c r="AE34" s="2">
        <v>45321</v>
      </c>
      <c r="AF34" s="2">
        <v>45322</v>
      </c>
      <c r="AG34" s="1"/>
      <c r="AH34" s="1"/>
    </row>
    <row r="35" spans="1:34" x14ac:dyDescent="0.3">
      <c r="A35" s="1" t="s">
        <v>8</v>
      </c>
      <c r="B35">
        <f>COUNTIF(SURAJ!I:I,calling_count!$A$19:$A$30)</f>
        <v>0</v>
      </c>
      <c r="C35">
        <f>COUNTIF(SURAJ!J:J,calling_count!$A$19:$A$30)</f>
        <v>0</v>
      </c>
      <c r="D35">
        <f>COUNTIF(SURAJ!K:K,calling_count!$A$19:$A$30)</f>
        <v>0</v>
      </c>
      <c r="E35">
        <f>COUNTIF(SURAJ!L:L,calling_count!$A$19:$A$30)</f>
        <v>0</v>
      </c>
      <c r="F35">
        <f>COUNTIF(SURAJ!M:M,calling_count!$A$19:$A$30)</f>
        <v>0</v>
      </c>
      <c r="G35">
        <f>COUNTIF(SURAJ!N:N,calling_count!$A$19:$A$30)</f>
        <v>0</v>
      </c>
      <c r="H35">
        <f>COUNTIF(SURAJ!O:O,calling_count!$A$19:$A$30)</f>
        <v>0</v>
      </c>
      <c r="I35">
        <f>COUNTIF(SURAJ!P:P,calling_count!$A$19:$A$30)</f>
        <v>0</v>
      </c>
      <c r="J35">
        <f>COUNTIF(SURAJ!Q:Q,calling_count!$A$19:$A$30)</f>
        <v>0</v>
      </c>
      <c r="K35">
        <f>COUNTIF(SURAJ!R:R,calling_count!$A$19:$A$30)</f>
        <v>0</v>
      </c>
      <c r="L35">
        <f>COUNTIF(SURAJ!S:S,calling_count!$A$19:$A$30)</f>
        <v>0</v>
      </c>
      <c r="M35">
        <f>COUNTIF(SURAJ!T:T,calling_count!$A$19:$A$30)</f>
        <v>0</v>
      </c>
      <c r="N35">
        <f>COUNTIF(SURAJ!U:U,calling_count!$A$19:$A$30)</f>
        <v>0</v>
      </c>
      <c r="O35">
        <f>COUNTIF(SURAJ!V:V,calling_count!$A$19:$A$30)</f>
        <v>0</v>
      </c>
      <c r="P35">
        <f>COUNTIF(SURAJ!W:W,calling_count!$A$19:$A$30)</f>
        <v>0</v>
      </c>
      <c r="Q35">
        <f>COUNTIF(SURAJ!X:X,calling_count!$A$19:$A$30)</f>
        <v>0</v>
      </c>
      <c r="R35">
        <f>COUNTIF(SURAJ!Y:Y,calling_count!$A$19:$A$30)</f>
        <v>0</v>
      </c>
      <c r="S35">
        <f>COUNTIF(SURAJ!Z:Z,calling_count!$A$19:$A$30)</f>
        <v>0</v>
      </c>
      <c r="T35">
        <f>COUNTIF(SURAJ!AA:AA,calling_count!$A$19:$A$30)</f>
        <v>0</v>
      </c>
      <c r="U35">
        <f>COUNTIF(SURAJ!AB:AB,calling_count!$A$19:$A$30)</f>
        <v>0</v>
      </c>
      <c r="V35">
        <f>COUNTIF(SURAJ!AC:AC,calling_count!$A$19:$A$30)</f>
        <v>0</v>
      </c>
      <c r="W35">
        <f>COUNTIF(SURAJ!AD:AD,calling_count!$A$19:$A$30)</f>
        <v>0</v>
      </c>
      <c r="X35">
        <f>COUNTIF(SURAJ!AE:AE,calling_count!$A$19:$A$30)</f>
        <v>0</v>
      </c>
      <c r="Y35">
        <f>COUNTIF(SURAJ!AF:AF,calling_count!$A$19:$A$30)</f>
        <v>0</v>
      </c>
      <c r="Z35">
        <f>COUNTIF(SURAJ!AG:AG,calling_count!$A$19:$A$30)</f>
        <v>0</v>
      </c>
      <c r="AA35">
        <f>COUNTIF(SURAJ!AH:AH,calling_count!$A$19:$A$30)</f>
        <v>0</v>
      </c>
      <c r="AB35">
        <f>COUNTIF(SURAJ!AI:AI,calling_count!$A$19:$A$30)</f>
        <v>0</v>
      </c>
      <c r="AC35">
        <f>COUNTIF(SURAJ!AJ:AJ,calling_count!$A$19:$A$30)</f>
        <v>0</v>
      </c>
      <c r="AD35">
        <f>COUNTIF(SURAJ!AK:AK,calling_count!$A$19:$A$30)</f>
        <v>0</v>
      </c>
      <c r="AE35">
        <f>COUNTIF(SURAJ!AL:AL,calling_count!$A$19:$A$30)</f>
        <v>0</v>
      </c>
      <c r="AF35">
        <f>COUNTIF(SURAJ!AM:AM,calling_count!$A$19:$A$30)</f>
        <v>0</v>
      </c>
    </row>
    <row r="36" spans="1:34" x14ac:dyDescent="0.3">
      <c r="A36" s="1" t="s">
        <v>9</v>
      </c>
      <c r="B36">
        <f>COUNTIF(SURAJ!I:I,calling_count!$A$19:$A$30)</f>
        <v>0</v>
      </c>
      <c r="C36">
        <f>COUNTIF(SURAJ!J:J,calling_count!$A$19:$A$30)</f>
        <v>0</v>
      </c>
      <c r="D36">
        <f>COUNTIF(SURAJ!K:K,calling_count!$A$19:$A$30)</f>
        <v>0</v>
      </c>
      <c r="E36">
        <f>COUNTIF(SURAJ!L:L,calling_count!$A$19:$A$30)</f>
        <v>0</v>
      </c>
      <c r="F36">
        <f>COUNTIF(SURAJ!M:M,calling_count!$A$19:$A$30)</f>
        <v>0</v>
      </c>
      <c r="G36">
        <f>COUNTIF(SURAJ!N:N,calling_count!$A$19:$A$30)</f>
        <v>0</v>
      </c>
      <c r="H36">
        <f>COUNTIF(SURAJ!O:O,calling_count!$A$19:$A$30)</f>
        <v>0</v>
      </c>
      <c r="I36">
        <f>COUNTIF(SURAJ!P:P,calling_count!$A$19:$A$30)</f>
        <v>0</v>
      </c>
      <c r="J36">
        <f>COUNTIF(SURAJ!Q:Q,calling_count!$A$19:$A$30)</f>
        <v>0</v>
      </c>
      <c r="K36">
        <f>COUNTIF(SURAJ!R:R,calling_count!$A$19:$A$30)</f>
        <v>0</v>
      </c>
      <c r="L36">
        <f>COUNTIF(SURAJ!S:S,calling_count!$A$19:$A$30)</f>
        <v>0</v>
      </c>
      <c r="M36">
        <f>COUNTIF(SURAJ!T:T,calling_count!$A$19:$A$30)</f>
        <v>0</v>
      </c>
      <c r="N36">
        <f>COUNTIF(SURAJ!U:U,calling_count!$A$19:$A$30)</f>
        <v>0</v>
      </c>
      <c r="O36">
        <f>COUNTIF(SURAJ!V:V,calling_count!$A$19:$A$30)</f>
        <v>0</v>
      </c>
      <c r="P36">
        <f>COUNTIF(SURAJ!W:W,calling_count!$A$19:$A$30)</f>
        <v>0</v>
      </c>
      <c r="Q36">
        <f>COUNTIF(SURAJ!X:X,calling_count!$A$19:$A$30)</f>
        <v>0</v>
      </c>
      <c r="R36">
        <f>COUNTIF(SURAJ!Y:Y,calling_count!$A$19:$A$30)</f>
        <v>0</v>
      </c>
      <c r="S36">
        <f>COUNTIF(SURAJ!Z:Z,calling_count!$A$19:$A$30)</f>
        <v>0</v>
      </c>
      <c r="T36">
        <f>COUNTIF(SURAJ!AA:AA,calling_count!$A$19:$A$30)</f>
        <v>0</v>
      </c>
      <c r="U36">
        <f>COUNTIF(SURAJ!AB:AB,calling_count!$A$19:$A$30)</f>
        <v>0</v>
      </c>
      <c r="V36">
        <f>COUNTIF(SURAJ!AC:AC,calling_count!$A$19:$A$30)</f>
        <v>0</v>
      </c>
      <c r="W36">
        <f>COUNTIF(SURAJ!AD:AD,calling_count!$A$19:$A$30)</f>
        <v>0</v>
      </c>
      <c r="X36">
        <f>COUNTIF(SURAJ!AE:AE,calling_count!$A$19:$A$30)</f>
        <v>0</v>
      </c>
      <c r="Y36">
        <f>COUNTIF(SURAJ!AF:AF,calling_count!$A$19:$A$30)</f>
        <v>0</v>
      </c>
      <c r="Z36">
        <f>COUNTIF(SURAJ!AG:AG,calling_count!$A$19:$A$30)</f>
        <v>0</v>
      </c>
      <c r="AA36">
        <f>COUNTIF(SURAJ!AH:AH,calling_count!$A$19:$A$30)</f>
        <v>0</v>
      </c>
      <c r="AB36">
        <f>COUNTIF(SURAJ!AI:AI,calling_count!$A$19:$A$30)</f>
        <v>0</v>
      </c>
      <c r="AC36">
        <f>COUNTIF(SURAJ!AJ:AJ,calling_count!$A$19:$A$30)</f>
        <v>0</v>
      </c>
      <c r="AD36">
        <f>COUNTIF(SURAJ!AK:AK,calling_count!$A$19:$A$30)</f>
        <v>0</v>
      </c>
      <c r="AE36">
        <f>COUNTIF(SURAJ!AL:AL,calling_count!$A$19:$A$30)</f>
        <v>0</v>
      </c>
      <c r="AF36">
        <f>COUNTIF(SURAJ!AM:AM,calling_count!$A$19:$A$30)</f>
        <v>0</v>
      </c>
    </row>
    <row r="37" spans="1:34" x14ac:dyDescent="0.3">
      <c r="A37" s="1" t="s">
        <v>44</v>
      </c>
      <c r="B37">
        <f>COUNTIF(SURAJ!I:I,calling_count!$A$19:$A$30)</f>
        <v>0</v>
      </c>
      <c r="C37">
        <f>COUNTIF(SURAJ!J:J,calling_count!$A$19:$A$30)</f>
        <v>0</v>
      </c>
      <c r="D37">
        <f>COUNTIF(SURAJ!K:K,calling_count!$A$19:$A$30)</f>
        <v>0</v>
      </c>
      <c r="E37">
        <f>COUNTIF(SURAJ!L:L,calling_count!$A$19:$A$30)</f>
        <v>0</v>
      </c>
      <c r="F37">
        <f>COUNTIF(SURAJ!M:M,calling_count!$A$19:$A$30)</f>
        <v>0</v>
      </c>
      <c r="G37">
        <f>COUNTIF(SURAJ!N:N,calling_count!$A$19:$A$30)</f>
        <v>0</v>
      </c>
      <c r="H37">
        <f>COUNTIF(SURAJ!O:O,calling_count!$A$19:$A$30)</f>
        <v>0</v>
      </c>
      <c r="I37">
        <f>COUNTIF(SURAJ!P:P,calling_count!$A$19:$A$30)</f>
        <v>0</v>
      </c>
      <c r="J37">
        <f>COUNTIF(SURAJ!Q:Q,calling_count!$A$19:$A$30)</f>
        <v>0</v>
      </c>
      <c r="K37">
        <f>COUNTIF(SURAJ!R:R,calling_count!$A$19:$A$30)</f>
        <v>0</v>
      </c>
      <c r="L37">
        <f>COUNTIF(SURAJ!S:S,calling_count!$A$19:$A$30)</f>
        <v>0</v>
      </c>
      <c r="M37">
        <f>COUNTIF(SURAJ!T:T,calling_count!$A$19:$A$30)</f>
        <v>0</v>
      </c>
      <c r="N37">
        <f>COUNTIF(SURAJ!U:U,calling_count!$A$19:$A$30)</f>
        <v>0</v>
      </c>
      <c r="O37">
        <f>COUNTIF(SURAJ!V:V,calling_count!$A$19:$A$30)</f>
        <v>0</v>
      </c>
      <c r="P37">
        <f>COUNTIF(SURAJ!W:W,calling_count!$A$19:$A$30)</f>
        <v>0</v>
      </c>
      <c r="Q37">
        <f>COUNTIF(SURAJ!X:X,calling_count!$A$19:$A$30)</f>
        <v>0</v>
      </c>
      <c r="R37">
        <f>COUNTIF(SURAJ!Y:Y,calling_count!$A$19:$A$30)</f>
        <v>0</v>
      </c>
      <c r="S37">
        <f>COUNTIF(SURAJ!Z:Z,calling_count!$A$19:$A$30)</f>
        <v>0</v>
      </c>
      <c r="T37">
        <f>COUNTIF(SURAJ!AA:AA,calling_count!$A$19:$A$30)</f>
        <v>0</v>
      </c>
      <c r="U37">
        <f>COUNTIF(SURAJ!AB:AB,calling_count!$A$19:$A$30)</f>
        <v>0</v>
      </c>
      <c r="V37">
        <f>COUNTIF(SURAJ!AC:AC,calling_count!$A$19:$A$30)</f>
        <v>0</v>
      </c>
      <c r="W37">
        <f>COUNTIF(SURAJ!AD:AD,calling_count!$A$19:$A$30)</f>
        <v>0</v>
      </c>
      <c r="X37">
        <f>COUNTIF(SURAJ!AE:AE,calling_count!$A$19:$A$30)</f>
        <v>0</v>
      </c>
      <c r="Y37">
        <f>COUNTIF(SURAJ!AF:AF,calling_count!$A$19:$A$30)</f>
        <v>0</v>
      </c>
      <c r="Z37">
        <f>COUNTIF(SURAJ!AG:AG,calling_count!$A$19:$A$30)</f>
        <v>0</v>
      </c>
      <c r="AA37">
        <f>COUNTIF(SURAJ!AH:AH,calling_count!$A$19:$A$30)</f>
        <v>0</v>
      </c>
      <c r="AB37">
        <f>COUNTIF(SURAJ!AI:AI,calling_count!$A$19:$A$30)</f>
        <v>0</v>
      </c>
      <c r="AC37">
        <f>COUNTIF(SURAJ!AJ:AJ,calling_count!$A$19:$A$30)</f>
        <v>0</v>
      </c>
      <c r="AD37">
        <f>COUNTIF(SURAJ!AK:AK,calling_count!$A$19:$A$30)</f>
        <v>0</v>
      </c>
      <c r="AE37">
        <f>COUNTIF(SURAJ!AL:AL,calling_count!$A$19:$A$30)</f>
        <v>0</v>
      </c>
      <c r="AF37">
        <f>COUNTIF(SURAJ!AM:AM,calling_count!$A$19:$A$30)</f>
        <v>0</v>
      </c>
    </row>
    <row r="38" spans="1:34" x14ac:dyDescent="0.3">
      <c r="A38" s="1" t="s">
        <v>10</v>
      </c>
      <c r="B38">
        <f>COUNTIF(SURAJ!I:I,calling_count!$A$19:$A$30)</f>
        <v>0</v>
      </c>
      <c r="C38">
        <f>COUNTIF(SURAJ!J:J,calling_count!$A$19:$A$30)</f>
        <v>0</v>
      </c>
      <c r="D38">
        <f>COUNTIF(SURAJ!K:K,calling_count!$A$19:$A$30)</f>
        <v>0</v>
      </c>
      <c r="E38">
        <f>COUNTIF(SURAJ!L:L,calling_count!$A$19:$A$30)</f>
        <v>0</v>
      </c>
      <c r="F38">
        <f>COUNTIF(SURAJ!M:M,calling_count!$A$19:$A$30)</f>
        <v>0</v>
      </c>
      <c r="G38">
        <f>COUNTIF(SURAJ!N:N,calling_count!$A$19:$A$30)</f>
        <v>0</v>
      </c>
      <c r="H38">
        <f>COUNTIF(SURAJ!O:O,calling_count!$A$19:$A$30)</f>
        <v>0</v>
      </c>
      <c r="I38">
        <f>COUNTIF(SURAJ!P:P,calling_count!$A$19:$A$30)</f>
        <v>0</v>
      </c>
      <c r="J38">
        <f>COUNTIF(SURAJ!Q:Q,calling_count!$A$19:$A$30)</f>
        <v>0</v>
      </c>
      <c r="K38">
        <f>COUNTIF(SURAJ!R:R,calling_count!$A$19:$A$30)</f>
        <v>0</v>
      </c>
      <c r="L38">
        <f>COUNTIF(SURAJ!S:S,calling_count!$A$19:$A$30)</f>
        <v>0</v>
      </c>
      <c r="M38">
        <f>COUNTIF(SURAJ!T:T,calling_count!$A$19:$A$30)</f>
        <v>0</v>
      </c>
      <c r="N38">
        <f>COUNTIF(SURAJ!U:U,calling_count!$A$19:$A$30)</f>
        <v>0</v>
      </c>
      <c r="O38">
        <f>COUNTIF(SURAJ!V:V,calling_count!$A$19:$A$30)</f>
        <v>0</v>
      </c>
      <c r="P38">
        <f>COUNTIF(SURAJ!W:W,calling_count!$A$19:$A$30)</f>
        <v>0</v>
      </c>
      <c r="Q38">
        <f>COUNTIF(SURAJ!X:X,calling_count!$A$19:$A$30)</f>
        <v>0</v>
      </c>
      <c r="R38">
        <f>COUNTIF(SURAJ!Y:Y,calling_count!$A$19:$A$30)</f>
        <v>0</v>
      </c>
      <c r="S38">
        <f>COUNTIF(SURAJ!Z:Z,calling_count!$A$19:$A$30)</f>
        <v>0</v>
      </c>
      <c r="T38">
        <f>COUNTIF(SURAJ!AA:AA,calling_count!$A$19:$A$30)</f>
        <v>0</v>
      </c>
      <c r="U38">
        <f>COUNTIF(SURAJ!AB:AB,calling_count!$A$19:$A$30)</f>
        <v>0</v>
      </c>
      <c r="V38">
        <f>COUNTIF(SURAJ!AC:AC,calling_count!$A$19:$A$30)</f>
        <v>0</v>
      </c>
      <c r="W38">
        <f>COUNTIF(SURAJ!AD:AD,calling_count!$A$19:$A$30)</f>
        <v>0</v>
      </c>
      <c r="X38">
        <f>COUNTIF(SURAJ!AE:AE,calling_count!$A$19:$A$30)</f>
        <v>0</v>
      </c>
      <c r="Y38">
        <f>COUNTIF(SURAJ!AF:AF,calling_count!$A$19:$A$30)</f>
        <v>0</v>
      </c>
      <c r="Z38">
        <f>COUNTIF(SURAJ!AG:AG,calling_count!$A$19:$A$30)</f>
        <v>0</v>
      </c>
      <c r="AA38">
        <f>COUNTIF(SURAJ!AH:AH,calling_count!$A$19:$A$30)</f>
        <v>0</v>
      </c>
      <c r="AB38">
        <f>COUNTIF(SURAJ!AI:AI,calling_count!$A$19:$A$30)</f>
        <v>0</v>
      </c>
      <c r="AC38">
        <f>COUNTIF(SURAJ!AJ:AJ,calling_count!$A$19:$A$30)</f>
        <v>0</v>
      </c>
      <c r="AD38">
        <f>COUNTIF(SURAJ!AK:AK,calling_count!$A$19:$A$30)</f>
        <v>0</v>
      </c>
      <c r="AE38">
        <f>COUNTIF(SURAJ!AL:AL,calling_count!$A$19:$A$30)</f>
        <v>0</v>
      </c>
      <c r="AF38">
        <f>COUNTIF(SURAJ!AM:AM,calling_count!$A$19:$A$30)</f>
        <v>0</v>
      </c>
    </row>
    <row r="39" spans="1:34" x14ac:dyDescent="0.3">
      <c r="A39" s="1" t="s">
        <v>11</v>
      </c>
      <c r="B39">
        <f>COUNTIF(SURAJ!I:I,calling_count!$A$19:$A$30)</f>
        <v>0</v>
      </c>
      <c r="C39">
        <f>COUNTIF(SURAJ!J:J,calling_count!$A$19:$A$30)</f>
        <v>0</v>
      </c>
      <c r="D39">
        <f>COUNTIF(SURAJ!K:K,calling_count!$A$19:$A$30)</f>
        <v>0</v>
      </c>
      <c r="E39">
        <f>COUNTIF(SURAJ!L:L,calling_count!$A$19:$A$30)</f>
        <v>0</v>
      </c>
      <c r="F39">
        <f>COUNTIF(SURAJ!M:M,calling_count!$A$19:$A$30)</f>
        <v>0</v>
      </c>
      <c r="G39">
        <f>COUNTIF(SURAJ!N:N,calling_count!$A$19:$A$30)</f>
        <v>0</v>
      </c>
      <c r="H39">
        <f>COUNTIF(SURAJ!O:O,calling_count!$A$19:$A$30)</f>
        <v>0</v>
      </c>
      <c r="I39">
        <f>COUNTIF(SURAJ!P:P,calling_count!$A$19:$A$30)</f>
        <v>0</v>
      </c>
      <c r="J39">
        <f>COUNTIF(SURAJ!Q:Q,calling_count!$A$19:$A$30)</f>
        <v>0</v>
      </c>
      <c r="K39">
        <f>COUNTIF(SURAJ!R:R,calling_count!$A$19:$A$30)</f>
        <v>0</v>
      </c>
      <c r="L39">
        <f>COUNTIF(SURAJ!S:S,calling_count!$A$19:$A$30)</f>
        <v>0</v>
      </c>
      <c r="M39">
        <f>COUNTIF(SURAJ!T:T,calling_count!$A$19:$A$30)</f>
        <v>0</v>
      </c>
      <c r="N39">
        <f>COUNTIF(SURAJ!U:U,calling_count!$A$19:$A$30)</f>
        <v>0</v>
      </c>
      <c r="O39">
        <f>COUNTIF(SURAJ!V:V,calling_count!$A$19:$A$30)</f>
        <v>0</v>
      </c>
      <c r="P39">
        <f>COUNTIF(SURAJ!W:W,calling_count!$A$19:$A$30)</f>
        <v>0</v>
      </c>
      <c r="Q39">
        <f>COUNTIF(SURAJ!X:X,calling_count!$A$19:$A$30)</f>
        <v>0</v>
      </c>
      <c r="R39">
        <f>COUNTIF(SURAJ!Y:Y,calling_count!$A$19:$A$30)</f>
        <v>0</v>
      </c>
      <c r="S39">
        <f>COUNTIF(SURAJ!Z:Z,calling_count!$A$19:$A$30)</f>
        <v>0</v>
      </c>
      <c r="T39">
        <f>COUNTIF(SURAJ!AA:AA,calling_count!$A$19:$A$30)</f>
        <v>0</v>
      </c>
      <c r="U39">
        <f>COUNTIF(SURAJ!AB:AB,calling_count!$A$19:$A$30)</f>
        <v>0</v>
      </c>
      <c r="V39">
        <f>COUNTIF(SURAJ!AC:AC,calling_count!$A$19:$A$30)</f>
        <v>0</v>
      </c>
      <c r="W39">
        <f>COUNTIF(SURAJ!AD:AD,calling_count!$A$19:$A$30)</f>
        <v>0</v>
      </c>
      <c r="X39">
        <f>COUNTIF(SURAJ!AE:AE,calling_count!$A$19:$A$30)</f>
        <v>0</v>
      </c>
      <c r="Y39">
        <f>COUNTIF(SURAJ!AF:AF,calling_count!$A$19:$A$30)</f>
        <v>0</v>
      </c>
      <c r="Z39">
        <f>COUNTIF(SURAJ!AG:AG,calling_count!$A$19:$A$30)</f>
        <v>0</v>
      </c>
      <c r="AA39">
        <f>COUNTIF(SURAJ!AH:AH,calling_count!$A$19:$A$30)</f>
        <v>0</v>
      </c>
      <c r="AB39">
        <f>COUNTIF(SURAJ!AI:AI,calling_count!$A$19:$A$30)</f>
        <v>0</v>
      </c>
      <c r="AC39">
        <f>COUNTIF(SURAJ!AJ:AJ,calling_count!$A$19:$A$30)</f>
        <v>0</v>
      </c>
      <c r="AD39">
        <f>COUNTIF(SURAJ!AK:AK,calling_count!$A$19:$A$30)</f>
        <v>0</v>
      </c>
      <c r="AE39">
        <f>COUNTIF(SURAJ!AL:AL,calling_count!$A$19:$A$30)</f>
        <v>0</v>
      </c>
      <c r="AF39">
        <f>COUNTIF(SURAJ!AM:AM,calling_count!$A$19:$A$30)</f>
        <v>0</v>
      </c>
    </row>
    <row r="40" spans="1:34" x14ac:dyDescent="0.3">
      <c r="A40" s="1" t="s">
        <v>12</v>
      </c>
      <c r="B40">
        <f>COUNTIF(SURAJ!I:I,calling_count!$A$19:$A$30)</f>
        <v>0</v>
      </c>
      <c r="C40">
        <f>COUNTIF(SURAJ!J:J,calling_count!$A$19:$A$30)</f>
        <v>0</v>
      </c>
      <c r="D40">
        <f>COUNTIF(SURAJ!K:K,calling_count!$A$19:$A$30)</f>
        <v>0</v>
      </c>
      <c r="E40">
        <f>COUNTIF(SURAJ!L:L,calling_count!$A$19:$A$30)</f>
        <v>0</v>
      </c>
      <c r="F40">
        <f>COUNTIF(SURAJ!M:M,calling_count!$A$19:$A$30)</f>
        <v>0</v>
      </c>
      <c r="G40">
        <f>COUNTIF(SURAJ!N:N,calling_count!$A$19:$A$30)</f>
        <v>0</v>
      </c>
      <c r="H40">
        <f>COUNTIF(SURAJ!O:O,calling_count!$A$19:$A$30)</f>
        <v>0</v>
      </c>
      <c r="I40">
        <f>COUNTIF(SURAJ!P:P,calling_count!$A$19:$A$30)</f>
        <v>0</v>
      </c>
      <c r="J40">
        <f>COUNTIF(SURAJ!Q:Q,calling_count!$A$19:$A$30)</f>
        <v>0</v>
      </c>
      <c r="K40">
        <f>COUNTIF(SURAJ!R:R,calling_count!$A$19:$A$30)</f>
        <v>0</v>
      </c>
      <c r="L40">
        <f>COUNTIF(SURAJ!S:S,calling_count!$A$19:$A$30)</f>
        <v>0</v>
      </c>
      <c r="M40">
        <f>COUNTIF(SURAJ!T:T,calling_count!$A$19:$A$30)</f>
        <v>0</v>
      </c>
      <c r="N40">
        <f>COUNTIF(SURAJ!U:U,calling_count!$A$19:$A$30)</f>
        <v>0</v>
      </c>
      <c r="O40">
        <f>COUNTIF(SURAJ!V:V,calling_count!$A$19:$A$30)</f>
        <v>0</v>
      </c>
      <c r="P40">
        <f>COUNTIF(SURAJ!W:W,calling_count!$A$19:$A$30)</f>
        <v>0</v>
      </c>
      <c r="Q40">
        <f>COUNTIF(SURAJ!X:X,calling_count!$A$19:$A$30)</f>
        <v>0</v>
      </c>
      <c r="R40">
        <f>COUNTIF(SURAJ!Y:Y,calling_count!$A$19:$A$30)</f>
        <v>0</v>
      </c>
      <c r="S40">
        <f>COUNTIF(SURAJ!Z:Z,calling_count!$A$19:$A$30)</f>
        <v>0</v>
      </c>
      <c r="T40">
        <f>COUNTIF(SURAJ!AA:AA,calling_count!$A$19:$A$30)</f>
        <v>0</v>
      </c>
      <c r="U40">
        <f>COUNTIF(SURAJ!AB:AB,calling_count!$A$19:$A$30)</f>
        <v>0</v>
      </c>
      <c r="V40">
        <f>COUNTIF(SURAJ!AC:AC,calling_count!$A$19:$A$30)</f>
        <v>0</v>
      </c>
      <c r="W40">
        <f>COUNTIF(SURAJ!AD:AD,calling_count!$A$19:$A$30)</f>
        <v>0</v>
      </c>
      <c r="X40">
        <f>COUNTIF(SURAJ!AE:AE,calling_count!$A$19:$A$30)</f>
        <v>0</v>
      </c>
      <c r="Y40">
        <f>COUNTIF(SURAJ!AF:AF,calling_count!$A$19:$A$30)</f>
        <v>0</v>
      </c>
      <c r="Z40">
        <f>COUNTIF(SURAJ!AG:AG,calling_count!$A$19:$A$30)</f>
        <v>0</v>
      </c>
      <c r="AA40">
        <f>COUNTIF(SURAJ!AH:AH,calling_count!$A$19:$A$30)</f>
        <v>0</v>
      </c>
      <c r="AB40">
        <f>COUNTIF(SURAJ!AI:AI,calling_count!$A$19:$A$30)</f>
        <v>0</v>
      </c>
      <c r="AC40">
        <f>COUNTIF(SURAJ!AJ:AJ,calling_count!$A$19:$A$30)</f>
        <v>0</v>
      </c>
      <c r="AD40">
        <f>COUNTIF(SURAJ!AK:AK,calling_count!$A$19:$A$30)</f>
        <v>0</v>
      </c>
      <c r="AE40">
        <f>COUNTIF(SURAJ!AL:AL,calling_count!$A$19:$A$30)</f>
        <v>0</v>
      </c>
      <c r="AF40">
        <f>COUNTIF(SURAJ!AM:AM,calling_count!$A$19:$A$30)</f>
        <v>0</v>
      </c>
    </row>
    <row r="41" spans="1:34" x14ac:dyDescent="0.3">
      <c r="A41" s="1" t="s">
        <v>13</v>
      </c>
      <c r="B41">
        <f>COUNTIF(SURAJ!I:I,calling_count!$A$19:$A$30)</f>
        <v>0</v>
      </c>
      <c r="C41">
        <f>COUNTIF(SURAJ!J:J,calling_count!$A$19:$A$30)</f>
        <v>0</v>
      </c>
      <c r="D41">
        <f>COUNTIF(SURAJ!K:K,calling_count!$A$19:$A$30)</f>
        <v>0</v>
      </c>
      <c r="E41">
        <f>COUNTIF(SURAJ!L:L,calling_count!$A$19:$A$30)</f>
        <v>0</v>
      </c>
      <c r="F41">
        <f>COUNTIF(SURAJ!M:M,calling_count!$A$19:$A$30)</f>
        <v>0</v>
      </c>
      <c r="G41">
        <f>COUNTIF(SURAJ!N:N,calling_count!$A$19:$A$30)</f>
        <v>0</v>
      </c>
      <c r="H41">
        <f>COUNTIF(SURAJ!O:O,calling_count!$A$19:$A$30)</f>
        <v>0</v>
      </c>
      <c r="I41">
        <f>COUNTIF(SURAJ!P:P,calling_count!$A$19:$A$30)</f>
        <v>0</v>
      </c>
      <c r="J41">
        <f>COUNTIF(SURAJ!Q:Q,calling_count!$A$19:$A$30)</f>
        <v>0</v>
      </c>
      <c r="K41">
        <f>COUNTIF(SURAJ!R:R,calling_count!$A$19:$A$30)</f>
        <v>0</v>
      </c>
      <c r="L41">
        <f>COUNTIF(SURAJ!S:S,calling_count!$A$19:$A$30)</f>
        <v>0</v>
      </c>
      <c r="M41">
        <f>COUNTIF(SURAJ!T:T,calling_count!$A$19:$A$30)</f>
        <v>0</v>
      </c>
      <c r="N41">
        <f>COUNTIF(SURAJ!U:U,calling_count!$A$19:$A$30)</f>
        <v>0</v>
      </c>
      <c r="O41">
        <f>COUNTIF(SURAJ!V:V,calling_count!$A$19:$A$30)</f>
        <v>0</v>
      </c>
      <c r="P41">
        <f>COUNTIF(SURAJ!W:W,calling_count!$A$19:$A$30)</f>
        <v>0</v>
      </c>
      <c r="Q41">
        <f>COUNTIF(SURAJ!X:X,calling_count!$A$19:$A$30)</f>
        <v>0</v>
      </c>
      <c r="R41">
        <f>COUNTIF(SURAJ!Y:Y,calling_count!$A$19:$A$30)</f>
        <v>0</v>
      </c>
      <c r="S41">
        <f>COUNTIF(SURAJ!Z:Z,calling_count!$A$19:$A$30)</f>
        <v>0</v>
      </c>
      <c r="T41">
        <f>COUNTIF(SURAJ!AA:AA,calling_count!$A$19:$A$30)</f>
        <v>0</v>
      </c>
      <c r="U41">
        <f>COUNTIF(SURAJ!AB:AB,calling_count!$A$19:$A$30)</f>
        <v>0</v>
      </c>
      <c r="V41">
        <f>COUNTIF(SURAJ!AC:AC,calling_count!$A$19:$A$30)</f>
        <v>0</v>
      </c>
      <c r="W41">
        <f>COUNTIF(SURAJ!AD:AD,calling_count!$A$19:$A$30)</f>
        <v>0</v>
      </c>
      <c r="X41">
        <f>COUNTIF(SURAJ!AE:AE,calling_count!$A$19:$A$30)</f>
        <v>0</v>
      </c>
      <c r="Y41">
        <f>COUNTIF(SURAJ!AF:AF,calling_count!$A$19:$A$30)</f>
        <v>0</v>
      </c>
      <c r="Z41">
        <f>COUNTIF(SURAJ!AG:AG,calling_count!$A$19:$A$30)</f>
        <v>0</v>
      </c>
      <c r="AA41">
        <f>COUNTIF(SURAJ!AH:AH,calling_count!$A$19:$A$30)</f>
        <v>0</v>
      </c>
      <c r="AB41">
        <f>COUNTIF(SURAJ!AI:AI,calling_count!$A$19:$A$30)</f>
        <v>0</v>
      </c>
      <c r="AC41">
        <f>COUNTIF(SURAJ!AJ:AJ,calling_count!$A$19:$A$30)</f>
        <v>0</v>
      </c>
      <c r="AD41">
        <f>COUNTIF(SURAJ!AK:AK,calling_count!$A$19:$A$30)</f>
        <v>0</v>
      </c>
      <c r="AE41">
        <f>COUNTIF(SURAJ!AL:AL,calling_count!$A$19:$A$30)</f>
        <v>0</v>
      </c>
      <c r="AF41">
        <f>COUNTIF(SURAJ!AM:AM,calling_count!$A$19:$A$30)</f>
        <v>0</v>
      </c>
    </row>
    <row r="42" spans="1:34" x14ac:dyDescent="0.3">
      <c r="A42" s="1" t="s">
        <v>14</v>
      </c>
      <c r="B42">
        <f>COUNTIF(SURAJ!I:I,calling_count!$A$19:$A$30)</f>
        <v>0</v>
      </c>
      <c r="C42">
        <f>COUNTIF(SURAJ!J:J,calling_count!$A$19:$A$30)</f>
        <v>0</v>
      </c>
      <c r="D42">
        <f>COUNTIF(SURAJ!K:K,calling_count!$A$19:$A$30)</f>
        <v>0</v>
      </c>
      <c r="E42">
        <f>COUNTIF(SURAJ!L:L,calling_count!$A$19:$A$30)</f>
        <v>0</v>
      </c>
      <c r="F42">
        <f>COUNTIF(SURAJ!M:M,calling_count!$A$19:$A$30)</f>
        <v>0</v>
      </c>
      <c r="G42">
        <f>COUNTIF(SURAJ!N:N,calling_count!$A$19:$A$30)</f>
        <v>0</v>
      </c>
      <c r="H42">
        <f>COUNTIF(SURAJ!O:O,calling_count!$A$19:$A$30)</f>
        <v>0</v>
      </c>
      <c r="I42">
        <f>COUNTIF(SURAJ!P:P,calling_count!$A$19:$A$30)</f>
        <v>0</v>
      </c>
      <c r="J42">
        <f>COUNTIF(SURAJ!Q:Q,calling_count!$A$19:$A$30)</f>
        <v>0</v>
      </c>
      <c r="K42">
        <f>COUNTIF(SURAJ!R:R,calling_count!$A$19:$A$30)</f>
        <v>0</v>
      </c>
      <c r="L42">
        <f>COUNTIF(SURAJ!S:S,calling_count!$A$19:$A$30)</f>
        <v>0</v>
      </c>
      <c r="M42">
        <f>COUNTIF(SURAJ!T:T,calling_count!$A$19:$A$30)</f>
        <v>0</v>
      </c>
      <c r="N42">
        <f>COUNTIF(SURAJ!U:U,calling_count!$A$19:$A$30)</f>
        <v>0</v>
      </c>
      <c r="O42">
        <f>COUNTIF(SURAJ!V:V,calling_count!$A$19:$A$30)</f>
        <v>0</v>
      </c>
      <c r="P42">
        <f>COUNTIF(SURAJ!W:W,calling_count!$A$19:$A$30)</f>
        <v>0</v>
      </c>
      <c r="Q42">
        <f>COUNTIF(SURAJ!X:X,calling_count!$A$19:$A$30)</f>
        <v>0</v>
      </c>
      <c r="R42">
        <f>COUNTIF(SURAJ!Y:Y,calling_count!$A$19:$A$30)</f>
        <v>0</v>
      </c>
      <c r="S42">
        <f>COUNTIF(SURAJ!Z:Z,calling_count!$A$19:$A$30)</f>
        <v>0</v>
      </c>
      <c r="T42">
        <f>COUNTIF(SURAJ!AA:AA,calling_count!$A$19:$A$30)</f>
        <v>0</v>
      </c>
      <c r="U42">
        <f>COUNTIF(SURAJ!AB:AB,calling_count!$A$19:$A$30)</f>
        <v>0</v>
      </c>
      <c r="V42">
        <f>COUNTIF(SURAJ!AC:AC,calling_count!$A$19:$A$30)</f>
        <v>0</v>
      </c>
      <c r="W42">
        <f>COUNTIF(SURAJ!AD:AD,calling_count!$A$19:$A$30)</f>
        <v>0</v>
      </c>
      <c r="X42">
        <f>COUNTIF(SURAJ!AE:AE,calling_count!$A$19:$A$30)</f>
        <v>0</v>
      </c>
      <c r="Y42">
        <f>COUNTIF(SURAJ!AF:AF,calling_count!$A$19:$A$30)</f>
        <v>0</v>
      </c>
      <c r="Z42">
        <f>COUNTIF(SURAJ!AG:AG,calling_count!$A$19:$A$30)</f>
        <v>0</v>
      </c>
      <c r="AA42">
        <f>COUNTIF(SURAJ!AH:AH,calling_count!$A$19:$A$30)</f>
        <v>0</v>
      </c>
      <c r="AB42">
        <f>COUNTIF(SURAJ!AI:AI,calling_count!$A$19:$A$30)</f>
        <v>0</v>
      </c>
      <c r="AC42">
        <f>COUNTIF(SURAJ!AJ:AJ,calling_count!$A$19:$A$30)</f>
        <v>0</v>
      </c>
      <c r="AD42">
        <f>COUNTIF(SURAJ!AK:AK,calling_count!$A$19:$A$30)</f>
        <v>0</v>
      </c>
      <c r="AE42">
        <f>COUNTIF(SURAJ!AL:AL,calling_count!$A$19:$A$30)</f>
        <v>0</v>
      </c>
      <c r="AF42">
        <f>COUNTIF(SURAJ!AM:AM,calling_count!$A$19:$A$30)</f>
        <v>0</v>
      </c>
    </row>
    <row r="43" spans="1:34" x14ac:dyDescent="0.3">
      <c r="A43" s="1" t="s">
        <v>15</v>
      </c>
      <c r="B43">
        <f>COUNTIF(SURAJ!I:I,calling_count!$A$19:$A$30)</f>
        <v>0</v>
      </c>
      <c r="C43">
        <f>COUNTIF(SURAJ!J:J,calling_count!$A$19:$A$30)</f>
        <v>0</v>
      </c>
      <c r="D43">
        <f>COUNTIF(SURAJ!K:K,calling_count!$A$19:$A$30)</f>
        <v>0</v>
      </c>
      <c r="E43">
        <f>COUNTIF(SURAJ!L:L,calling_count!$A$19:$A$30)</f>
        <v>0</v>
      </c>
      <c r="F43">
        <f>COUNTIF(SURAJ!M:M,calling_count!$A$19:$A$30)</f>
        <v>0</v>
      </c>
      <c r="G43">
        <f>COUNTIF(SURAJ!N:N,calling_count!$A$19:$A$30)</f>
        <v>0</v>
      </c>
      <c r="H43">
        <f>COUNTIF(SURAJ!O:O,calling_count!$A$19:$A$30)</f>
        <v>0</v>
      </c>
      <c r="I43">
        <f>COUNTIF(SURAJ!P:P,calling_count!$A$19:$A$30)</f>
        <v>0</v>
      </c>
      <c r="J43">
        <f>COUNTIF(SURAJ!Q:Q,calling_count!$A$19:$A$30)</f>
        <v>0</v>
      </c>
      <c r="K43">
        <f>COUNTIF(SURAJ!R:R,calling_count!$A$19:$A$30)</f>
        <v>0</v>
      </c>
      <c r="L43">
        <f>COUNTIF(SURAJ!S:S,calling_count!$A$19:$A$30)</f>
        <v>0</v>
      </c>
      <c r="M43">
        <f>COUNTIF(SURAJ!T:T,calling_count!$A$19:$A$30)</f>
        <v>0</v>
      </c>
      <c r="N43">
        <f>COUNTIF(SURAJ!U:U,calling_count!$A$19:$A$30)</f>
        <v>0</v>
      </c>
      <c r="O43">
        <f>COUNTIF(SURAJ!V:V,calling_count!$A$19:$A$30)</f>
        <v>0</v>
      </c>
      <c r="P43">
        <f>COUNTIF(SURAJ!W:W,calling_count!$A$19:$A$30)</f>
        <v>0</v>
      </c>
      <c r="Q43">
        <f>COUNTIF(SURAJ!X:X,calling_count!$A$19:$A$30)</f>
        <v>0</v>
      </c>
      <c r="R43">
        <f>COUNTIF(SURAJ!Y:Y,calling_count!$A$19:$A$30)</f>
        <v>0</v>
      </c>
      <c r="S43">
        <f>COUNTIF(SURAJ!Z:Z,calling_count!$A$19:$A$30)</f>
        <v>0</v>
      </c>
      <c r="T43">
        <f>COUNTIF(SURAJ!AA:AA,calling_count!$A$19:$A$30)</f>
        <v>0</v>
      </c>
      <c r="U43">
        <f>COUNTIF(SURAJ!AB:AB,calling_count!$A$19:$A$30)</f>
        <v>0</v>
      </c>
      <c r="V43">
        <f>COUNTIF(SURAJ!AC:AC,calling_count!$A$19:$A$30)</f>
        <v>0</v>
      </c>
      <c r="W43">
        <f>COUNTIF(SURAJ!AD:AD,calling_count!$A$19:$A$30)</f>
        <v>0</v>
      </c>
      <c r="X43">
        <f>COUNTIF(SURAJ!AE:AE,calling_count!$A$19:$A$30)</f>
        <v>0</v>
      </c>
      <c r="Y43">
        <f>COUNTIF(SURAJ!AF:AF,calling_count!$A$19:$A$30)</f>
        <v>0</v>
      </c>
      <c r="Z43">
        <f>COUNTIF(SURAJ!AG:AG,calling_count!$A$19:$A$30)</f>
        <v>0</v>
      </c>
      <c r="AA43">
        <f>COUNTIF(SURAJ!AH:AH,calling_count!$A$19:$A$30)</f>
        <v>0</v>
      </c>
      <c r="AB43">
        <f>COUNTIF(SURAJ!AI:AI,calling_count!$A$19:$A$30)</f>
        <v>0</v>
      </c>
      <c r="AC43">
        <f>COUNTIF(SURAJ!AJ:AJ,calling_count!$A$19:$A$30)</f>
        <v>0</v>
      </c>
      <c r="AD43">
        <f>COUNTIF(SURAJ!AK:AK,calling_count!$A$19:$A$30)</f>
        <v>0</v>
      </c>
      <c r="AE43">
        <f>COUNTIF(SURAJ!AL:AL,calling_count!$A$19:$A$30)</f>
        <v>0</v>
      </c>
      <c r="AF43">
        <f>COUNTIF(SURAJ!AM:AM,calling_count!$A$19:$A$30)</f>
        <v>0</v>
      </c>
    </row>
    <row r="44" spans="1:34" x14ac:dyDescent="0.3">
      <c r="A44" s="1" t="s">
        <v>16</v>
      </c>
      <c r="B44">
        <f>COUNTIF(SURAJ!I:I,calling_count!$A$19:$A$30)</f>
        <v>0</v>
      </c>
      <c r="C44">
        <f>COUNTIF(SURAJ!J:J,calling_count!$A$19:$A$30)</f>
        <v>0</v>
      </c>
      <c r="D44">
        <f>COUNTIF(SURAJ!K:K,calling_count!$A$19:$A$30)</f>
        <v>0</v>
      </c>
      <c r="E44">
        <f>COUNTIF(SURAJ!L:L,calling_count!$A$19:$A$30)</f>
        <v>0</v>
      </c>
      <c r="F44">
        <f>COUNTIF(SURAJ!M:M,calling_count!$A$19:$A$30)</f>
        <v>0</v>
      </c>
      <c r="G44">
        <f>COUNTIF(SURAJ!N:N,calling_count!$A$19:$A$30)</f>
        <v>0</v>
      </c>
      <c r="H44">
        <f>COUNTIF(SURAJ!O:O,calling_count!$A$19:$A$30)</f>
        <v>0</v>
      </c>
      <c r="I44">
        <f>COUNTIF(SURAJ!P:P,calling_count!$A$19:$A$30)</f>
        <v>0</v>
      </c>
      <c r="J44">
        <f>COUNTIF(SURAJ!Q:Q,calling_count!$A$19:$A$30)</f>
        <v>0</v>
      </c>
      <c r="K44">
        <f>COUNTIF(SURAJ!R:R,calling_count!$A$19:$A$30)</f>
        <v>0</v>
      </c>
      <c r="L44">
        <f>COUNTIF(SURAJ!S:S,calling_count!$A$19:$A$30)</f>
        <v>0</v>
      </c>
      <c r="M44">
        <f>COUNTIF(SURAJ!T:T,calling_count!$A$19:$A$30)</f>
        <v>0</v>
      </c>
      <c r="N44">
        <f>COUNTIF(SURAJ!U:U,calling_count!$A$19:$A$30)</f>
        <v>0</v>
      </c>
      <c r="O44">
        <f>COUNTIF(SURAJ!V:V,calling_count!$A$19:$A$30)</f>
        <v>0</v>
      </c>
      <c r="P44">
        <f>COUNTIF(SURAJ!W:W,calling_count!$A$19:$A$30)</f>
        <v>0</v>
      </c>
      <c r="Q44">
        <f>COUNTIF(SURAJ!X:X,calling_count!$A$19:$A$30)</f>
        <v>0</v>
      </c>
      <c r="R44">
        <f>COUNTIF(SURAJ!Y:Y,calling_count!$A$19:$A$30)</f>
        <v>0</v>
      </c>
      <c r="S44">
        <f>COUNTIF(SURAJ!Z:Z,calling_count!$A$19:$A$30)</f>
        <v>0</v>
      </c>
      <c r="T44">
        <f>COUNTIF(SURAJ!AA:AA,calling_count!$A$19:$A$30)</f>
        <v>0</v>
      </c>
      <c r="U44">
        <f>COUNTIF(SURAJ!AB:AB,calling_count!$A$19:$A$30)</f>
        <v>0</v>
      </c>
      <c r="V44">
        <f>COUNTIF(SURAJ!AC:AC,calling_count!$A$19:$A$30)</f>
        <v>0</v>
      </c>
      <c r="W44">
        <f>COUNTIF(SURAJ!AD:AD,calling_count!$A$19:$A$30)</f>
        <v>0</v>
      </c>
      <c r="X44">
        <f>COUNTIF(SURAJ!AE:AE,calling_count!$A$19:$A$30)</f>
        <v>0</v>
      </c>
      <c r="Y44">
        <f>COUNTIF(SURAJ!AF:AF,calling_count!$A$19:$A$30)</f>
        <v>0</v>
      </c>
      <c r="Z44">
        <f>COUNTIF(SURAJ!AG:AG,calling_count!$A$19:$A$30)</f>
        <v>0</v>
      </c>
      <c r="AA44">
        <f>COUNTIF(SURAJ!AH:AH,calling_count!$A$19:$A$30)</f>
        <v>0</v>
      </c>
      <c r="AB44">
        <f>COUNTIF(SURAJ!AI:AI,calling_count!$A$19:$A$30)</f>
        <v>0</v>
      </c>
      <c r="AC44">
        <f>COUNTIF(SURAJ!AJ:AJ,calling_count!$A$19:$A$30)</f>
        <v>0</v>
      </c>
      <c r="AD44">
        <f>COUNTIF(SURAJ!AK:AK,calling_count!$A$19:$A$30)</f>
        <v>0</v>
      </c>
      <c r="AE44">
        <f>COUNTIF(SURAJ!AL:AL,calling_count!$A$19:$A$30)</f>
        <v>0</v>
      </c>
      <c r="AF44">
        <f>COUNTIF(SURAJ!AM:AM,calling_count!$A$19:$A$30)</f>
        <v>0</v>
      </c>
    </row>
    <row r="45" spans="1:34" x14ac:dyDescent="0.3">
      <c r="A45" s="1" t="s">
        <v>17</v>
      </c>
      <c r="B45">
        <f>COUNTIF(SURAJ!I:I,calling_count!$A$19:$A$30)</f>
        <v>0</v>
      </c>
      <c r="C45">
        <f>COUNTIF(SURAJ!J:J,calling_count!$A$19:$A$30)</f>
        <v>0</v>
      </c>
      <c r="D45">
        <f>COUNTIF(SURAJ!K:K,calling_count!$A$19:$A$30)</f>
        <v>0</v>
      </c>
      <c r="E45">
        <f>COUNTIF(SURAJ!L:L,calling_count!$A$19:$A$30)</f>
        <v>0</v>
      </c>
      <c r="F45">
        <f>COUNTIF(SURAJ!M:M,calling_count!$A$19:$A$30)</f>
        <v>0</v>
      </c>
      <c r="G45">
        <f>COUNTIF(SURAJ!N:N,calling_count!$A$19:$A$30)</f>
        <v>0</v>
      </c>
      <c r="H45">
        <f>COUNTIF(SURAJ!O:O,calling_count!$A$19:$A$30)</f>
        <v>0</v>
      </c>
      <c r="I45">
        <f>COUNTIF(SURAJ!P:P,calling_count!$A$19:$A$30)</f>
        <v>0</v>
      </c>
      <c r="J45">
        <f>COUNTIF(SURAJ!Q:Q,calling_count!$A$19:$A$30)</f>
        <v>0</v>
      </c>
      <c r="K45">
        <f>COUNTIF(SURAJ!R:R,calling_count!$A$19:$A$30)</f>
        <v>0</v>
      </c>
      <c r="L45">
        <f>COUNTIF(SURAJ!S:S,calling_count!$A$19:$A$30)</f>
        <v>0</v>
      </c>
      <c r="M45">
        <f>COUNTIF(SURAJ!T:T,calling_count!$A$19:$A$30)</f>
        <v>0</v>
      </c>
      <c r="N45">
        <f>COUNTIF(SURAJ!U:U,calling_count!$A$19:$A$30)</f>
        <v>0</v>
      </c>
      <c r="O45">
        <f>COUNTIF(SURAJ!V:V,calling_count!$A$19:$A$30)</f>
        <v>0</v>
      </c>
      <c r="P45">
        <f>COUNTIF(SURAJ!W:W,calling_count!$A$19:$A$30)</f>
        <v>0</v>
      </c>
      <c r="Q45">
        <f>COUNTIF(SURAJ!X:X,calling_count!$A$19:$A$30)</f>
        <v>0</v>
      </c>
      <c r="R45">
        <f>COUNTIF(SURAJ!Y:Y,calling_count!$A$19:$A$30)</f>
        <v>0</v>
      </c>
      <c r="S45">
        <f>COUNTIF(SURAJ!Z:Z,calling_count!$A$19:$A$30)</f>
        <v>0</v>
      </c>
      <c r="T45">
        <f>COUNTIF(SURAJ!AA:AA,calling_count!$A$19:$A$30)</f>
        <v>0</v>
      </c>
      <c r="U45">
        <f>COUNTIF(SURAJ!AB:AB,calling_count!$A$19:$A$30)</f>
        <v>0</v>
      </c>
      <c r="V45">
        <f>COUNTIF(SURAJ!AC:AC,calling_count!$A$19:$A$30)</f>
        <v>0</v>
      </c>
      <c r="W45">
        <f>COUNTIF(SURAJ!AD:AD,calling_count!$A$19:$A$30)</f>
        <v>0</v>
      </c>
      <c r="X45">
        <f>COUNTIF(SURAJ!AE:AE,calling_count!$A$19:$A$30)</f>
        <v>0</v>
      </c>
      <c r="Y45">
        <f>COUNTIF(SURAJ!AF:AF,calling_count!$A$19:$A$30)</f>
        <v>0</v>
      </c>
      <c r="Z45">
        <f>COUNTIF(SURAJ!AG:AG,calling_count!$A$19:$A$30)</f>
        <v>0</v>
      </c>
      <c r="AA45">
        <f>COUNTIF(SURAJ!AH:AH,calling_count!$A$19:$A$30)</f>
        <v>0</v>
      </c>
      <c r="AB45">
        <f>COUNTIF(SURAJ!AI:AI,calling_count!$A$19:$A$30)</f>
        <v>0</v>
      </c>
      <c r="AC45">
        <f>COUNTIF(SURAJ!AJ:AJ,calling_count!$A$19:$A$30)</f>
        <v>0</v>
      </c>
      <c r="AD45">
        <f>COUNTIF(SURAJ!AK:AK,calling_count!$A$19:$A$30)</f>
        <v>0</v>
      </c>
      <c r="AE45">
        <f>COUNTIF(SURAJ!AL:AL,calling_count!$A$19:$A$30)</f>
        <v>0</v>
      </c>
      <c r="AF45">
        <f>COUNTIF(SURAJ!AM:AM,calling_count!$A$19:$A$30)</f>
        <v>0</v>
      </c>
    </row>
    <row r="46" spans="1:34" x14ac:dyDescent="0.3">
      <c r="A46" s="1" t="s">
        <v>21</v>
      </c>
      <c r="B46">
        <f>COUNTIF(SURAJ!I:I,calling_count!$A$19:$A$30)</f>
        <v>0</v>
      </c>
      <c r="C46">
        <f>COUNTIF(SURAJ!J:J,calling_count!$A$19:$A$30)</f>
        <v>0</v>
      </c>
      <c r="D46">
        <f>COUNTIF(SURAJ!K:K,calling_count!$A$19:$A$30)</f>
        <v>0</v>
      </c>
      <c r="E46">
        <f>COUNTIF(SURAJ!L:L,calling_count!$A$19:$A$30)</f>
        <v>0</v>
      </c>
      <c r="F46">
        <f>COUNTIF(SURAJ!M:M,calling_count!$A$19:$A$30)</f>
        <v>0</v>
      </c>
      <c r="G46">
        <f>COUNTIF(SURAJ!N:N,calling_count!$A$19:$A$30)</f>
        <v>0</v>
      </c>
      <c r="H46">
        <f>COUNTIF(SURAJ!O:O,calling_count!$A$19:$A$30)</f>
        <v>0</v>
      </c>
      <c r="I46">
        <f>COUNTIF(SURAJ!P:P,calling_count!$A$19:$A$30)</f>
        <v>0</v>
      </c>
      <c r="J46">
        <f>COUNTIF(SURAJ!Q:Q,calling_count!$A$19:$A$30)</f>
        <v>0</v>
      </c>
      <c r="K46">
        <f>COUNTIF(SURAJ!R:R,calling_count!$A$19:$A$30)</f>
        <v>0</v>
      </c>
      <c r="L46">
        <f>COUNTIF(SURAJ!S:S,calling_count!$A$19:$A$30)</f>
        <v>0</v>
      </c>
      <c r="M46">
        <f>COUNTIF(SURAJ!T:T,calling_count!$A$19:$A$30)</f>
        <v>0</v>
      </c>
      <c r="N46">
        <f>COUNTIF(SURAJ!U:U,calling_count!$A$19:$A$30)</f>
        <v>0</v>
      </c>
      <c r="O46">
        <f>COUNTIF(SURAJ!V:V,calling_count!$A$19:$A$30)</f>
        <v>0</v>
      </c>
      <c r="P46">
        <f>COUNTIF(SURAJ!W:W,calling_count!$A$19:$A$30)</f>
        <v>0</v>
      </c>
      <c r="Q46">
        <f>COUNTIF(SURAJ!X:X,calling_count!$A$19:$A$30)</f>
        <v>0</v>
      </c>
      <c r="R46">
        <f>COUNTIF(SURAJ!Y:Y,calling_count!$A$19:$A$30)</f>
        <v>0</v>
      </c>
      <c r="S46">
        <f>COUNTIF(SURAJ!Z:Z,calling_count!$A$19:$A$30)</f>
        <v>0</v>
      </c>
      <c r="T46">
        <f>COUNTIF(SURAJ!AA:AA,calling_count!$A$19:$A$30)</f>
        <v>0</v>
      </c>
      <c r="U46">
        <f>COUNTIF(SURAJ!AB:AB,calling_count!$A$19:$A$30)</f>
        <v>0</v>
      </c>
      <c r="V46">
        <f>COUNTIF(SURAJ!AC:AC,calling_count!$A$19:$A$30)</f>
        <v>0</v>
      </c>
      <c r="W46">
        <f>COUNTIF(SURAJ!AD:AD,calling_count!$A$19:$A$30)</f>
        <v>0</v>
      </c>
      <c r="X46">
        <f>COUNTIF(SURAJ!AE:AE,calling_count!$A$19:$A$30)</f>
        <v>0</v>
      </c>
      <c r="Y46">
        <f>COUNTIF(SURAJ!AF:AF,calling_count!$A$19:$A$30)</f>
        <v>0</v>
      </c>
      <c r="Z46">
        <f>COUNTIF(SURAJ!AG:AG,calling_count!$A$19:$A$30)</f>
        <v>0</v>
      </c>
      <c r="AA46">
        <f>COUNTIF(SURAJ!AH:AH,calling_count!$A$19:$A$30)</f>
        <v>0</v>
      </c>
      <c r="AB46">
        <f>COUNTIF(SURAJ!AI:AI,calling_count!$A$19:$A$30)</f>
        <v>0</v>
      </c>
      <c r="AC46">
        <f>COUNTIF(SURAJ!AJ:AJ,calling_count!$A$19:$A$30)</f>
        <v>0</v>
      </c>
      <c r="AD46">
        <f>COUNTIF(SURAJ!AK:AK,calling_count!$A$19:$A$30)</f>
        <v>0</v>
      </c>
      <c r="AE46">
        <f>COUNTIF(SURAJ!AL:AL,calling_count!$A$19:$A$30)</f>
        <v>0</v>
      </c>
      <c r="AF46">
        <f>COUNTIF(SURAJ!AM:AM,calling_count!$A$19:$A$30)</f>
        <v>0</v>
      </c>
    </row>
    <row r="47" spans="1:34" s="10" customFormat="1" x14ac:dyDescent="0.3">
      <c r="A47" s="10" t="s">
        <v>50</v>
      </c>
      <c r="B47" s="10">
        <f>SUM(B35:B46)</f>
        <v>0</v>
      </c>
      <c r="C47" s="10">
        <f t="shared" ref="C47:AF47" si="2">SUM(C35:C46)</f>
        <v>0</v>
      </c>
      <c r="D47" s="10">
        <f t="shared" si="2"/>
        <v>0</v>
      </c>
      <c r="E47" s="10">
        <f t="shared" si="2"/>
        <v>0</v>
      </c>
      <c r="F47" s="10">
        <f t="shared" si="2"/>
        <v>0</v>
      </c>
      <c r="G47" s="10">
        <f t="shared" si="2"/>
        <v>0</v>
      </c>
      <c r="H47" s="10">
        <f t="shared" si="2"/>
        <v>0</v>
      </c>
      <c r="I47" s="10">
        <f t="shared" si="2"/>
        <v>0</v>
      </c>
      <c r="J47" s="10">
        <f t="shared" si="2"/>
        <v>0</v>
      </c>
      <c r="K47" s="10">
        <f t="shared" si="2"/>
        <v>0</v>
      </c>
      <c r="L47" s="10">
        <f t="shared" si="2"/>
        <v>0</v>
      </c>
      <c r="M47" s="10">
        <f t="shared" si="2"/>
        <v>0</v>
      </c>
      <c r="N47" s="10">
        <f t="shared" si="2"/>
        <v>0</v>
      </c>
      <c r="O47" s="10">
        <f t="shared" si="2"/>
        <v>0</v>
      </c>
      <c r="P47" s="10">
        <f t="shared" si="2"/>
        <v>0</v>
      </c>
      <c r="Q47" s="10">
        <f t="shared" si="2"/>
        <v>0</v>
      </c>
      <c r="R47" s="10">
        <f t="shared" si="2"/>
        <v>0</v>
      </c>
      <c r="S47" s="10">
        <f t="shared" si="2"/>
        <v>0</v>
      </c>
      <c r="T47" s="10">
        <f t="shared" si="2"/>
        <v>0</v>
      </c>
      <c r="U47" s="10">
        <f t="shared" si="2"/>
        <v>0</v>
      </c>
      <c r="V47" s="10">
        <f t="shared" si="2"/>
        <v>0</v>
      </c>
      <c r="W47" s="10">
        <f t="shared" si="2"/>
        <v>0</v>
      </c>
      <c r="X47" s="10">
        <f t="shared" si="2"/>
        <v>0</v>
      </c>
      <c r="Y47" s="10">
        <f t="shared" si="2"/>
        <v>0</v>
      </c>
      <c r="Z47" s="10">
        <f t="shared" si="2"/>
        <v>0</v>
      </c>
      <c r="AA47" s="10">
        <f t="shared" si="2"/>
        <v>0</v>
      </c>
      <c r="AB47" s="10">
        <f t="shared" si="2"/>
        <v>0</v>
      </c>
      <c r="AC47" s="10">
        <f t="shared" si="2"/>
        <v>0</v>
      </c>
      <c r="AD47" s="10">
        <f t="shared" si="2"/>
        <v>0</v>
      </c>
      <c r="AE47" s="10">
        <f t="shared" si="2"/>
        <v>0</v>
      </c>
      <c r="AF47" s="10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5AFE-F415-460D-BF88-49D8241824EF}">
  <dimension ref="A1:L19"/>
  <sheetViews>
    <sheetView workbookViewId="0">
      <selection activeCell="I22" sqref="I22"/>
    </sheetView>
  </sheetViews>
  <sheetFormatPr defaultRowHeight="14.4" x14ac:dyDescent="0.3"/>
  <cols>
    <col min="1" max="1" width="18.21875" style="20" customWidth="1"/>
    <col min="2" max="3" width="8.88671875" style="20"/>
    <col min="4" max="4" width="17.21875" style="20" customWidth="1"/>
    <col min="5" max="5" width="15" style="20" customWidth="1"/>
    <col min="6" max="7" width="8.88671875" style="20"/>
    <col min="8" max="8" width="9.109375" style="20" bestFit="1" customWidth="1"/>
    <col min="9" max="9" width="7.44140625" style="20" bestFit="1" customWidth="1"/>
    <col min="10" max="10" width="11.6640625" style="20" customWidth="1"/>
    <col min="11" max="11" width="12.21875" style="20" customWidth="1"/>
    <col min="12" max="12" width="9.5546875" style="20" bestFit="1" customWidth="1"/>
    <col min="13" max="16384" width="8.88671875" style="20"/>
  </cols>
  <sheetData>
    <row r="1" spans="1:12" ht="25.8" x14ac:dyDescent="0.5">
      <c r="A1" s="58" t="s">
        <v>98</v>
      </c>
      <c r="B1" s="58"/>
      <c r="D1" s="58" t="s">
        <v>830</v>
      </c>
      <c r="E1" s="58"/>
      <c r="I1" s="56" t="s">
        <v>105</v>
      </c>
      <c r="J1" s="56"/>
      <c r="K1" s="56"/>
      <c r="L1" s="56"/>
    </row>
    <row r="2" spans="1:12" ht="18" x14ac:dyDescent="0.35">
      <c r="A2" s="18" t="s">
        <v>94</v>
      </c>
      <c r="B2" s="19">
        <v>100</v>
      </c>
      <c r="D2" s="18" t="s">
        <v>94</v>
      </c>
      <c r="E2" s="19">
        <f>100*30</f>
        <v>3000</v>
      </c>
      <c r="I2" s="57" t="s">
        <v>108</v>
      </c>
      <c r="J2" s="57"/>
      <c r="K2" s="57"/>
    </row>
    <row r="3" spans="1:12" x14ac:dyDescent="0.3">
      <c r="A3" s="18" t="s">
        <v>95</v>
      </c>
      <c r="B3" s="19">
        <v>5</v>
      </c>
      <c r="D3" s="18" t="s">
        <v>95</v>
      </c>
      <c r="E3" s="19">
        <f>5*30</f>
        <v>150</v>
      </c>
      <c r="H3" s="18" t="s">
        <v>54</v>
      </c>
      <c r="I3" s="18" t="s">
        <v>106</v>
      </c>
      <c r="J3" s="18" t="s">
        <v>107</v>
      </c>
      <c r="K3" s="18" t="s">
        <v>109</v>
      </c>
      <c r="L3" s="18" t="s">
        <v>110</v>
      </c>
    </row>
    <row r="4" spans="1:12" x14ac:dyDescent="0.3">
      <c r="A4" s="18" t="s">
        <v>96</v>
      </c>
      <c r="B4" s="19">
        <v>2</v>
      </c>
      <c r="D4" s="18" t="s">
        <v>96</v>
      </c>
      <c r="E4" s="19">
        <f>2*30</f>
        <v>60</v>
      </c>
      <c r="H4" s="18" t="s">
        <v>63</v>
      </c>
      <c r="I4" s="21">
        <v>3000</v>
      </c>
      <c r="J4" s="21">
        <f>SUM(calling_count!B15:AE15)</f>
        <v>26</v>
      </c>
      <c r="K4" s="21">
        <f>J4-I4</f>
        <v>-2974</v>
      </c>
      <c r="L4" s="22">
        <f>J4/30</f>
        <v>0.8666666666666667</v>
      </c>
    </row>
    <row r="5" spans="1:12" x14ac:dyDescent="0.3">
      <c r="A5" s="18" t="s">
        <v>97</v>
      </c>
      <c r="B5" s="19">
        <v>5</v>
      </c>
      <c r="D5" s="18" t="s">
        <v>97</v>
      </c>
      <c r="E5" s="19">
        <f>5*30</f>
        <v>150</v>
      </c>
      <c r="H5" s="18" t="s">
        <v>51</v>
      </c>
      <c r="I5" s="21">
        <v>3000</v>
      </c>
      <c r="J5" s="21">
        <f>SUM(calling_count!B31:AF31)</f>
        <v>9</v>
      </c>
      <c r="K5" s="21">
        <f t="shared" ref="K5:K6" si="0">J5-I5</f>
        <v>-2991</v>
      </c>
      <c r="L5" s="22">
        <f t="shared" ref="L5:L6" si="1">J5/30</f>
        <v>0.3</v>
      </c>
    </row>
    <row r="6" spans="1:12" x14ac:dyDescent="0.3">
      <c r="A6" s="18" t="s">
        <v>32</v>
      </c>
      <c r="B6" s="19">
        <v>1</v>
      </c>
      <c r="D6" s="18" t="s">
        <v>32</v>
      </c>
      <c r="E6" s="19">
        <v>30</v>
      </c>
      <c r="H6" s="18" t="s">
        <v>92</v>
      </c>
      <c r="I6" s="21">
        <v>3000</v>
      </c>
      <c r="J6" s="21">
        <f>SUM(calling_count!B47:AF47)</f>
        <v>0</v>
      </c>
      <c r="K6" s="21">
        <f t="shared" si="0"/>
        <v>-3000</v>
      </c>
      <c r="L6" s="22">
        <f t="shared" si="1"/>
        <v>0</v>
      </c>
    </row>
    <row r="10" spans="1:12" ht="18" x14ac:dyDescent="0.35">
      <c r="A10" s="16">
        <v>45292</v>
      </c>
      <c r="B10" s="23"/>
      <c r="D10" s="16" t="s">
        <v>78</v>
      </c>
      <c r="E10" s="23"/>
    </row>
    <row r="11" spans="1:12" ht="21" x14ac:dyDescent="0.4">
      <c r="A11" s="55" t="s">
        <v>99</v>
      </c>
      <c r="B11" s="55"/>
      <c r="D11" s="55" t="s">
        <v>99</v>
      </c>
      <c r="E11" s="55"/>
    </row>
    <row r="12" spans="1:12" ht="21" x14ac:dyDescent="0.4">
      <c r="A12" s="17" t="s">
        <v>54</v>
      </c>
      <c r="B12" s="17" t="s">
        <v>100</v>
      </c>
      <c r="D12" s="17" t="s">
        <v>54</v>
      </c>
      <c r="E12" s="17" t="s">
        <v>100</v>
      </c>
    </row>
    <row r="13" spans="1:12" x14ac:dyDescent="0.3">
      <c r="A13" s="18" t="s">
        <v>51</v>
      </c>
      <c r="B13" s="19">
        <f>HLOOKUP(call_repoet!A10,calling_count!A18:AF31,14,)</f>
        <v>3</v>
      </c>
      <c r="D13" s="18" t="s">
        <v>51</v>
      </c>
      <c r="E13" s="19">
        <f>SUM(calling_count!B31:AF31)</f>
        <v>9</v>
      </c>
    </row>
    <row r="14" spans="1:12" x14ac:dyDescent="0.3">
      <c r="A14" s="18" t="s">
        <v>63</v>
      </c>
      <c r="B14" s="19">
        <f>HLOOKUP(call_repoet!A10,calling_count!A2:AF15,14)</f>
        <v>19</v>
      </c>
      <c r="D14" s="18" t="s">
        <v>63</v>
      </c>
      <c r="E14" s="19">
        <f>SUM(calling_count!B15:AE15)</f>
        <v>26</v>
      </c>
    </row>
    <row r="15" spans="1:12" x14ac:dyDescent="0.3">
      <c r="A15" s="18" t="s">
        <v>92</v>
      </c>
      <c r="B15" s="19">
        <f>HLOOKUP(A10, calling_count!A34:AF47,14)</f>
        <v>0</v>
      </c>
      <c r="D15" s="18" t="s">
        <v>92</v>
      </c>
      <c r="E15" s="19">
        <f>SUM(calling_count!B47:AF47)</f>
        <v>0</v>
      </c>
    </row>
    <row r="19" ht="18" x14ac:dyDescent="0.35"/>
  </sheetData>
  <mergeCells count="6">
    <mergeCell ref="A11:B11"/>
    <mergeCell ref="D11:E11"/>
    <mergeCell ref="I1:L1"/>
    <mergeCell ref="I2:K2"/>
    <mergeCell ref="A1:B1"/>
    <mergeCell ref="D1:E1"/>
  </mergeCells>
  <pageMargins left="0.7" right="0.7" top="0.75" bottom="0.75" header="0.3" footer="0.3"/>
  <ignoredErrors>
    <ignoredError sqref="E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1E0A-554F-481A-B0CA-6BF9FE3CB3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9E6D-65E4-4DF2-A0B6-1C96FC46BEEF}">
  <dimension ref="A1:L3"/>
  <sheetViews>
    <sheetView workbookViewId="0">
      <selection activeCell="B1" sqref="B1:B1048576"/>
    </sheetView>
  </sheetViews>
  <sheetFormatPr defaultRowHeight="14.4" x14ac:dyDescent="0.3"/>
  <cols>
    <col min="1" max="1" width="15.44140625" bestFit="1" customWidth="1"/>
    <col min="2" max="2" width="14.21875" style="42" bestFit="1" customWidth="1"/>
    <col min="3" max="3" width="10.33203125" style="12" bestFit="1" customWidth="1"/>
    <col min="4" max="4" width="11.77734375" bestFit="1" customWidth="1"/>
    <col min="5" max="5" width="16.88671875" bestFit="1" customWidth="1"/>
    <col min="6" max="6" width="13.44140625" bestFit="1" customWidth="1"/>
    <col min="7" max="7" width="15.44140625" bestFit="1" customWidth="1"/>
    <col min="8" max="8" width="15.77734375" bestFit="1" customWidth="1"/>
    <col min="9" max="9" width="14.88671875" bestFit="1" customWidth="1"/>
    <col min="10" max="10" width="15.88671875" bestFit="1" customWidth="1"/>
    <col min="11" max="11" width="15.109375" bestFit="1" customWidth="1"/>
    <col min="12" max="12" width="12.6640625" bestFit="1" customWidth="1"/>
  </cols>
  <sheetData>
    <row r="1" spans="1:12" x14ac:dyDescent="0.3">
      <c r="A1" t="s">
        <v>822</v>
      </c>
      <c r="B1" s="42" t="s">
        <v>65</v>
      </c>
      <c r="C1" s="12" t="s">
        <v>829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3">
      <c r="A2" s="40">
        <v>45440.844594907408</v>
      </c>
      <c r="B2" s="41">
        <v>45292</v>
      </c>
      <c r="C2" s="12">
        <v>45292</v>
      </c>
      <c r="D2" t="s">
        <v>63</v>
      </c>
      <c r="E2" t="s">
        <v>823</v>
      </c>
      <c r="F2" t="s">
        <v>823</v>
      </c>
      <c r="G2">
        <v>7777777777</v>
      </c>
      <c r="H2" t="s">
        <v>823</v>
      </c>
      <c r="I2" t="s">
        <v>64</v>
      </c>
      <c r="J2" t="s">
        <v>93</v>
      </c>
      <c r="K2" t="s">
        <v>20</v>
      </c>
      <c r="L2" t="s">
        <v>823</v>
      </c>
    </row>
    <row r="3" spans="1:12" x14ac:dyDescent="0.3">
      <c r="A3" s="40">
        <v>45440.849560185183</v>
      </c>
      <c r="B3" s="41">
        <v>45293</v>
      </c>
      <c r="C3" s="12">
        <v>45292</v>
      </c>
      <c r="D3" t="s">
        <v>63</v>
      </c>
      <c r="E3" t="s">
        <v>824</v>
      </c>
      <c r="F3" t="s">
        <v>824</v>
      </c>
      <c r="G3">
        <v>8888888888</v>
      </c>
      <c r="H3" t="s">
        <v>824</v>
      </c>
      <c r="I3" t="s">
        <v>64</v>
      </c>
      <c r="J3" t="s">
        <v>828</v>
      </c>
      <c r="K3" t="s">
        <v>19</v>
      </c>
      <c r="L3" t="s">
        <v>824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f f a 3 8 2 - 9 b 7 c - 4 5 8 3 - 8 c 0 1 - e d f 6 f d 7 b 2 0 4 1 "   x m l n s = " h t t p : / / s c h e m a s . m i c r o s o f t . c o m / D a t a M a s h u p " > A A A A A M c I A A B Q S w M E F A A C A A g A o L 2 8 W B j F G J 2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L Q M z I 1 0 j O w 0 Y c J 2 v h m 5 i E U G A E d D J J F E r R x L s 0 p K S 1 K t U v N 0 / X 0 s 9 G H c W 3 0 o X 6 w A w B Q S w M E F A A C A A g A o L 2 8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C 9 v F i W 2 1 / r x w U A A P s Y A A A T A B w A R m 9 y b X V s Y X M v U 2 V j d G l v b j E u b S C i G A A o o B Q A A A A A A A A A A A A A A A A A A A A A A A A A A A D t W G t T 2 z g U / c 4 M / 8 H j z u z E u 7 G D k 5 C E d p i d 4 K Q t h T y a p K U t 7 T C O L W I X 2 3 I l m f A Y / v t K d h 6 W b K c h 2 / 3 U Z Q Y C 9 0 q 6 9 x 6 d K x 2 B g U V c G E j j 5 F N / t b e H H R M B W 3 o h T 8 y p B 6 Q D q V R T Z O l Y 8 g D Z 3 5 P o 1 x h G y A L U c g G m 2 t C c g R L 7 x Y A B A Q H B J d k h J M Q v K x U b W l i b Q T j z g G Z B v 4 J D B E w b O w A Q X L E r o F I d t o 1 P q n 4 7 P q u / O x 9 e h B 8 + + u 3 R 0 a C F b s a + 5 X q 6 2 Q g e P F P t q 9 W z 7 k N U v 3 + o e c H h x P a J 8 e H 9 9 6 g X H a i G 5 6 l 3 b e O i d l u 7 P 4 H v O q 2 3 a q s S R l O H + N 7 f M 9 c + r j e b z W q 1 q j f / w G 5 A E z k m K A K y o p S T U j o m M Q 9 o J U l J j w d P l 8 z y b e F 9 I R u O G c w o G J P 7 E D A M Y k i 0 C T I D f A 2 R b 0 A v 8 g P m x K V 4 q f L j o 5 w Y d b k s E e q Q C L g j T 2 V p a a 9 S + 2 l A G n W N T U s 5 a g U T 6 g X 2 w w J 7 o 8 D e L L C 3 C u x H B X b 9 o M h R V L J e 5 R x P y v 6 e G + Q i n G W f X s y 8 E w T n G K A s 7 + b z u e Y G t m s G 9 G e E C X I B t l 1 E G Q 7 R f c J E Y h J Q G b O f b N s q v k m j m t g h y N Q Y d W R l x Y D u H T V a h G U Y J / Q a Q V 9 6 y 8 b Q N N i n F t t L S W q 0 6 D Q B Z A 0 B H H n k y q J J m m 4 A k J S x f F W / q s i d O U Q l L q E B / p Q F t j x v E Q 9 a J u t k W a B W 3 i r X p u q b I f 1 G N / T P v / j Q 9 e J J E c 4 O P y w e H j o w A O L 4 x r M r s w G 2 Z I H Q z 1 t h D q b Y J U A W 2 J + z y H j Y 7 o s Z H 8 V D p y R Q f d d W K c o e n M l i Y + Q l F C J o R x Z h O M 9 c b m P 0 5 5 O E o S C 1 Z b G 9 s o u o 1 R j 8 m Q e n C / D p n M s R n I + B F 7 f C 8 W 7 s / K b s c j p u a q T t D s 0 8 + 2 9 0 Z q 5 A H 4 H A 9 C m K y T i 8 x j 1 x L M w l Y X d 4 j G W j N 7 z q t 3 v d T M O L x r i t j U F / 0 j Y m V / 2 B z G f i w 1 s a Y E A c S p 1 M P g n P 1 v m I i Z c f 1 2 m w I O s D b 2 V a x 1 0 N a M j F W O j F Y O T n u k Y l j n s + M N q T 0 0 F f q B I i G 6 B 8 x G N X Y Y m 6 W O P y c x V o h y K r m 4 o U U 1 0 X G J + 3 n e 7 Y G L W H y x r T 9 3 A m y v o u j o N d 6 b k X c f f O A p 5 m R A j R O / g C o p s p h D c l 5 f G y T 1 c 7 l h d T 5 W 9 P l 4 t 7 e i d t t b h c H z k 0 + b b J N a Z w F p o s D T r v S m N U 2 I L b U 0 L o w l w 6 8 B R I k 4 P b s F x R Q l O T 2 t e E k r o D P N e n 1 x s q B L O A I 0 y z L F I B p u X E a 2 r x m q s l S 1 c 0 m Z d U F u U D s j k f f W N C P 6 k l U V R p g D b m q B b m u D w B c r a M O b Z N K O 7 p 7 b b l B N B K w d b 7 w q c X 1 5 2 i w r r q Z N m f l J 1 u 7 Z + l 9 W p / b 1 / U 3 d U d d P f W 7 7 3 3 4 Z f P 0 f T z F 3 B G 6 u D L f c 3 x u x / 9 N + e v O 6 N P d w P k 1 F s E E O 8 s o A 8 3 e B e A 6 + v D h 2 b n X c N T H 3 6 c n x 5 9 / 3 j V t + c n H d W 5 b c A f U a u + f O / 9 Q t E O 5 6 p D U 6 c i C j u u n y P I + Q G i U o z 1 9 q T z M i C O a j m u Z 7 M X t H j T c v 6 6 k r l 0 O f + h k t H O n L + h Z J Q x 5 2 8 q G d H L + V t K R u l y / i M l q 3 S 5 A f q B k h W 2 / A h d y Z W g A t b / t b z M f X v / L v o y 5 z j s I g R R 5 j S k e 4 Q v X O I k X v E a + x c S k A t a 5 r o q 1 T u p N k n L 0 D X 5 U z x P U T r F 3 j R R V 1 D k l D + B o c S K T e V 8 4 4 b F g l F f L z G k D I O M c G 9 j + q a W W H g W 9 l J O N N o G i 0 F t z x t b p m c i H P 9 r q o D + x V f o k v + Z b B j t J 6 4 P M D H 9 c M k C 2 6 R H K z X G F B n 3 p F z V Z E A / N I N 7 i U m 4 r N N z 6 a m / 2 R f 5 0 / j m F n s t c Z 8 v / 0 M h T j + J M H 1 y Y r z Q S o J 3 1 H 3 / 4 X T U 7 X X 7 k 4 y v R y 9 H O j V / Y o e + m J E b Z k J u Y I O e o Q O / G Z Q G v H Y W p 6 e v 1 E Q D 1 3 a X z 7 V f J 5 / / J 8 R 2 h D g N q M J h 3 d S j s D t r e N u 2 n Q C b U f a S n A x d K L U O x V W L L a X L F e i 0 u V M Q 5 E R j s / K D C Q m x p w E b m 4 r G o m j s F y H g a p t 3 e 7 / w u Z V 5 C s l i N i k K i a w R i J L h R g 4 b M g Q Q 9 l z c Z m 5 n x e e t W P K r f w B Q S w E C L Q A U A A I A C A C g v b x Y G M U Y n a c A A A D 3 A A A A E g A A A A A A A A A A A A A A A A A A A A A A Q 2 9 u Z m l n L 1 B h Y 2 t h Z 2 U u e G 1 s U E s B A i 0 A F A A C A A g A o L 2 8 W F N y O C y b A A A A 4 Q A A A B M A A A A A A A A A A A A A A A A A 8 w A A A F t D b 2 5 0 Z W 5 0 X 1 R 5 c G V z X S 5 4 b W x Q S w E C L Q A U A A I A C A C g v b x Y l t t f 6 8 c F A A D 7 G A A A E w A A A A A A A A A A A A A A A A D b A Q A A R m 9 y b X V s Y X M v U 2 V j d G l v b j E u b V B L B Q Y A A A A A A w A D A M I A A A D v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R Q A A A A A A A O l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F U M T Q 6 M z I 6 M z Q u N z U 2 N T c 4 O V o i I C 8 + P E V u d H J 5 I F R 5 c G U 9 I k Z p b G x D b 2 x 1 b W 5 U e X B l c y I g V m F s d W U 9 I n N C Z 0 1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k Z T Y z N j Y 0 L T B j N j c t N D h l Y y 1 i Y W N j L W R j M G V h O W R i N W R l Y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N o Y W 5 n Z W Q g V H l w Z S 5 7 Q 2 9 s d W 1 u M S w w f S Z x d W 9 0 O y w m c X V v d D t T Z W N 0 a W 9 u M S 9 U Y W J s Z S A w I C g z K S 9 D a G F u Z 2 V k I F R 5 c G U u e 0 N v b H V t b j I s M X 0 m c X V v d D s s J n F 1 b 3 Q 7 U 2 V j d G l v b j E v V G F i b G U g M C A o M y k v Q 2 h h b m d l Z C B U e X B l L n t D b 2 x 1 b W 4 z L D J 9 J n F 1 b 3 Q 7 L C Z x d W 9 0 O 1 N l Y 3 R p b 2 4 x L 1 R h Y m x l I D A g K D M p L 0 N o Y W 5 n Z W Q g V H l w Z S 5 7 Q 2 9 s d W 1 u N C w z f S Z x d W 9 0 O y w m c X V v d D t T Z W N 0 a W 9 u M S 9 U Y W J s Z S A w I C g z K S 9 D a G F u Z 2 V k I F R 5 c G U u e 0 N v b H V t b j U s N H 0 m c X V v d D s s J n F 1 b 3 Q 7 U 2 V j d G l v b j E v V G F i b G U g M C A o M y k v Q 2 h h b m d l Z C B U e X B l L n t D b 2 x 1 b W 4 2 L D V 9 J n F 1 b 3 Q 7 L C Z x d W 9 0 O 1 N l Y 3 R p b 2 4 x L 1 R h Y m x l I D A g K D M p L 0 N o Y W 5 n Z W Q g V H l w Z S 5 7 Q 2 9 s d W 1 u N y w 2 f S Z x d W 9 0 O y w m c X V v d D t T Z W N 0 a W 9 u M S 9 U Y W J s Z S A w I C g z K S 9 D a G F u Z 2 V k I F R 5 c G U u e 0 N v b H V t b j g s N 3 0 m c X V v d D s s J n F 1 b 3 Q 7 U 2 V j d G l v b j E v V G F i b G U g M C A o M y k v Q 2 h h b m d l Z C B U e X B l L n t D b 2 x 1 b W 4 5 L D h 9 J n F 1 b 3 Q 7 L C Z x d W 9 0 O 1 N l Y 3 R p b 2 4 x L 1 R h Y m x l I D A g K D M p L 0 N o Y W 5 n Z W Q g V H l w Z S 5 7 Q 2 9 s d W 1 u M T A s O X 0 m c X V v d D s s J n F 1 b 3 Q 7 U 2 V j d G l v b j E v V G F i b G U g M C A o M y k v Q 2 h h b m d l Z C B U e X B l L n t D b 2 x 1 b W 4 x M S w x M H 0 m c X V v d D s s J n F 1 b 3 Q 7 U 2 V j d G l v b j E v V G F i b G U g M C A o M y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I D A g K D M p L 0 N o Y W 5 n Z W Q g V H l w Z S 5 7 Q 2 9 s d W 1 u M S w w f S Z x d W 9 0 O y w m c X V v d D t T Z W N 0 a W 9 u M S 9 U Y W J s Z S A w I C g z K S 9 D a G F u Z 2 V k I F R 5 c G U u e 0 N v b H V t b j I s M X 0 m c X V v d D s s J n F 1 b 3 Q 7 U 2 V j d G l v b j E v V G F i b G U g M C A o M y k v Q 2 h h b m d l Z C B U e X B l L n t D b 2 x 1 b W 4 z L D J 9 J n F 1 b 3 Q 7 L C Z x d W 9 0 O 1 N l Y 3 R p b 2 4 x L 1 R h Y m x l I D A g K D M p L 0 N o Y W 5 n Z W Q g V H l w Z S 5 7 Q 2 9 s d W 1 u N C w z f S Z x d W 9 0 O y w m c X V v d D t T Z W N 0 a W 9 u M S 9 U Y W J s Z S A w I C g z K S 9 D a G F u Z 2 V k I F R 5 c G U u e 0 N v b H V t b j U s N H 0 m c X V v d D s s J n F 1 b 3 Q 7 U 2 V j d G l v b j E v V G F i b G U g M C A o M y k v Q 2 h h b m d l Z C B U e X B l L n t D b 2 x 1 b W 4 2 L D V 9 J n F 1 b 3 Q 7 L C Z x d W 9 0 O 1 N l Y 3 R p b 2 4 x L 1 R h Y m x l I D A g K D M p L 0 N o Y W 5 n Z W Q g V H l w Z S 5 7 Q 2 9 s d W 1 u N y w 2 f S Z x d W 9 0 O y w m c X V v d D t T Z W N 0 a W 9 u M S 9 U Y W J s Z S A w I C g z K S 9 D a G F u Z 2 V k I F R 5 c G U u e 0 N v b H V t b j g s N 3 0 m c X V v d D s s J n F 1 b 3 Q 7 U 2 V j d G l v b j E v V G F i b G U g M C A o M y k v Q 2 h h b m d l Z C B U e X B l L n t D b 2 x 1 b W 4 5 L D h 9 J n F 1 b 3 Q 7 L C Z x d W 9 0 O 1 N l Y 3 R p b 2 4 x L 1 R h Y m x l I D A g K D M p L 0 N o Y W 5 n Z W Q g V H l w Z S 5 7 Q 2 9 s d W 1 u M T A s O X 0 m c X V v d D s s J n F 1 b 3 Q 7 U 2 V j d G l v b j E v V G F i b G U g M C A o M y k v Q 2 h h b m d l Z C B U e X B l L n t D b 2 x 1 b W 4 x M S w x M H 0 m c X V v d D s s J n F 1 b 3 Q 7 U 2 V j d G l v b j E v V G F i b G U g M C A o M y k v Q 2 h h b m d l Z C B U e X B l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j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d U M T g 6 M z g 6 M D E u N j M x N D I 2 M 1 o i I C 8 + P E V u d H J 5 I F R 5 c G U 9 I k Z p b G x D b 2 x 1 b W 5 U e X B l c y I g V m F s d W U 9 I n N C Z 1 l H Q m d Z P S I g L z 4 8 R W 5 0 c n k g V H l w Z T 0 i R m l s b E N v b H V t b k 5 h b W V z I i B W Y W x 1 Z T 0 i c 1 s m c X V v d D t D T V B f T k F N R S Z x d W 9 0 O y w m c X V v d D t O Q U 1 F J n F 1 b 3 Q 7 L C Z x d W 9 0 O 0 x P Q 0 F U S U 9 O J n F 1 b 3 Q 7 L C Z x d W 9 0 O 0 N P T l R B Q 1 R f T k 8 m c X V v d D s s J n F 1 b 3 Q 7 R E V T Q 1 J B U F R J T 0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V h Y W I 2 N D E t N z k z Y i 0 0 M z k 2 L T h i Z j A t M D E 2 Z D Y w Y T h i Z T c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N o Y W 5 n Z W Q g V H l w Z S 5 7 Q 2 9 s d W 1 u M S w w f S Z x d W 9 0 O y w m c X V v d D t T Z W N 0 a W 9 u M S 9 U Y W J s Z S A x L 0 N o Y W 5 n Z W Q g V H l w Z S 5 7 Q 2 9 s d W 1 u N C w z f S Z x d W 9 0 O y w m c X V v d D t T Z W N 0 a W 9 u M S 9 U Y W J s Z S A x L 0 N o Y W 5 n Z W Q g V H l w Z S 5 7 Q 2 9 s d W 1 u M i w x f S Z x d W 9 0 O y w m c X V v d D t T Z W N 0 a W 9 u M S 9 U Y W J s Z S A x L 0 N o Y W 5 n Z W Q g V H l w Z S 5 7 Q 2 9 s d W 1 u N S w 0 f S Z x d W 9 0 O y w m c X V v d D t T Z W N 0 a W 9 u M S 9 U Y W J s Z S A x L 0 N o Y W 5 n Z W Q g V H l w Z S 5 7 Q 2 9 s d W 1 u N i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x L 0 N o Y W 5 n Z W Q g V H l w Z S 5 7 Q 2 9 s d W 1 u M S w w f S Z x d W 9 0 O y w m c X V v d D t T Z W N 0 a W 9 u M S 9 U Y W J s Z S A x L 0 N o Y W 5 n Z W Q g V H l w Z S 5 7 Q 2 9 s d W 1 u N C w z f S Z x d W 9 0 O y w m c X V v d D t T Z W N 0 a W 9 u M S 9 U Y W J s Z S A x L 0 N o Y W 5 n Z W Q g V H l w Z S 5 7 Q 2 9 s d W 1 u M i w x f S Z x d W 9 0 O y w m c X V v d D t T Z W N 0 a W 9 u M S 9 U Y W J s Z S A x L 0 N o Y W 5 n Z W Q g V H l w Z S 5 7 Q 2 9 s d W 1 u N S w 0 f S Z x d W 9 0 O y w m c X V v d D t T Z W N 0 a W 9 u M S 9 U Y W J s Z S A x L 0 N o Y W 5 n Z W Q g V H l w Z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V 8 x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I y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1 Q x O D o 0 N z o 0 N y 4 3 N z Q 0 N z E 1 W i I g L z 4 8 R W 5 0 c n k g V H l w Z T 0 i R m l s b E N v b H V t b l R 5 c G V z I i B W Y W x 1 Z T 0 i c 0 J n W U d C Z z 0 9 I i A v P j x F b n R y e S B U e X B l P S J G a W x s Q 2 9 s d W 1 u T m F t Z X M i I F Z h b H V l P S J z W y Z x d W 9 0 O 0 N N U F 9 O Q U 1 F J n F 1 b 3 Q 7 L C Z x d W 9 0 O 0 5 B T U U m c X V v d D s s J n F 1 b 3 Q 7 Q 0 9 O V E F D V F 9 O T y Z x d W 9 0 O y w m c X V v d D t M T 0 N B V E l P T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O T V j Z W Z i N y 0 5 Z j k w L T Q 4 N m M t Y W M 2 Z C 1 l O D V i M z R l N 2 M y N G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E v Q 2 h h b m d l Z C B U e X B l L n t D T V B f T k F N R S w w f S Z x d W 9 0 O y w m c X V v d D t T Z W N 0 a W 9 u M S 9 U Y W J s Z V 8 x L 0 V 4 d H J h Y 3 R l Z C B U Z X h 0 I E F m d G V y I E R l b G l t a X R l c i 5 7 T k F N R S w x f S Z x d W 9 0 O y w m c X V v d D t T Z W N 0 a W 9 u M S 9 U Y W J s Z V 8 x L 0 V 4 d H J h Y 3 R l Z C B U Z X h 0 I E F m d G V y I E R l b G l t a X R l c j E u e 0 N P T l R B Q 1 R f T k 8 s M n 0 m c X V v d D s s J n F 1 b 3 Q 7 U 2 V j d G l v b j E v V G F i b G V f M S 9 F e H R y Y W N 0 Z W Q g V G V 4 d C B C Z W Z v c m U g R G V s a W 1 p d G V y L n t M T 0 N B V E l P T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V 8 x L 0 N o Y W 5 n Z W Q g V H l w Z S 5 7 Q 0 1 Q X 0 5 B T U U s M H 0 m c X V v d D s s J n F 1 b 3 Q 7 U 2 V j d G l v b j E v V G F i b G V f M S 9 F e H R y Y W N 0 Z W Q g V G V 4 d C B B Z n R l c i B E Z W x p b W l 0 Z X I u e 0 5 B T U U s M X 0 m c X V v d D s s J n F 1 b 3 Q 7 U 2 V j d G l v b j E v V G F i b G V f M S 9 F e H R y Y W N 0 Z W Q g V G V 4 d C B B Z n R l c i B E Z W x p b W l 0 Z X I x L n t D T 0 5 U Q U N U X 0 5 P L D J 9 J n F 1 b 3 Q 7 L C Z x d W 9 0 O 1 N l Y 3 R p b 2 4 x L 1 R h Y m x l X z E v R X h 0 c m F j d G V k I F R l e H Q g Q m V m b 3 J l I E R l b G l t a X R l c i 5 7 T E 9 D Q V R J T 0 4 s M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V G F i b G V f M i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0 V 4 d H J h Y 3 R l Z C U y M F R l e H Q l M j B B Z n R l c i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l F 1 Z X J 5 S U Q i I F Z h b H V l P S J z N T U 1 N T Y 0 N m U t O W M 5 Z C 0 0 O D E z L T h h Z D g t Z j k z Y 2 E 5 M T R j N T h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2 h h b m d l Z C B U e X B l M S 5 7 V G l t Z X N 0 Y W 1 w L D B 9 J n F 1 b 3 Q 7 L C Z x d W 9 0 O 1 N l Y 3 R p b 2 4 x L 1 R h Y m x l I D I v Q 2 h h b m d l Z C B U e X B l M S 5 7 U 0 0 g T k F N R S w x f S Z x d W 9 0 O y w m c X V v d D t T Z W N 0 a W 9 u M S 9 U Y W J s Z S A y L 0 N o Y W 5 n Z W Q g V H l w Z T E u e 0 N v b X B h b n k g T m F t Z S w y f S Z x d W 9 0 O y w m c X V v d D t T Z W N 0 a W 9 u M S 9 U Y W J s Z S A y L 0 N o Y W 5 n Z W Q g V H l w Z T E u e 0 N s a W V u d C B O Y W 1 l L D N 9 J n F 1 b 3 Q 7 L C Z x d W 9 0 O 1 N l Y 3 R p b 2 4 x L 1 R h Y m x l I D I v Q 2 h h b m d l Z C B U e X B l M S 5 7 Q 2 x p Z W 5 0 I E 5 1 b W J l c i w 0 f S Z x d W 9 0 O y w m c X V v d D t T Z W N 0 a W 9 u M S 9 U Y W J s Z S A y L 0 N o Y W 5 n Z W Q g V H l w Z T E u e 0 N s a W V u d C B M b 2 N h d G l v b i w 1 f S Z x d W 9 0 O y w m c X V v d D t T Z W N 0 a W 9 u M S 9 U Y W J s Z S A y L 0 N o Y W 5 n Z W Q g V H l w Z T E u e 0 J 1 c 2 l u Z X N z I F R 5 c G U s N n 0 m c X V v d D s s J n F 1 b 3 Q 7 U 2 V j d G l v b j E v V G F i b G U g M i 9 D a G F u Z 2 V k I F R 5 c G U x L n t S R V F V S V J F T U V O V C w 3 f S Z x d W 9 0 O y w m c X V v d D t T Z W N 0 a W 9 u M S 9 U Y W J s Z S A y L 0 N o Y W 5 n Z W Q g V H l w Z T E u e 0 1 h Y 2 h p b m U g V H l w Z S w 4 f S Z x d W 9 0 O y w m c X V v d D t T Z W N 0 a W 9 u M S 9 U Y W J s Z S A y L 0 N o Y W 5 n Z W Q g V H l w Z T E u e 0 R l c 2 N y a X B 0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y L 0 N o Y W 5 n Z W Q g V H l w Z T E u e 1 R p b W V z d G F t c C w w f S Z x d W 9 0 O y w m c X V v d D t T Z W N 0 a W 9 u M S 9 U Y W J s Z S A y L 0 N o Y W 5 n Z W Q g V H l w Z T E u e 1 N N I E 5 B T U U s M X 0 m c X V v d D s s J n F 1 b 3 Q 7 U 2 V j d G l v b j E v V G F i b G U g M i 9 D a G F u Z 2 V k I F R 5 c G U x L n t D b 2 1 w Y W 5 5 I E 5 h b W U s M n 0 m c X V v d D s s J n F 1 b 3 Q 7 U 2 V j d G l v b j E v V G F i b G U g M i 9 D a G F u Z 2 V k I F R 5 c G U x L n t D b G l l b n Q g T m F t Z S w z f S Z x d W 9 0 O y w m c X V v d D t T Z W N 0 a W 9 u M S 9 U Y W J s Z S A y L 0 N o Y W 5 n Z W Q g V H l w Z T E u e 0 N s a W V u d C B O d W 1 i Z X I s N H 0 m c X V v d D s s J n F 1 b 3 Q 7 U 2 V j d G l v b j E v V G F i b G U g M i 9 D a G F u Z 2 V k I F R 5 c G U x L n t D b G l l b n Q g T G 9 j Y X R p b 2 4 s N X 0 m c X V v d D s s J n F 1 b 3 Q 7 U 2 V j d G l v b j E v V G F i b G U g M i 9 D a G F u Z 2 V k I F R 5 c G U x L n t C d X N p b m V z c y B U e X B l L D Z 9 J n F 1 b 3 Q 7 L C Z x d W 9 0 O 1 N l Y 3 R p b 2 4 x L 1 R h Y m x l I D I v Q 2 h h b m d l Z C B U e X B l M S 5 7 U k V R V U l S R U 1 F T l Q s N 3 0 m c X V v d D s s J n F 1 b 3 Q 7 U 2 V j d G l v b j E v V G F i b G U g M i 9 D a G F u Z 2 V k I F R 5 c G U x L n t N Y W N o a W 5 l I F R 5 c G U s O H 0 m c X V v d D s s J n F 1 b 3 Q 7 U 2 V j d G l v b j E v V G F i b G U g M i 9 D a G F u Z 2 V k I F R 5 c G U x L n t E Z X N j c m l w d G l v b i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X N 0 Y W 1 w J n F 1 b 3 Q 7 L C Z x d W 9 0 O 1 N N I E 5 B T U U m c X V v d D s s J n F 1 b 3 Q 7 Q 2 9 t c G F u e S B O Y W 1 l J n F 1 b 3 Q 7 L C Z x d W 9 0 O 0 N s a W V u d C B O Y W 1 l J n F 1 b 3 Q 7 L C Z x d W 9 0 O 0 N s a W V u d C B O d W 1 i Z X I m c X V v d D s s J n F 1 b 3 Q 7 Q 2 x p Z W 5 0 I E x v Y 2 F 0 a W 9 u J n F 1 b 3 Q 7 L C Z x d W 9 0 O 0 J 1 c 2 l u Z X N z I F R 5 c G U m c X V v d D s s J n F 1 b 3 Q 7 U k V R V U l S R U 1 F T l Q m c X V v d D s s J n F 1 b 3 Q 7 T W F j a G l u Z S B U e X B l J n F 1 b 3 Q 7 L C Z x d W 9 0 O 0 R l c 2 N y a X B 0 a W 9 u J n F 1 b 3 Q 7 X S I g L z 4 8 R W 5 0 c n k g V H l w Z T 0 i R m l s b E N v b H V t b l R 5 c G V z I i B W Y W x 1 Z T 0 i c 0 J 3 W U d C Z 0 1 H Q m d Z R 0 J n P T 0 i I C 8 + P E V u d H J 5 I F R 5 c G U 9 I k Z p b G x M Y X N 0 V X B k Y X R l Z C I g V m F s d W U 9 I m Q y M D I 0 L T A 1 L T I 4 V D E 0 O j U z O j I 5 L j M 3 O T Q y N D F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j I 4 Z T A 5 N y 0 2 N T k x L T R m N W Q t Y j k 0 Y i 0 4 N D d j O T Y 2 N D E 5 Z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O F Q x O D o w O D o x N y 4 y O D A y O D A w W i I g L z 4 8 R W 5 0 c n k g V H l w Z T 0 i R m l s b E N v b H V t b l R 5 c G V z I i B W Y W x 1 Z T 0 i c 0 J 3 T U p C Z 1 l H Q X d Z R 0 J n W U c i I C 8 + P E V u d H J 5 I F R 5 c G U 9 I k Z p b G x D b 2 x 1 b W 5 O Y W 1 l c y I g V m F s d W U 9 I n N b J n F 1 b 3 Q 7 V G l t Z X N 0 Y W 1 w J n F 1 b 3 Q 7 L C Z x d W 9 0 O 0 1 v b n R o J n F 1 b 3 Q 7 L C Z x d W 9 0 O 0 R h d G U m c X V v d D s s J n F 1 b 3 Q 7 U 0 0 g T k F N R S Z x d W 9 0 O y w m c X V v d D t D b 2 1 w Y W 5 5 I E 5 h b W U m c X V v d D s s J n F 1 b 3 Q 7 Q 2 x p Z W 5 0 I E 5 h b W U m c X V v d D s s J n F 1 b 3 Q 7 Q 2 x p Z W 5 0 I E 5 1 b W J l c i Z x d W 9 0 O y w m c X V v d D t D b G l l b n Q g T G 9 j Y X R p b 2 4 m c X V v d D s s J n F 1 b 3 Q 7 Q n V z a W 5 l c 3 M g V H l w Z S Z x d W 9 0 O y w m c X V v d D t S R V F V S V J F T U V O V C Z x d W 9 0 O y w m c X V v d D t N Y W N o a W 5 l I F R 5 c G U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M y 9 D a G F u Z 2 V k I F R 5 c G U u e 1 R p b W V z d G F t c C w w f S Z x d W 9 0 O y w m c X V v d D t T Z W N 0 a W 9 u M S 9 U Y W J s Z V 8 z L 0 l u c 2 V y d G V k I E 1 v b n R o L n t N b 2 5 0 a C w x M H 0 m c X V v d D s s J n F 1 b 3 Q 7 U 2 V j d G l v b j E v V G F i b G V f M y 9 J b n N l c n R l Z C B E Y X R l L n t E Y X R l L D E x f S Z x d W 9 0 O y w m c X V v d D t T Z W N 0 a W 9 u M S 9 U Y W J s Z V 8 z L 0 N o Y W 5 n Z W Q g V H l w Z S 5 7 U 0 0 g T k F N R S w x f S Z x d W 9 0 O y w m c X V v d D t T Z W N 0 a W 9 u M S 9 U Y W J s Z V 8 z L 0 N o Y W 5 n Z W Q g V H l w Z S 5 7 Q 2 9 t c G F u e S B O Y W 1 l L D J 9 J n F 1 b 3 Q 7 L C Z x d W 9 0 O 1 N l Y 3 R p b 2 4 x L 1 R h Y m x l X z M v Q 2 h h b m d l Z C B U e X B l L n t D b G l l b n Q g T m F t Z S w z f S Z x d W 9 0 O y w m c X V v d D t T Z W N 0 a W 9 u M S 9 U Y W J s Z V 8 z L 0 N o Y W 5 n Z W Q g V H l w Z S 5 7 Q 2 x p Z W 5 0 I E 5 1 b W J l c i w 0 f S Z x d W 9 0 O y w m c X V v d D t T Z W N 0 a W 9 u M S 9 U Y W J s Z V 8 z L 0 N o Y W 5 n Z W Q g V H l w Z S 5 7 Q 2 x p Z W 5 0 I E x v Y 2 F 0 a W 9 u L D V 9 J n F 1 b 3 Q 7 L C Z x d W 9 0 O 1 N l Y 3 R p b 2 4 x L 1 R h Y m x l X z M v Q 2 h h b m d l Z C B U e X B l L n t C d X N p b m V z c y B U e X B l L D Z 9 J n F 1 b 3 Q 7 L C Z x d W 9 0 O 1 N l Y 3 R p b 2 4 x L 1 R h Y m x l X z M v Q 2 h h b m d l Z C B U e X B l L n t S R V F V S V J F T U V O V C w 3 f S Z x d W 9 0 O y w m c X V v d D t T Z W N 0 a W 9 u M S 9 U Y W J s Z V 8 z L 0 N o Y W 5 n Z W Q g V H l w Z S 5 7 T W F j a G l u Z S B U e X B l L D h 9 J n F 1 b 3 Q 7 L C Z x d W 9 0 O 1 N l Y 3 R p b 2 4 x L 1 R h Y m x l X z M v Q 2 h h b m d l Z C B U e X B l L n t E Z X N j c m l w d G l v b i w 5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M y 9 D a G F u Z 2 V k I F R 5 c G U u e 1 R p b W V z d G F t c C w w f S Z x d W 9 0 O y w m c X V v d D t T Z W N 0 a W 9 u M S 9 U Y W J s Z V 8 z L 0 l u c 2 V y d G V k I E 1 v b n R o L n t N b 2 5 0 a C w x M H 0 m c X V v d D s s J n F 1 b 3 Q 7 U 2 V j d G l v b j E v V G F i b G V f M y 9 J b n N l c n R l Z C B E Y X R l L n t E Y X R l L D E x f S Z x d W 9 0 O y w m c X V v d D t T Z W N 0 a W 9 u M S 9 U Y W J s Z V 8 z L 0 N o Y W 5 n Z W Q g V H l w Z S 5 7 U 0 0 g T k F N R S w x f S Z x d W 9 0 O y w m c X V v d D t T Z W N 0 a W 9 u M S 9 U Y W J s Z V 8 z L 0 N o Y W 5 n Z W Q g V H l w Z S 5 7 Q 2 9 t c G F u e S B O Y W 1 l L D J 9 J n F 1 b 3 Q 7 L C Z x d W 9 0 O 1 N l Y 3 R p b 2 4 x L 1 R h Y m x l X z M v Q 2 h h b m d l Z C B U e X B l L n t D b G l l b n Q g T m F t Z S w z f S Z x d W 9 0 O y w m c X V v d D t T Z W N 0 a W 9 u M S 9 U Y W J s Z V 8 z L 0 N o Y W 5 n Z W Q g V H l w Z S 5 7 Q 2 x p Z W 5 0 I E 5 1 b W J l c i w 0 f S Z x d W 9 0 O y w m c X V v d D t T Z W N 0 a W 9 u M S 9 U Y W J s Z V 8 z L 0 N o Y W 5 n Z W Q g V H l w Z S 5 7 Q 2 x p Z W 5 0 I E x v Y 2 F 0 a W 9 u L D V 9 J n F 1 b 3 Q 7 L C Z x d W 9 0 O 1 N l Y 3 R p b 2 4 x L 1 R h Y m x l X z M v Q 2 h h b m d l Z C B U e X B l L n t C d X N p b m V z c y B U e X B l L D Z 9 J n F 1 b 3 Q 7 L C Z x d W 9 0 O 1 N l Y 3 R p b 2 4 x L 1 R h Y m x l X z M v Q 2 h h b m d l Z C B U e X B l L n t S R V F V S V J F T U V O V C w 3 f S Z x d W 9 0 O y w m c X V v d D t T Z W N 0 a W 9 u M S 9 U Y W J s Z V 8 z L 0 N o Y W 5 n Z W Q g V H l w Z S 5 7 T W F j a G l u Z S B U e X B l L D h 9 J n F 1 b 3 Q 7 L C Z x d W 9 0 O 1 N l Y 3 R p b 2 4 x L 1 R h Y m x l X z M v Q 2 h h b m d l Z C B U e X B l L n t E Z X N j c m l w d G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y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y 9 J b n N l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z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g x V E r W o n k e 3 T m Y v 2 A l z A g A A A A A C A A A A A A A Q Z g A A A A E A A C A A A A C t q V s 9 S u c k m g w 6 / H c S v 0 A Y z / 4 D R q Q 3 b G D S b C h l t P l g S w A A A A A O g A A A A A I A A C A A A A C p p x D r B d H f m J X / U 1 M T w Z B L y J 0 z v m Z 6 K u L m j t B 1 E F p G D 1 A A A A D J r 2 4 T f 2 C B f / y a 7 o 3 G u I R e 8 f H o K z I 2 u 4 4 W h o f 3 a H I X W o o O p L o v 2 D Z Z 8 G J + a Z d q v f a 3 z n Z 9 p n J Y g G h 5 0 K 9 y D H p O A T z D 9 N n V C 8 G v M E c F Q M j H n U A A A A B J R v 1 P U T d M 5 7 8 s R k h B a 1 7 q e 7 j p S f 0 D e 9 F 5 6 0 + 9 E N a f 1 9 q 6 1 f L n L / N 4 S E 4 5 P R C H C z K s R F f d T Q L Y G o A e L 5 N m u j 2 c < / D a t a M a s h u p > 
</file>

<file path=customXml/itemProps1.xml><?xml version="1.0" encoding="utf-8"?>
<ds:datastoreItem xmlns:ds="http://schemas.openxmlformats.org/officeDocument/2006/customXml" ds:itemID="{E572A0B5-A91B-4745-8697-DCE14C57E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WEB_SCRAP_DATAA</vt:lpstr>
      <vt:lpstr>FINAL REPORT</vt:lpstr>
      <vt:lpstr>Rohit</vt:lpstr>
      <vt:lpstr>SURAJ</vt:lpstr>
      <vt:lpstr>Yash</vt:lpstr>
      <vt:lpstr>calling_count</vt:lpstr>
      <vt:lpstr>call_repoet</vt:lpstr>
      <vt:lpstr>Sheet2</vt:lpstr>
      <vt:lpstr>REQ_RESP</vt:lpstr>
      <vt:lpstr>REQ_REPORT</vt:lpstr>
      <vt:lpstr>Matchmackin</vt:lpstr>
      <vt:lpstr>MM_REPORT</vt:lpstr>
      <vt:lpstr>FIN_TRACK</vt:lpstr>
      <vt:lpstr>FIN_REPORT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</dc:creator>
  <cp:lastModifiedBy>Rohit Uke</cp:lastModifiedBy>
  <dcterms:created xsi:type="dcterms:W3CDTF">2015-06-05T18:17:20Z</dcterms:created>
  <dcterms:modified xsi:type="dcterms:W3CDTF">2024-05-29T17:12:10Z</dcterms:modified>
</cp:coreProperties>
</file>