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eaem\OneDrive\Documents\WindowsExcel\"/>
    </mc:Choice>
  </mc:AlternateContent>
  <xr:revisionPtr revIDLastSave="0" documentId="13_ncr:1_{26924003-2E68-4446-B561-471AE785F79C}" xr6:coauthVersionLast="47" xr6:coauthVersionMax="47" xr10:uidLastSave="{00000000-0000-0000-0000-000000000000}"/>
  <bookViews>
    <workbookView xWindow="5760" yWindow="1680" windowWidth="17280" windowHeight="8880" activeTab="2" xr2:uid="{0A0D8D68-EFC2-4074-BDCA-85DAF874A3F1}"/>
  </bookViews>
  <sheets>
    <sheet name="Input Data" sheetId="2" r:id="rId1"/>
    <sheet name="Master Data" sheetId="1" r:id="rId2"/>
    <sheet name="Dashboard" sheetId="3" r:id="rId3"/>
    <sheet name="Analysis" sheetId="4" r:id="rId4"/>
  </sheets>
  <definedNames>
    <definedName name="_xlchart.v1.0" hidden="1">Analysis!$AH$3:$AH$7</definedName>
    <definedName name="_xlchart.v1.1" hidden="1">Analysis!$AI$3:$AI$7</definedName>
    <definedName name="_xlchart.v1.2" hidden="1">Analysis!$AH$3:$AH$7</definedName>
    <definedName name="_xlchart.v1.3" hidden="1">Analysis!$AI$3:$AI$7</definedName>
    <definedName name="Category">OFFSET(Analysis!$AD$2,1,0,COUNT(Analysis!XFA:XFA))</definedName>
    <definedName name="CategoryRange">OFFSET(Analysis!$AD$2,1,1,COUNT(Analysis!XFA:XFA))</definedName>
    <definedName name="Checked">Analysis!#REF!</definedName>
    <definedName name="Slicer_MONTH">#N/A</definedName>
    <definedName name="Slicer_PAYMENT_MODE">#N/A</definedName>
    <definedName name="Slicer_SALE_TYPE">#N/A</definedName>
    <definedName name="Slicer_YEAR">#N/A</definedName>
    <definedName name="Underchecked">Analysis!#REF!</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2" i="4" l="1"/>
  <c r="AA11" i="4"/>
  <c r="AA10" i="4"/>
  <c r="AA9" i="4"/>
  <c r="AA8" i="4"/>
  <c r="AA7" i="4"/>
  <c r="AA6" i="4"/>
  <c r="AA5" i="4"/>
  <c r="AA4" i="4"/>
  <c r="AA3" i="4"/>
  <c r="Z12" i="4"/>
  <c r="Z11" i="4"/>
  <c r="Z10" i="4"/>
  <c r="Z9" i="4"/>
  <c r="Z8" i="4"/>
  <c r="Z7" i="4"/>
  <c r="Z6" i="4"/>
  <c r="Z5" i="4"/>
  <c r="Z4" i="4"/>
  <c r="Z3" i="4"/>
  <c r="AI3" i="4" a="1"/>
  <c r="AI3" i="4" s="1"/>
  <c r="AG3" i="4" s="1" a="1"/>
  <c r="AG3" i="4" s="1"/>
  <c r="AH3" i="4" a="1"/>
  <c r="AH3" i="4" s="1"/>
  <c r="X3" i="4" a="1"/>
  <c r="X3" i="4" s="1"/>
  <c r="W3" i="4" a="1"/>
  <c r="W3" i="4" s="1"/>
  <c r="U3" i="4" s="1" a="1"/>
  <c r="U3" i="4" s="1"/>
  <c r="V3" i="4" a="1"/>
  <c r="V3" i="4" s="1"/>
  <c r="N4" i="4"/>
  <c r="O4" i="4" s="1"/>
  <c r="N5" i="4"/>
  <c r="O5" i="4" s="1"/>
  <c r="N6" i="4"/>
  <c r="O6" i="4" s="1"/>
  <c r="N7" i="4"/>
  <c r="O7" i="4" s="1"/>
  <c r="N8" i="4"/>
  <c r="O8" i="4" s="1"/>
  <c r="N9" i="4"/>
  <c r="O9" i="4" s="1"/>
  <c r="N10" i="4"/>
  <c r="O10" i="4" s="1"/>
  <c r="N11" i="4"/>
  <c r="O11" i="4" s="1"/>
  <c r="N12" i="4"/>
  <c r="O12" i="4" s="1"/>
  <c r="N13" i="4"/>
  <c r="O13" i="4" s="1"/>
  <c r="N14" i="4"/>
  <c r="O14" i="4" s="1"/>
  <c r="N3" i="4"/>
  <c r="O3" i="4" s="1"/>
  <c r="M4" i="4"/>
  <c r="M5" i="4"/>
  <c r="M6" i="4"/>
  <c r="M7" i="4"/>
  <c r="M8" i="4"/>
  <c r="M9" i="4"/>
  <c r="M10" i="4"/>
  <c r="M11" i="4"/>
  <c r="M12" i="4"/>
  <c r="M13" i="4"/>
  <c r="M14" i="4"/>
  <c r="M3"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6" i="4"/>
  <c r="F7" i="4" s="1"/>
  <c r="F5" i="4"/>
  <c r="Q48" i="4" l="1" a="1"/>
  <c r="Q48" i="4" s="1"/>
  <c r="AH1" i="4"/>
  <c r="AI1" i="4"/>
  <c r="V1" i="4"/>
  <c r="X1" i="4"/>
  <c r="W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<sst xmlns="http://schemas.openxmlformats.org/spreadsheetml/2006/main" count="1884" uniqueCount="140">
  <si>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</si>
  <si>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</si>
  <si>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</si>
  <si>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</si>
  <si>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</si>
  <si>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</si>
  <si>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</si>
  <si>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</si>
  <si>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</si>
  <si>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</si>
  <si>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</si>
  <si>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</si>
  <si>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</si>
  <si>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</si>
  <si>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</si>
  <si>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</si>
  <si>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</si>
  <si>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</si>
  <si>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</si>
  <si>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</si>
  <si>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</si>
  <si>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</si>
  <si>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</si>
  <si>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</si>
  <si>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</si>
  <si>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</si>
  <si>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</si>
  <si>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</si>
  <si>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</si>
  <si>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</si>
  <si>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</si>
  <si>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</si>
  <si>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</si>
  <si>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</si>
  <si>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</si>
  <si>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</si>
  <si>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</si>
  <si>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</si>
  <si>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</si>
  <si>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</si>
  <si>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</si>
  <si>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</si>
  <si>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</si>
  <si>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</si>
  <si>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</si>
  <si>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</si>
  <si>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</si>
  <si>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</si>
  <si>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</si>
  <si>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</si>
  <si>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</si>
  <si>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</si>
  <si>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</si>
  <si>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</si>
  <si>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</si>
  <si>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</si>
  <si>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</si>
  <si>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</si>
  <si>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</si>
  <si>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</si>
  <si>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</si>
  <si>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</si>
  <si>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</si>
  <si>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</si>
  <si>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</si>
  <si>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</si>
  <si>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</si>
  <si>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</si>
  <si>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</si>
  <si>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</si>
  <si>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</si>
  <si>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</si>
  <si>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</si>
  <si>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</si>
  <si>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</si>
  <si>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</si>
  <si>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</si>
  <si>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</si>
  <si>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</si>
  <si>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</si>
  <si>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</si>
  <si>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</si>
  <si>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</si>
  <si>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</si>
  <si>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</si>
  <si>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</si>
  <si>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</si>
  <si>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</si>
  <si>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</si>
  <si>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</si>
  <si>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</si>
  <si>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</si>
  <si>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</si>
  <si>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</si>
  <si>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</si>
  <si>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</si>
  <si>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</si>
  <si>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</si>
  <si>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</si>
  <si>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</si>
  <si>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</si>
  <si>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</si>
  <si>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</si>
  <si>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</si>
  <si>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</si>
  <si>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</si>
  <si>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</si>
  <si>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</si>
  <si>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</si>
  <si>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</si>
  <si>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</si>
  <si>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</si>
  <si>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</si>
  <si>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</si>
  <si>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</si>
  <si>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</si>
  <si>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</si>
  <si>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</si>
  <si>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</si>
  <si>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</si>
  <si>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</si>
  <si>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January</t>
  </si>
  <si>
    <t>February</t>
  </si>
  <si>
    <t>March</t>
  </si>
  <si>
    <t>April</t>
  </si>
  <si>
    <t>May</t>
  </si>
  <si>
    <t>June</t>
  </si>
  <si>
    <t>July</t>
  </si>
  <si>
    <t>August</t>
  </si>
  <si>
    <t>September</t>
  </si>
  <si>
    <t>October</t>
  </si>
  <si>
    <t>November</t>
  </si>
  <si>
    <t>December</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</si>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</sst>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5C]#,##0.00"/>
    <numFmt numFmtId="166" formatCode="[$$-409]#,##0.00"/>
    <numFmt numFmtId="167"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0" fontId="0" fillId="0" borderId="0" xfId="0" applyAlignment="1">
      <alignment horizontal="left"/>
    </xf>
    <xf numFmtId="166" fontId="0" fillId="0" borderId="0" xfId="0" applyNumberFormat="1"/>
    <xf numFmtId="166" fontId="1" fillId="4" borderId="1" xfId="0" applyNumberFormat="1" applyFont="1" applyFill="1" applyBorder="1" applyAlignment="1">
      <alignment horizontal="center" vertical="center"/>
    </xf>
    <xf numFmtId="9" fontId="0" fillId="0" borderId="0" xfId="1" applyFont="1"/>
    <xf numFmtId="0" fontId="0" fillId="0" borderId="0" xfId="0">
      <extLst>
        <ext xmlns:xfpb="http://schemas.microsoft.com/office/spreadsheetml/2022/featurepropertybag" uri="{C7286773-470A-42A8-94C5-96B5CB345126}">
          <xfpb:xfComplement i="0"/>
        </ext>
      </extLst>
    </xf>
    <xf numFmtId="167" fontId="0" fillId="0" borderId="0" xfId="1" applyNumberFormat="1" applyFont="1"/>
    <xf numFmtId="167" fontId="0" fillId="0" borderId="0" xfId="0" applyNumberFormat="1"/>
  </cellXfs>
  <cellStyles count="2">
    <cellStyle name="Normal" xfId="0" builtinId="0"/>
    <cellStyle name="Percent" xfId="1" builtinId="5"/>
  </cellStyles>
  <dxfs count="31">
    <dxf>
      <numFmt numFmtId="166" formatCode="[$$-409]#,##0.00"/>
    </dxf>
    <dxf>
      <numFmt numFmtId="166"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3" tint="-0.499984740745262"/>
        </patternFill>
      </fill>
      <border diagonalUp="0" diagonalDown="0">
        <left/>
        <right/>
        <top/>
        <bottom/>
        <vertical/>
        <horizontal/>
      </border>
    </dxf>
    <dxf>
      <font>
        <sz val="9"/>
        <color theme="0"/>
        <name val="Poppins"/>
      </font>
      <fill>
        <patternFill>
          <bgColor theme="3" tint="-0.499984740745262"/>
        </patternFill>
      </fill>
      <border diagonalUp="0" diagonalDown="0">
        <left/>
        <right/>
        <top/>
        <bottom/>
        <vertical/>
        <horizontal/>
      </border>
    </dxf>
  </dxfs>
  <tableStyles count="1" defaultTableStyle="TableStyleMedium2" defaultPivotStyle="PivotStyleLight16">
    <tableStyle name="SLICER 3" pivot="0" table="0" count="10" xr9:uid="{8210D2B7-ED21-4043-9E77-3E3043044EE1}">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22/11/relationships/FeaturePropertyBag" Target="featurePropertyBag/feature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83000">
                <a:srgbClr val="C0000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40530174297228"/>
          <c:y val="4.1935674333472339E-2"/>
          <c:w val="0.86259253588087881"/>
          <c:h val="0.81015090464215767"/>
        </c:manualLayout>
      </c:layout>
      <c:areaChart>
        <c:grouping val="standard"/>
        <c:varyColors val="0"/>
        <c:ser>
          <c:idx val="0"/>
          <c:order val="0"/>
          <c:tx>
            <c:strRef>
              <c:f>Analysis!$B$2</c:f>
              <c:strCache>
                <c:ptCount val="1"/>
                <c:pt idx="0">
                  <c:v>Total</c:v>
                </c:pt>
              </c:strCache>
            </c:strRef>
          </c:tx>
          <c:spPr>
            <a:gradFill flip="none" rotWithShape="1">
              <a:gsLst>
                <a:gs pos="0">
                  <a:schemeClr val="accent1">
                    <a:lumMod val="5000"/>
                    <a:lumOff val="95000"/>
                  </a:schemeClr>
                </a:gs>
                <a:gs pos="83000">
                  <a:srgbClr val="C00000"/>
                </a:gs>
              </a:gsLst>
              <a:lin ang="16200000" scaled="1"/>
              <a:tileRect/>
            </a:gra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6D4-4BF3-80E2-583794E3C445}"/>
            </c:ext>
          </c:extLst>
        </c:ser>
        <c:dLbls>
          <c:showLegendKey val="0"/>
          <c:showVal val="0"/>
          <c:showCatName val="0"/>
          <c:showSerName val="0"/>
          <c:showPercent val="0"/>
          <c:showBubbleSize val="0"/>
        </c:dLbls>
        <c:axId val="1958568767"/>
        <c:axId val="1958564927"/>
      </c:areaChart>
      <c:catAx>
        <c:axId val="1958568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958564927"/>
        <c:crosses val="autoZero"/>
        <c:auto val="1"/>
        <c:lblAlgn val="ctr"/>
        <c:lblOffset val="100"/>
        <c:noMultiLvlLbl val="0"/>
      </c:catAx>
      <c:valAx>
        <c:axId val="195856492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9585687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gradFill>
              <a:gsLst>
                <a:gs pos="0">
                  <a:schemeClr val="accent1">
                    <a:lumMod val="5000"/>
                    <a:lumOff val="95000"/>
                  </a:schemeClr>
                </a:gs>
                <a:gs pos="83000">
                  <a:srgbClr val="C00000"/>
                </a:gs>
              </a:gsLst>
              <a:lin ang="16200000" scaled="0"/>
            </a:gradFill>
            <a:ln>
              <a:noFill/>
            </a:ln>
            <a:effectLst/>
          </c:spPr>
          <c:invertIfNegative val="0"/>
          <c:cat>
            <c:strRef>
              <c:f>Analysis!$L$3:$L$14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Analysis!$M$3:$M$14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A566-4DF1-856A-1CCD89D31E7C}"/>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E5468923-2342-49AC-B468-58386E5D184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566-4DF1-856A-1CCD89D31E7C}"/>
                </c:ext>
              </c:extLst>
            </c:dLbl>
            <c:dLbl>
              <c:idx val="1"/>
              <c:tx>
                <c:rich>
                  <a:bodyPr/>
                  <a:lstStyle/>
                  <a:p>
                    <a:fld id="{565C4078-1AC8-46CA-BD43-4BBB13C1171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66-4DF1-856A-1CCD89D31E7C}"/>
                </c:ext>
              </c:extLst>
            </c:dLbl>
            <c:dLbl>
              <c:idx val="2"/>
              <c:tx>
                <c:rich>
                  <a:bodyPr/>
                  <a:lstStyle/>
                  <a:p>
                    <a:fld id="{2A67B4EC-B6AB-4DCE-A09A-FB4E2BC0A44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66-4DF1-856A-1CCD89D31E7C}"/>
                </c:ext>
              </c:extLst>
            </c:dLbl>
            <c:dLbl>
              <c:idx val="3"/>
              <c:tx>
                <c:rich>
                  <a:bodyPr/>
                  <a:lstStyle/>
                  <a:p>
                    <a:fld id="{E7B7D0CB-7C38-4180-91FC-9594CB58369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66-4DF1-856A-1CCD89D31E7C}"/>
                </c:ext>
              </c:extLst>
            </c:dLbl>
            <c:dLbl>
              <c:idx val="4"/>
              <c:tx>
                <c:rich>
                  <a:bodyPr/>
                  <a:lstStyle/>
                  <a:p>
                    <a:fld id="{4469895D-E828-4957-B52F-D9023EAD306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66-4DF1-856A-1CCD89D31E7C}"/>
                </c:ext>
              </c:extLst>
            </c:dLbl>
            <c:dLbl>
              <c:idx val="5"/>
              <c:tx>
                <c:rich>
                  <a:bodyPr/>
                  <a:lstStyle/>
                  <a:p>
                    <a:fld id="{904E2CB7-2FF7-4784-A1B7-8452E08B630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66-4DF1-856A-1CCD89D31E7C}"/>
                </c:ext>
              </c:extLst>
            </c:dLbl>
            <c:dLbl>
              <c:idx val="6"/>
              <c:tx>
                <c:rich>
                  <a:bodyPr/>
                  <a:lstStyle/>
                  <a:p>
                    <a:fld id="{3C5BA103-A3D9-4584-8D25-FE0AAE630FF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66-4DF1-856A-1CCD89D31E7C}"/>
                </c:ext>
              </c:extLst>
            </c:dLbl>
            <c:dLbl>
              <c:idx val="7"/>
              <c:tx>
                <c:rich>
                  <a:bodyPr/>
                  <a:lstStyle/>
                  <a:p>
                    <a:fld id="{D51B891A-9F9C-4B26-8102-C74EFF28CDE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566-4DF1-856A-1CCD89D31E7C}"/>
                </c:ext>
              </c:extLst>
            </c:dLbl>
            <c:dLbl>
              <c:idx val="8"/>
              <c:tx>
                <c:rich>
                  <a:bodyPr/>
                  <a:lstStyle/>
                  <a:p>
                    <a:fld id="{66AD78E5-77A9-448C-872D-8789CF9A021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566-4DF1-856A-1CCD89D31E7C}"/>
                </c:ext>
              </c:extLst>
            </c:dLbl>
            <c:dLbl>
              <c:idx val="9"/>
              <c:tx>
                <c:rich>
                  <a:bodyPr/>
                  <a:lstStyle/>
                  <a:p>
                    <a:fld id="{D173CCD7-B203-405F-95AD-5DC3AD997D2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566-4DF1-856A-1CCD89D31E7C}"/>
                </c:ext>
              </c:extLst>
            </c:dLbl>
            <c:dLbl>
              <c:idx val="10"/>
              <c:tx>
                <c:rich>
                  <a:bodyPr/>
                  <a:lstStyle/>
                  <a:p>
                    <a:fld id="{CFBC4AF1-3BEB-4D91-82E4-F3A155898F3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566-4DF1-856A-1CCD89D31E7C}"/>
                </c:ext>
              </c:extLst>
            </c:dLbl>
            <c:dLbl>
              <c:idx val="11"/>
              <c:tx>
                <c:rich>
                  <a:bodyPr/>
                  <a:lstStyle/>
                  <a:p>
                    <a:fld id="{2444782A-04B3-463E-9F75-4C45F316009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566-4DF1-856A-1CCD89D31E7C}"/>
                </c:ext>
              </c:extLst>
            </c:dLbl>
            <c:spPr>
              <a:noFill/>
              <a:ln>
                <a:noFill/>
              </a:ln>
              <a:effectLst/>
            </c:spPr>
            <c:txPr>
              <a:bodyPr rot="0" spcFirstLastPara="1" vertOverflow="ellipsis" vert="horz" wrap="square" anchor="ctr" anchorCtr="1"/>
              <a:lstStyle/>
              <a:p>
                <a:pPr>
                  <a:defRPr sz="8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Analysis!$N$3:$N$14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A566-4DF1-856A-1CCD89D31E7C}"/>
            </c:ext>
          </c:extLst>
        </c:ser>
        <c:dLbls>
          <c:showLegendKey val="0"/>
          <c:showVal val="0"/>
          <c:showCatName val="0"/>
          <c:showSerName val="0"/>
          <c:showPercent val="0"/>
          <c:showBubbleSize val="0"/>
        </c:dLbls>
        <c:gapWidth val="50"/>
        <c:overlap val="100"/>
        <c:axId val="2140759295"/>
        <c:axId val="2140746335"/>
      </c:barChart>
      <c:catAx>
        <c:axId val="21407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40746335"/>
        <c:crosses val="autoZero"/>
        <c:auto val="1"/>
        <c:lblAlgn val="ctr"/>
        <c:lblOffset val="100"/>
        <c:noMultiLvlLbl val="0"/>
      </c:catAx>
      <c:valAx>
        <c:axId val="214074633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4075929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83000">
                  <a:srgbClr val="C00000"/>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Analysis!$Z$3:$Z$12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Analysis!$AA$3:$AA$12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1579-4746-B134-C0DFCC95FA16}"/>
            </c:ext>
          </c:extLst>
        </c:ser>
        <c:dLbls>
          <c:showLegendKey val="0"/>
          <c:showVal val="0"/>
          <c:showCatName val="0"/>
          <c:showSerName val="0"/>
          <c:showPercent val="0"/>
          <c:showBubbleSize val="0"/>
        </c:dLbls>
        <c:gapWidth val="50"/>
        <c:axId val="2140743455"/>
        <c:axId val="2140757375"/>
      </c:barChart>
      <c:catAx>
        <c:axId val="214074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2140757375"/>
        <c:crosses val="autoZero"/>
        <c:auto val="1"/>
        <c:lblAlgn val="ctr"/>
        <c:lblOffset val="100"/>
        <c:noMultiLvlLbl val="0"/>
      </c:catAx>
      <c:valAx>
        <c:axId val="2140757375"/>
        <c:scaling>
          <c:orientation val="minMax"/>
        </c:scaling>
        <c:delete val="1"/>
        <c:axPos val="b"/>
        <c:numFmt formatCode="[$$-409]#,##0" sourceLinked="1"/>
        <c:majorTickMark val="none"/>
        <c:minorTickMark val="none"/>
        <c:tickLblPos val="nextTo"/>
        <c:crossAx val="214074345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lgn="ct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outerShdw blurRad="50800" dist="38100" algn="l" rotWithShape="0">
              <a:prstClr val="black">
                <a:alpha val="40000"/>
              </a:prstClr>
            </a:outerShdw>
          </a:effectLst>
        </c:spPr>
      </c:pivotFmt>
      <c:pivotFmt>
        <c:idx val="7"/>
        <c:spPr>
          <a:solidFill>
            <a:schemeClr val="accent1"/>
          </a:solidFill>
          <a:ln w="19050">
            <a:solidFill>
              <a:schemeClr val="lt1"/>
            </a:solidFill>
          </a:ln>
          <a:effectLst>
            <a:outerShdw blurRad="50800" dist="38100" algn="l" rotWithShape="0">
              <a:prstClr val="black">
                <a:alpha val="40000"/>
              </a:prstClr>
            </a:outerShdw>
          </a:effectLst>
        </c:spPr>
      </c:pivotFmt>
      <c:pivotFmt>
        <c:idx val="8"/>
        <c:spPr>
          <a:solidFill>
            <a:schemeClr val="accent1"/>
          </a:solidFill>
          <a:ln w="19050">
            <a:solidFill>
              <a:schemeClr val="lt1"/>
            </a:solidFill>
          </a:ln>
          <a:effectLst>
            <a:outerShdw blurRad="50800" dist="38100" algn="l" rotWithShape="0">
              <a:prstClr val="black">
                <a:alpha val="40000"/>
              </a:prstClr>
            </a:outerShdw>
          </a:effectLst>
        </c:spPr>
      </c:pivotFmt>
    </c:pivotFmts>
    <c:plotArea>
      <c:layout/>
      <c:pieChart>
        <c:varyColors val="1"/>
        <c:ser>
          <c:idx val="0"/>
          <c:order val="0"/>
          <c:tx>
            <c:strRef>
              <c:f>Analysis!$AL$2</c:f>
              <c:strCache>
                <c:ptCount val="1"/>
                <c:pt idx="0">
                  <c:v>Total</c:v>
                </c:pt>
              </c:strCache>
            </c:strRef>
          </c:tx>
          <c:spPr>
            <a:effectLst>
              <a:outerShdw blurRad="50800" dist="38100" algn="l" rotWithShape="0">
                <a:prstClr val="black">
                  <a:alpha val="40000"/>
                </a:prstClr>
              </a:outerShdw>
            </a:effectLst>
          </c:spPr>
          <c:dPt>
            <c:idx val="0"/>
            <c:bubble3D val="0"/>
            <c:spPr>
              <a:solidFill>
                <a:schemeClr val="accent1"/>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4546-4D2E-AB27-2571948C526C}"/>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4546-4D2E-AB27-2571948C526C}"/>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5-4546-4D2E-AB27-2571948C526C}"/>
              </c:ext>
            </c:extLst>
          </c:dPt>
          <c:dLbls>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4546-4D2E-AB27-2571948C526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outerShdw blurRad="50800" dist="38100" algn="l" rotWithShape="0">
              <a:prstClr val="black">
                <a:alpha val="40000"/>
              </a:prstClr>
            </a:outerShdw>
          </a:effectLst>
        </c:spPr>
      </c:pivotFmt>
      <c:pivotFmt>
        <c:idx val="6"/>
        <c:spPr>
          <a:solidFill>
            <a:schemeClr val="accent1"/>
          </a:solidFill>
          <a:ln w="19050">
            <a:solidFill>
              <a:schemeClr val="lt1"/>
            </a:solidFill>
          </a:ln>
          <a:effectLst>
            <a:outerShdw blurRad="50800" dist="38100" algn="l" rotWithShape="0">
              <a:prstClr val="black">
                <a:alpha val="40000"/>
              </a:prstClr>
            </a:outerShdw>
          </a:effectLst>
        </c:spPr>
      </c:pivotFmt>
    </c:pivotFmts>
    <c:plotArea>
      <c:layout/>
      <c:pieChart>
        <c:varyColors val="1"/>
        <c:ser>
          <c:idx val="0"/>
          <c:order val="0"/>
          <c:tx>
            <c:strRef>
              <c:f>Analysis!$AO$2</c:f>
              <c:strCache>
                <c:ptCount val="1"/>
                <c:pt idx="0">
                  <c:v>Total</c:v>
                </c:pt>
              </c:strCache>
            </c:strRef>
          </c:tx>
          <c:spPr>
            <a:effectLst>
              <a:outerShdw blurRad="50800" dist="38100" algn="l" rotWithShape="0">
                <a:prstClr val="black">
                  <a:alpha val="40000"/>
                </a:prstClr>
              </a:outerShdw>
            </a:effectLst>
          </c:spPr>
          <c:dPt>
            <c:idx val="0"/>
            <c:bubble3D val="0"/>
            <c:spPr>
              <a:solidFill>
                <a:schemeClr val="accent1"/>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8B9D-4CCE-8AEA-A018909BA042}"/>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8B9D-4CCE-8AEA-A018909BA042}"/>
              </c:ext>
            </c:extLst>
          </c:dPt>
          <c:dLbls>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General</c:formatCode>
                <c:ptCount val="2"/>
                <c:pt idx="0">
                  <c:v>199516.90000000008</c:v>
                </c:pt>
                <c:pt idx="1">
                  <c:v>201895.01999999993</c:v>
                </c:pt>
              </c:numCache>
            </c:numRef>
          </c:val>
          <c:extLst>
            <c:ext xmlns:c16="http://schemas.microsoft.com/office/drawing/2014/chart" uri="{C3380CC4-5D6E-409C-BE32-E72D297353CC}">
              <c16:uniqueId val="{00000004-8B9D-4CCE-8AEA-A018909BA0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07B-4381-B8FE-C21CA814C914}"/>
            </c:ext>
          </c:extLst>
        </c:ser>
        <c:dLbls>
          <c:showLegendKey val="0"/>
          <c:showVal val="0"/>
          <c:showCatName val="0"/>
          <c:showSerName val="0"/>
          <c:showPercent val="0"/>
          <c:showBubbleSize val="0"/>
        </c:dLbls>
        <c:axId val="1958568767"/>
        <c:axId val="1958564927"/>
      </c:areaChart>
      <c:catAx>
        <c:axId val="1958568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564927"/>
        <c:crosses val="autoZero"/>
        <c:auto val="1"/>
        <c:lblAlgn val="ctr"/>
        <c:lblOffset val="100"/>
        <c:noMultiLvlLbl val="0"/>
      </c:catAx>
      <c:valAx>
        <c:axId val="195856492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5687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1"/>
            </a:solidFill>
            <a:ln>
              <a:noFill/>
            </a:ln>
            <a:effectLst/>
          </c:spPr>
          <c:invertIfNegative val="0"/>
          <c:cat>
            <c:strRef>
              <c:f>Analysis!$L$3:$L$14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Analysis!$M$3:$M$14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44A9-4504-AD7A-512E2C3E515A}"/>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05BE6B90-397E-4F79-A5DE-DE90DF2987F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4A9-4504-AD7A-512E2C3E515A}"/>
                </c:ext>
              </c:extLst>
            </c:dLbl>
            <c:dLbl>
              <c:idx val="1"/>
              <c:tx>
                <c:rich>
                  <a:bodyPr/>
                  <a:lstStyle/>
                  <a:p>
                    <a:fld id="{9EECDB55-08A4-4409-AD7F-6B74314ACCF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44A9-4504-AD7A-512E2C3E515A}"/>
                </c:ext>
              </c:extLst>
            </c:dLbl>
            <c:dLbl>
              <c:idx val="2"/>
              <c:tx>
                <c:rich>
                  <a:bodyPr/>
                  <a:lstStyle/>
                  <a:p>
                    <a:fld id="{928F0C56-5626-4921-A04F-248662578ED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44A9-4504-AD7A-512E2C3E515A}"/>
                </c:ext>
              </c:extLst>
            </c:dLbl>
            <c:dLbl>
              <c:idx val="3"/>
              <c:tx>
                <c:rich>
                  <a:bodyPr/>
                  <a:lstStyle/>
                  <a:p>
                    <a:fld id="{180D8801-CE46-419C-BF5A-02CE192306E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44A9-4504-AD7A-512E2C3E515A}"/>
                </c:ext>
              </c:extLst>
            </c:dLbl>
            <c:dLbl>
              <c:idx val="4"/>
              <c:tx>
                <c:rich>
                  <a:bodyPr/>
                  <a:lstStyle/>
                  <a:p>
                    <a:fld id="{B7968337-3C59-4BCE-9585-20214B4AD5C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44A9-4504-AD7A-512E2C3E515A}"/>
                </c:ext>
              </c:extLst>
            </c:dLbl>
            <c:dLbl>
              <c:idx val="5"/>
              <c:tx>
                <c:rich>
                  <a:bodyPr/>
                  <a:lstStyle/>
                  <a:p>
                    <a:fld id="{DAC1FFF8-6C2A-40FF-90E7-FA520806968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4A9-4504-AD7A-512E2C3E515A}"/>
                </c:ext>
              </c:extLst>
            </c:dLbl>
            <c:dLbl>
              <c:idx val="6"/>
              <c:tx>
                <c:rich>
                  <a:bodyPr/>
                  <a:lstStyle/>
                  <a:p>
                    <a:fld id="{A12CF14A-CF24-4F55-86DD-9186665954B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44A9-4504-AD7A-512E2C3E515A}"/>
                </c:ext>
              </c:extLst>
            </c:dLbl>
            <c:dLbl>
              <c:idx val="7"/>
              <c:tx>
                <c:rich>
                  <a:bodyPr/>
                  <a:lstStyle/>
                  <a:p>
                    <a:fld id="{05527F05-7C1B-4B62-9542-045BD707C1C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44A9-4504-AD7A-512E2C3E515A}"/>
                </c:ext>
              </c:extLst>
            </c:dLbl>
            <c:dLbl>
              <c:idx val="8"/>
              <c:tx>
                <c:rich>
                  <a:bodyPr/>
                  <a:lstStyle/>
                  <a:p>
                    <a:fld id="{204D4EDA-4FED-486E-8146-F082A1A35AE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44A9-4504-AD7A-512E2C3E515A}"/>
                </c:ext>
              </c:extLst>
            </c:dLbl>
            <c:dLbl>
              <c:idx val="9"/>
              <c:tx>
                <c:rich>
                  <a:bodyPr/>
                  <a:lstStyle/>
                  <a:p>
                    <a:fld id="{F1C7960E-F339-4510-BFE6-F948F171C72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44A9-4504-AD7A-512E2C3E515A}"/>
                </c:ext>
              </c:extLst>
            </c:dLbl>
            <c:dLbl>
              <c:idx val="10"/>
              <c:tx>
                <c:rich>
                  <a:bodyPr/>
                  <a:lstStyle/>
                  <a:p>
                    <a:fld id="{79E9DB59-3A44-4209-91B9-D93F73C3C0E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44A9-4504-AD7A-512E2C3E515A}"/>
                </c:ext>
              </c:extLst>
            </c:dLbl>
            <c:dLbl>
              <c:idx val="11"/>
              <c:tx>
                <c:rich>
                  <a:bodyPr/>
                  <a:lstStyle/>
                  <a:p>
                    <a:fld id="{337D4C88-0A83-4879-879C-3135E4BC9CD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44A9-4504-AD7A-512E2C3E51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Analysis!$N$3:$N$14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44A9-4504-AD7A-512E2C3E515A}"/>
            </c:ext>
          </c:extLst>
        </c:ser>
        <c:dLbls>
          <c:showLegendKey val="0"/>
          <c:showVal val="0"/>
          <c:showCatName val="0"/>
          <c:showSerName val="0"/>
          <c:showPercent val="0"/>
          <c:showBubbleSize val="0"/>
        </c:dLbls>
        <c:gapWidth val="50"/>
        <c:overlap val="100"/>
        <c:axId val="2140759295"/>
        <c:axId val="2140746335"/>
      </c:barChart>
      <c:catAx>
        <c:axId val="21407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746335"/>
        <c:crosses val="autoZero"/>
        <c:auto val="1"/>
        <c:lblAlgn val="ctr"/>
        <c:lblOffset val="100"/>
        <c:noMultiLvlLbl val="0"/>
      </c:catAx>
      <c:valAx>
        <c:axId val="214074633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7592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Analysis!$Z$3:$Z$12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Analysis!$AA$3:$AA$12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EE9A-4FB8-BE10-050F685AD8E8}"/>
            </c:ext>
          </c:extLst>
        </c:ser>
        <c:dLbls>
          <c:showLegendKey val="0"/>
          <c:showVal val="0"/>
          <c:showCatName val="0"/>
          <c:showSerName val="0"/>
          <c:showPercent val="0"/>
          <c:showBubbleSize val="0"/>
        </c:dLbls>
        <c:gapWidth val="50"/>
        <c:axId val="2140743455"/>
        <c:axId val="2140757375"/>
      </c:barChart>
      <c:catAx>
        <c:axId val="214074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757375"/>
        <c:crosses val="autoZero"/>
        <c:auto val="1"/>
        <c:lblAlgn val="ctr"/>
        <c:lblOffset val="100"/>
        <c:noMultiLvlLbl val="0"/>
      </c:catAx>
      <c:valAx>
        <c:axId val="2140757375"/>
        <c:scaling>
          <c:orientation val="minMax"/>
        </c:scaling>
        <c:delete val="1"/>
        <c:axPos val="b"/>
        <c:numFmt formatCode="[$$-409]#,##0" sourceLinked="1"/>
        <c:majorTickMark val="none"/>
        <c:minorTickMark val="none"/>
        <c:tickLblPos val="nextTo"/>
        <c:crossAx val="21407434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41-4193-832C-FB082B8046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41-4193-832C-FB082B8046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41-4193-832C-FB082B8046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9B7-4DBE-99BD-9E0247BEE1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B1-4F22-B961-0E4B1B7E5F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B1-4F22-B961-0E4B1B7E5F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General</c:formatCode>
                <c:ptCount val="2"/>
                <c:pt idx="0">
                  <c:v>199516.90000000008</c:v>
                </c:pt>
                <c:pt idx="1">
                  <c:v>201895.01999999993</c:v>
                </c:pt>
              </c:numCache>
            </c:numRef>
          </c:val>
          <c:extLst>
            <c:ext xmlns:c16="http://schemas.microsoft.com/office/drawing/2014/chart" uri="{C3380CC4-5D6E-409C-BE32-E72D297353CC}">
              <c16:uniqueId val="{00000000-8FF5-4621-8363-8B0A3CB3E17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3155671-2126-4156-8CB9-17A59320612A}" formatIdx="0">
          <cx:spPr>
            <a:ln>
              <a:noFill/>
            </a:ln>
            <a:effectLst>
              <a:outerShdw blurRad="50800" dist="38100" dir="2700000" algn="tl" rotWithShape="0">
                <a:prstClr val="black">
                  <a:alpha val="40000"/>
                </a:prstClr>
              </a:outerShdw>
            </a:effectLst>
          </cx:spPr>
          <cx:dataLabels pos="inEnd">
            <cx:txPr>
              <a:bodyPr vertOverflow="overflow" horzOverflow="overflow" wrap="square" lIns="0" tIns="0" rIns="0" bIns="0"/>
              <a:lstStyle/>
              <a:p>
                <a:pPr algn="ctr" rtl="0">
                  <a:defRPr sz="900" b="1" i="0">
                    <a:solidFill>
                      <a:schemeClr val="bg2"/>
                    </a:solidFill>
                    <a:latin typeface="Poppins" panose="00000500000000000000" pitchFamily="2" charset="0"/>
                    <a:ea typeface="Poppins" panose="00000500000000000000" pitchFamily="2" charset="0"/>
                    <a:cs typeface="Poppins" panose="00000500000000000000" pitchFamily="2" charset="0"/>
                  </a:defRPr>
                </a:pPr>
                <a:endParaRPr lang="en-IN" b="1">
                  <a:solidFill>
                    <a:schemeClr val="bg2"/>
                  </a:solidFill>
                  <a:latin typeface="Poppins" panose="00000500000000000000" pitchFamily="2" charset="0"/>
                  <a:cs typeface="Poppins" panose="00000500000000000000" pitchFamily="2" charset="0"/>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A3155671-2126-4156-8CB9-17A59320612A}"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4.xml"/><Relationship Id="rId5" Type="http://schemas.microsoft.com/office/2014/relationships/chartEx" Target="../charts/chartEx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466531</xdr:colOff>
      <xdr:row>46</xdr:row>
      <xdr:rowOff>81547</xdr:rowOff>
    </xdr:to>
    <xdr:pic>
      <xdr:nvPicPr>
        <xdr:cNvPr id="31" name="Picture 30" descr="A screenshot of a computer&#10;&#10;Description automatically generated">
          <a:extLst>
            <a:ext uri="{FF2B5EF4-FFF2-40B4-BE49-F238E27FC236}">
              <a16:creationId xmlns:a16="http://schemas.microsoft.com/office/drawing/2014/main" id="{1B6617DD-D3DA-6DD5-8985-A5E65751C4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055834" cy="8352244"/>
        </a:xfrm>
        <a:prstGeom prst="rect">
          <a:avLst/>
        </a:prstGeom>
      </xdr:spPr>
    </xdr:pic>
    <xdr:clientData/>
  </xdr:twoCellAnchor>
  <xdr:twoCellAnchor>
    <xdr:from>
      <xdr:col>18</xdr:col>
      <xdr:colOff>70463</xdr:colOff>
      <xdr:row>1</xdr:row>
      <xdr:rowOff>87923</xdr:rowOff>
    </xdr:from>
    <xdr:to>
      <xdr:col>24</xdr:col>
      <xdr:colOff>97693</xdr:colOff>
      <xdr:row>6</xdr:row>
      <xdr:rowOff>78153</xdr:rowOff>
    </xdr:to>
    <xdr:sp macro="" textlink="">
      <xdr:nvSpPr>
        <xdr:cNvPr id="32" name="Rectangle: Rounded Corners 31">
          <a:extLst>
            <a:ext uri="{FF2B5EF4-FFF2-40B4-BE49-F238E27FC236}">
              <a16:creationId xmlns:a16="http://schemas.microsoft.com/office/drawing/2014/main" id="{1CE84209-8B90-36C8-9173-B51BDAD46FB6}"/>
            </a:ext>
          </a:extLst>
        </xdr:cNvPr>
        <xdr:cNvSpPr/>
      </xdr:nvSpPr>
      <xdr:spPr>
        <a:xfrm>
          <a:off x="10972925" y="273538"/>
          <a:ext cx="3661383" cy="918307"/>
        </a:xfrm>
        <a:prstGeom prst="roundRect">
          <a:avLst>
            <a:gd name="adj" fmla="val 4505"/>
          </a:avLst>
        </a:prstGeom>
        <a:solidFill>
          <a:srgbClr val="20373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292140</xdr:colOff>
      <xdr:row>9</xdr:row>
      <xdr:rowOff>40625</xdr:rowOff>
    </xdr:from>
    <xdr:to>
      <xdr:col>6</xdr:col>
      <xdr:colOff>470452</xdr:colOff>
      <xdr:row>11</xdr:row>
      <xdr:rowOff>112644</xdr:rowOff>
    </xdr:to>
    <xdr:sp macro="" textlink="Analysis!F5">
      <xdr:nvSpPr>
        <xdr:cNvPr id="33" name="TextBox 32">
          <a:extLst>
            <a:ext uri="{FF2B5EF4-FFF2-40B4-BE49-F238E27FC236}">
              <a16:creationId xmlns:a16="http://schemas.microsoft.com/office/drawing/2014/main" id="{0BF4CF21-4EF8-A976-50FC-D47DE48ACF2A}"/>
            </a:ext>
          </a:extLst>
        </xdr:cNvPr>
        <xdr:cNvSpPr txBox="1"/>
      </xdr:nvSpPr>
      <xdr:spPr>
        <a:xfrm>
          <a:off x="2120940" y="1640825"/>
          <a:ext cx="2007112" cy="427619"/>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F476CE-47B2-41FC-BF37-12CA78E9D7F5}" type="TxLink">
            <a:rPr lang="en-US" sz="2100" b="1" i="0" u="none" strike="noStrike">
              <a:solidFill>
                <a:schemeClr val="bg1"/>
              </a:solidFill>
              <a:latin typeface="Poppins" panose="020B0502040204020203" pitchFamily="2" charset="0"/>
              <a:ea typeface="Calibri"/>
              <a:cs typeface="Poppins" panose="020B0502040204020203" pitchFamily="2" charset="0"/>
            </a:rPr>
            <a:pPr/>
            <a:t>$4,01,411.92</a:t>
          </a:fld>
          <a:endParaRPr lang="en-IN" sz="2100" b="1">
            <a:solidFill>
              <a:schemeClr val="bg1"/>
            </a:solidFill>
            <a:latin typeface="Poppins" panose="020B0502040204020203" pitchFamily="2" charset="0"/>
            <a:cs typeface="Poppins" panose="020B0502040204020203" pitchFamily="2" charset="0"/>
          </a:endParaRPr>
        </a:p>
      </xdr:txBody>
    </xdr:sp>
    <xdr:clientData/>
  </xdr:twoCellAnchor>
  <xdr:twoCellAnchor>
    <xdr:from>
      <xdr:col>8</xdr:col>
      <xdr:colOff>393698</xdr:colOff>
      <xdr:row>9</xdr:row>
      <xdr:rowOff>43541</xdr:rowOff>
    </xdr:from>
    <xdr:to>
      <xdr:col>12</xdr:col>
      <xdr:colOff>139699</xdr:colOff>
      <xdr:row>12</xdr:row>
      <xdr:rowOff>38100</xdr:rowOff>
    </xdr:to>
    <xdr:sp macro="" textlink="Analysis!F6">
      <xdr:nvSpPr>
        <xdr:cNvPr id="34" name="TextBox 33">
          <a:extLst>
            <a:ext uri="{FF2B5EF4-FFF2-40B4-BE49-F238E27FC236}">
              <a16:creationId xmlns:a16="http://schemas.microsoft.com/office/drawing/2014/main" id="{4C901498-7D9A-4672-8620-6521CCB43431}"/>
            </a:ext>
          </a:extLst>
        </xdr:cNvPr>
        <xdr:cNvSpPr txBox="1"/>
      </xdr:nvSpPr>
      <xdr:spPr>
        <a:xfrm>
          <a:off x="5270498" y="1643741"/>
          <a:ext cx="2184401" cy="527959"/>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C670F5-E66F-4042-B28C-C7E84701ADAF}" type="TxLink">
            <a:rPr lang="en-US" sz="2100" b="1" i="0" u="none" strike="noStrike">
              <a:solidFill>
                <a:schemeClr val="bg1"/>
              </a:solidFill>
              <a:latin typeface="Poppins" panose="020B0502040204020203" pitchFamily="2" charset="0"/>
              <a:ea typeface="Calibri"/>
              <a:cs typeface="Poppins" panose="020B0502040204020203" pitchFamily="2" charset="0"/>
            </a:rPr>
            <a:pPr marL="0" indent="0"/>
            <a:t>$68,907.92</a:t>
          </a:fld>
          <a:endParaRPr lang="en-IN" sz="2100" b="1" i="0" u="none" strike="noStrike">
            <a:solidFill>
              <a:schemeClr val="bg1"/>
            </a:solidFill>
            <a:latin typeface="Poppins" panose="020B0502040204020203" pitchFamily="2" charset="0"/>
            <a:ea typeface="Calibri"/>
            <a:cs typeface="Poppins" panose="020B0502040204020203" pitchFamily="2" charset="0"/>
          </a:endParaRPr>
        </a:p>
      </xdr:txBody>
    </xdr:sp>
    <xdr:clientData/>
  </xdr:twoCellAnchor>
  <xdr:twoCellAnchor>
    <xdr:from>
      <xdr:col>13</xdr:col>
      <xdr:colOff>449942</xdr:colOff>
      <xdr:row>9</xdr:row>
      <xdr:rowOff>41727</xdr:rowOff>
    </xdr:from>
    <xdr:to>
      <xdr:col>15</xdr:col>
      <xdr:colOff>355600</xdr:colOff>
      <xdr:row>12</xdr:row>
      <xdr:rowOff>0</xdr:rowOff>
    </xdr:to>
    <xdr:sp macro="" textlink="Analysis!F7">
      <xdr:nvSpPr>
        <xdr:cNvPr id="35" name="TextBox 34">
          <a:extLst>
            <a:ext uri="{FF2B5EF4-FFF2-40B4-BE49-F238E27FC236}">
              <a16:creationId xmlns:a16="http://schemas.microsoft.com/office/drawing/2014/main" id="{4DBF80A6-94B7-48FF-AAD8-05CCC3EE1246}"/>
            </a:ext>
          </a:extLst>
        </xdr:cNvPr>
        <xdr:cNvSpPr txBox="1"/>
      </xdr:nvSpPr>
      <xdr:spPr>
        <a:xfrm>
          <a:off x="8374742" y="1641927"/>
          <a:ext cx="1124858" cy="491673"/>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D08CE61-5E75-4C5C-BA6D-9D77141C89A9}" type="TxLink">
            <a:rPr lang="en-US" sz="2100" b="1" i="0" u="none" strike="noStrike">
              <a:solidFill>
                <a:schemeClr val="bg1"/>
              </a:solidFill>
              <a:latin typeface="Poppins" panose="020B0502040204020203" pitchFamily="2" charset="0"/>
              <a:ea typeface="Calibri"/>
              <a:cs typeface="Poppins" panose="020B0502040204020203" pitchFamily="2" charset="0"/>
            </a:rPr>
            <a:pPr marL="0" indent="0"/>
            <a:t>21%</a:t>
          </a:fld>
          <a:endParaRPr lang="en-IN" sz="2100" b="1" i="0" u="none" strike="noStrike">
            <a:solidFill>
              <a:schemeClr val="bg1"/>
            </a:solidFill>
            <a:latin typeface="Poppins" panose="020B0502040204020203" pitchFamily="2" charset="0"/>
            <a:ea typeface="Calibri"/>
            <a:cs typeface="Poppins" panose="020B0502040204020203" pitchFamily="2" charset="0"/>
          </a:endParaRPr>
        </a:p>
      </xdr:txBody>
    </xdr:sp>
    <xdr:clientData/>
  </xdr:twoCellAnchor>
  <xdr:twoCellAnchor>
    <xdr:from>
      <xdr:col>19</xdr:col>
      <xdr:colOff>29028</xdr:colOff>
      <xdr:row>10</xdr:row>
      <xdr:rowOff>81641</xdr:rowOff>
    </xdr:from>
    <xdr:to>
      <xdr:col>20</xdr:col>
      <xdr:colOff>533400</xdr:colOff>
      <xdr:row>12</xdr:row>
      <xdr:rowOff>127000</xdr:rowOff>
    </xdr:to>
    <xdr:sp macro="" textlink="Analysis!V1">
      <xdr:nvSpPr>
        <xdr:cNvPr id="36" name="TextBox 35">
          <a:extLst>
            <a:ext uri="{FF2B5EF4-FFF2-40B4-BE49-F238E27FC236}">
              <a16:creationId xmlns:a16="http://schemas.microsoft.com/office/drawing/2014/main" id="{62CDEA10-2954-4021-BB33-0E4A027BE6DF}"/>
            </a:ext>
          </a:extLst>
        </xdr:cNvPr>
        <xdr:cNvSpPr txBox="1"/>
      </xdr:nvSpPr>
      <xdr:spPr>
        <a:xfrm>
          <a:off x="11611428" y="1859641"/>
          <a:ext cx="1113972" cy="400959"/>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19CCF7-2B32-4546-BBBB-FB172F83F272}" type="TxLink">
            <a:rPr lang="en-US" sz="1400" b="1" i="0" u="none" strike="noStrike">
              <a:solidFill>
                <a:schemeClr val="bg1">
                  <a:lumMod val="85000"/>
                </a:schemeClr>
              </a:solidFill>
              <a:latin typeface="Poppins" panose="020B0502040204020203" pitchFamily="2" charset="0"/>
              <a:ea typeface="Calibri"/>
              <a:cs typeface="Poppins" panose="020B0502040204020203" pitchFamily="2" charset="0"/>
            </a:rPr>
            <a:pPr marL="0" indent="0"/>
            <a:t>Product41</a:t>
          </a:fld>
          <a:endParaRPr lang="en-US" sz="1400" b="1" i="0" u="none" strike="noStrike">
            <a:solidFill>
              <a:schemeClr val="bg1">
                <a:lumMod val="85000"/>
              </a:schemeClr>
            </a:solidFill>
            <a:latin typeface="Poppins" panose="020B0502040204020203" pitchFamily="2" charset="0"/>
            <a:ea typeface="Calibri"/>
            <a:cs typeface="Poppins" panose="020B0502040204020203" pitchFamily="2" charset="0"/>
          </a:endParaRPr>
        </a:p>
      </xdr:txBody>
    </xdr:sp>
    <xdr:clientData/>
  </xdr:twoCellAnchor>
  <xdr:twoCellAnchor>
    <xdr:from>
      <xdr:col>19</xdr:col>
      <xdr:colOff>324757</xdr:colOff>
      <xdr:row>11</xdr:row>
      <xdr:rowOff>141513</xdr:rowOff>
    </xdr:from>
    <xdr:to>
      <xdr:col>20</xdr:col>
      <xdr:colOff>419100</xdr:colOff>
      <xdr:row>13</xdr:row>
      <xdr:rowOff>165100</xdr:rowOff>
    </xdr:to>
    <xdr:sp macro="" textlink="Analysis!X1">
      <xdr:nvSpPr>
        <xdr:cNvPr id="37" name="TextBox 36">
          <a:extLst>
            <a:ext uri="{FF2B5EF4-FFF2-40B4-BE49-F238E27FC236}">
              <a16:creationId xmlns:a16="http://schemas.microsoft.com/office/drawing/2014/main" id="{A14604D5-0FBE-4BFE-824C-5CCBFA270CAB}"/>
            </a:ext>
          </a:extLst>
        </xdr:cNvPr>
        <xdr:cNvSpPr txBox="1"/>
      </xdr:nvSpPr>
      <xdr:spPr>
        <a:xfrm>
          <a:off x="11907157" y="2097313"/>
          <a:ext cx="703943" cy="379187"/>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60E4A7-99D5-4422-B132-6477AB301E4E}" type="TxLink">
            <a:rPr lang="en-US" sz="1400" b="1" i="0" u="none" strike="noStrike">
              <a:solidFill>
                <a:schemeClr val="bg1"/>
              </a:solidFill>
              <a:latin typeface="Poppins" panose="020B0502040204020203" pitchFamily="2" charset="0"/>
              <a:ea typeface="Calibri"/>
              <a:cs typeface="Poppins" panose="020B0502040204020203" pitchFamily="2" charset="0"/>
            </a:rPr>
            <a:pPr marL="0" indent="0"/>
            <a:t>132</a:t>
          </a:fld>
          <a:endParaRPr lang="en-IN" sz="1400" b="1" i="0" u="none" strike="noStrike">
            <a:solidFill>
              <a:schemeClr val="bg1"/>
            </a:solidFill>
            <a:latin typeface="Poppins" panose="020B0502040204020203" pitchFamily="2" charset="0"/>
            <a:ea typeface="Calibri"/>
            <a:cs typeface="Poppins" panose="020B0502040204020203" pitchFamily="2" charset="0"/>
          </a:endParaRPr>
        </a:p>
      </xdr:txBody>
    </xdr:sp>
    <xdr:clientData/>
  </xdr:twoCellAnchor>
  <xdr:twoCellAnchor>
    <xdr:from>
      <xdr:col>19</xdr:col>
      <xdr:colOff>145143</xdr:colOff>
      <xdr:row>13</xdr:row>
      <xdr:rowOff>45356</xdr:rowOff>
    </xdr:from>
    <xdr:to>
      <xdr:col>20</xdr:col>
      <xdr:colOff>533400</xdr:colOff>
      <xdr:row>15</xdr:row>
      <xdr:rowOff>50800</xdr:rowOff>
    </xdr:to>
    <xdr:sp macro="" textlink="Analysis!W1">
      <xdr:nvSpPr>
        <xdr:cNvPr id="38" name="TextBox 37">
          <a:extLst>
            <a:ext uri="{FF2B5EF4-FFF2-40B4-BE49-F238E27FC236}">
              <a16:creationId xmlns:a16="http://schemas.microsoft.com/office/drawing/2014/main" id="{F2181541-FF42-4916-9DF2-CC9ED70F0CD2}"/>
            </a:ext>
          </a:extLst>
        </xdr:cNvPr>
        <xdr:cNvSpPr txBox="1"/>
      </xdr:nvSpPr>
      <xdr:spPr>
        <a:xfrm>
          <a:off x="11727543" y="2356756"/>
          <a:ext cx="997857" cy="361044"/>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EBE3D30-9E71-49BE-A998-A5745F94B740}" type="TxLink">
            <a:rPr lang="en-US" sz="1400" b="1" i="0" u="none" strike="noStrike">
              <a:solidFill>
                <a:schemeClr val="bg1"/>
              </a:solidFill>
              <a:latin typeface="Poppins" panose="020B0502040204020203" pitchFamily="2" charset="0"/>
              <a:ea typeface="Calibri"/>
              <a:cs typeface="Poppins" panose="020B0502040204020203" pitchFamily="2" charset="0"/>
            </a:rPr>
            <a:pPr marL="0" indent="0"/>
            <a:t>$22,952</a:t>
          </a:fld>
          <a:endParaRPr lang="en-IN" sz="1400" b="1" i="0" u="none" strike="noStrike">
            <a:solidFill>
              <a:schemeClr val="bg1"/>
            </a:solidFill>
            <a:latin typeface="Poppins" panose="020B0502040204020203" pitchFamily="2" charset="0"/>
            <a:ea typeface="Calibri"/>
            <a:cs typeface="Poppins" panose="020B0502040204020203" pitchFamily="2" charset="0"/>
          </a:endParaRPr>
        </a:p>
      </xdr:txBody>
    </xdr:sp>
    <xdr:clientData/>
  </xdr:twoCellAnchor>
  <xdr:twoCellAnchor>
    <xdr:from>
      <xdr:col>22</xdr:col>
      <xdr:colOff>136072</xdr:colOff>
      <xdr:row>12</xdr:row>
      <xdr:rowOff>170540</xdr:rowOff>
    </xdr:from>
    <xdr:to>
      <xdr:col>23</xdr:col>
      <xdr:colOff>469900</xdr:colOff>
      <xdr:row>14</xdr:row>
      <xdr:rowOff>152399</xdr:rowOff>
    </xdr:to>
    <xdr:sp macro="" textlink="Analysis!AI1">
      <xdr:nvSpPr>
        <xdr:cNvPr id="39" name="TextBox 38">
          <a:extLst>
            <a:ext uri="{FF2B5EF4-FFF2-40B4-BE49-F238E27FC236}">
              <a16:creationId xmlns:a16="http://schemas.microsoft.com/office/drawing/2014/main" id="{7433CF20-2AB0-4199-89E5-93D187AAA149}"/>
            </a:ext>
          </a:extLst>
        </xdr:cNvPr>
        <xdr:cNvSpPr txBox="1"/>
      </xdr:nvSpPr>
      <xdr:spPr>
        <a:xfrm>
          <a:off x="13547272" y="2304140"/>
          <a:ext cx="943428" cy="337459"/>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F7F13D5-CA84-406E-82FC-C93A4E3A6099}" type="TxLink">
            <a:rPr lang="en-US" sz="1400" b="1" i="0" u="none" strike="noStrike">
              <a:solidFill>
                <a:schemeClr val="bg1"/>
              </a:solidFill>
              <a:latin typeface="Poppins" panose="020B0502040204020203" pitchFamily="2" charset="0"/>
              <a:ea typeface="Calibri"/>
              <a:cs typeface="Poppins" panose="020B0502040204020203" pitchFamily="2" charset="0"/>
            </a:rPr>
            <a:pPr marL="0" indent="0"/>
            <a:t>$95,269</a:t>
          </a:fld>
          <a:endParaRPr lang="en-US" sz="1400" b="1" i="0" u="none" strike="noStrike">
            <a:solidFill>
              <a:schemeClr val="bg1"/>
            </a:solidFill>
            <a:latin typeface="Poppins" panose="020B0502040204020203" pitchFamily="2" charset="0"/>
            <a:ea typeface="Calibri"/>
            <a:cs typeface="Poppins" panose="020B0502040204020203" pitchFamily="2" charset="0"/>
          </a:endParaRPr>
        </a:p>
      </xdr:txBody>
    </xdr:sp>
    <xdr:clientData/>
  </xdr:twoCellAnchor>
  <xdr:twoCellAnchor>
    <xdr:from>
      <xdr:col>21</xdr:col>
      <xdr:colOff>582386</xdr:colOff>
      <xdr:row>10</xdr:row>
      <xdr:rowOff>128812</xdr:rowOff>
    </xdr:from>
    <xdr:to>
      <xdr:col>24</xdr:col>
      <xdr:colOff>127000</xdr:colOff>
      <xdr:row>13</xdr:row>
      <xdr:rowOff>25400</xdr:rowOff>
    </xdr:to>
    <xdr:sp macro="" textlink="Analysis!AH1">
      <xdr:nvSpPr>
        <xdr:cNvPr id="40" name="TextBox 39">
          <a:extLst>
            <a:ext uri="{FF2B5EF4-FFF2-40B4-BE49-F238E27FC236}">
              <a16:creationId xmlns:a16="http://schemas.microsoft.com/office/drawing/2014/main" id="{C0ADE153-2BAC-4810-ACA2-5D0C0C701B26}"/>
            </a:ext>
          </a:extLst>
        </xdr:cNvPr>
        <xdr:cNvSpPr txBox="1"/>
      </xdr:nvSpPr>
      <xdr:spPr>
        <a:xfrm>
          <a:off x="13383986" y="1906812"/>
          <a:ext cx="1373414" cy="429988"/>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52AF52-8BE6-4D41-80A0-F9BC2EDA6AAA}" type="TxLink">
            <a:rPr lang="en-US" sz="1400" b="1" i="0" u="none" strike="noStrike">
              <a:solidFill>
                <a:schemeClr val="bg1">
                  <a:lumMod val="85000"/>
                </a:schemeClr>
              </a:solidFill>
              <a:latin typeface="Poppins" panose="020B0502040204020203" pitchFamily="2" charset="0"/>
              <a:ea typeface="Calibri"/>
              <a:cs typeface="Poppins" panose="020B0502040204020203" pitchFamily="2" charset="0"/>
            </a:rPr>
            <a:pPr marL="0" indent="0"/>
            <a:t>Category04</a:t>
          </a:fld>
          <a:endParaRPr lang="en-US" sz="1400" b="1" i="0" u="none" strike="noStrike">
            <a:solidFill>
              <a:schemeClr val="bg1">
                <a:lumMod val="85000"/>
              </a:schemeClr>
            </a:solidFill>
            <a:latin typeface="Poppins" panose="020B0502040204020203" pitchFamily="2" charset="0"/>
            <a:ea typeface="Calibri"/>
            <a:cs typeface="Poppins" panose="020B0502040204020203" pitchFamily="2" charset="0"/>
          </a:endParaRPr>
        </a:p>
      </xdr:txBody>
    </xdr:sp>
    <xdr:clientData/>
  </xdr:twoCellAnchor>
  <xdr:twoCellAnchor editAs="oneCell">
    <xdr:from>
      <xdr:col>9</xdr:col>
      <xdr:colOff>548052</xdr:colOff>
      <xdr:row>2</xdr:row>
      <xdr:rowOff>48846</xdr:rowOff>
    </xdr:from>
    <xdr:to>
      <xdr:col>14</xdr:col>
      <xdr:colOff>390770</xdr:colOff>
      <xdr:row>5</xdr:row>
      <xdr:rowOff>136769</xdr:rowOff>
    </xdr:to>
    <mc:AlternateContent xmlns:mc="http://schemas.openxmlformats.org/markup-compatibility/2006" xmlns:a14="http://schemas.microsoft.com/office/drawing/2010/main">
      <mc:Choice Requires="a14">
        <xdr:graphicFrame macro="">
          <xdr:nvGraphicFramePr>
            <xdr:cNvPr id="41" name="SALE TYPE 1">
              <a:extLst>
                <a:ext uri="{FF2B5EF4-FFF2-40B4-BE49-F238E27FC236}">
                  <a16:creationId xmlns:a16="http://schemas.microsoft.com/office/drawing/2014/main" id="{9F3C0202-1947-4271-A317-05A0B414FE7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055234" y="418301"/>
              <a:ext cx="2902263" cy="6421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527343</xdr:colOff>
      <xdr:row>2</xdr:row>
      <xdr:rowOff>48846</xdr:rowOff>
    </xdr:from>
    <xdr:to>
      <xdr:col>18</xdr:col>
      <xdr:colOff>39076</xdr:colOff>
      <xdr:row>5</xdr:row>
      <xdr:rowOff>127000</xdr:rowOff>
    </xdr:to>
    <mc:AlternateContent xmlns:mc="http://schemas.openxmlformats.org/markup-compatibility/2006" xmlns:a14="http://schemas.microsoft.com/office/drawing/2010/main">
      <mc:Choice Requires="a14">
        <xdr:graphicFrame macro="">
          <xdr:nvGraphicFramePr>
            <xdr:cNvPr id="42" name="PAYMENT MODE 1">
              <a:extLst>
                <a:ext uri="{FF2B5EF4-FFF2-40B4-BE49-F238E27FC236}">
                  <a16:creationId xmlns:a16="http://schemas.microsoft.com/office/drawing/2014/main" id="{58B2CF3C-8020-40FE-8F03-BC5FCA92117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094070" y="418301"/>
              <a:ext cx="1959370" cy="632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351693</xdr:colOff>
      <xdr:row>16</xdr:row>
      <xdr:rowOff>146539</xdr:rowOff>
    </xdr:from>
    <xdr:to>
      <xdr:col>2</xdr:col>
      <xdr:colOff>420078</xdr:colOff>
      <xdr:row>36</xdr:row>
      <xdr:rowOff>19538</xdr:rowOff>
    </xdr:to>
    <mc:AlternateContent xmlns:mc="http://schemas.openxmlformats.org/markup-compatibility/2006" xmlns:a14="http://schemas.microsoft.com/office/drawing/2010/main">
      <mc:Choice Requires="a14">
        <xdr:graphicFrame macro="">
          <xdr:nvGraphicFramePr>
            <xdr:cNvPr id="43" name="MONTH 1">
              <a:extLst>
                <a:ext uri="{FF2B5EF4-FFF2-40B4-BE49-F238E27FC236}">
                  <a16:creationId xmlns:a16="http://schemas.microsoft.com/office/drawing/2014/main" id="{FCCC5444-E62E-49D8-96EA-FB8BED49E24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51693" y="3102175"/>
              <a:ext cx="1292203" cy="35675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339187</xdr:colOff>
      <xdr:row>8</xdr:row>
      <xdr:rowOff>9768</xdr:rowOff>
    </xdr:from>
    <xdr:to>
      <xdr:col>2</xdr:col>
      <xdr:colOff>429846</xdr:colOff>
      <xdr:row>13</xdr:row>
      <xdr:rowOff>39076</xdr:rowOff>
    </xdr:to>
    <mc:AlternateContent xmlns:mc="http://schemas.openxmlformats.org/markup-compatibility/2006" xmlns:a14="http://schemas.microsoft.com/office/drawing/2010/main">
      <mc:Choice Requires="a14">
        <xdr:graphicFrame macro="">
          <xdr:nvGraphicFramePr>
            <xdr:cNvPr id="44" name="YEAR 1">
              <a:extLst>
                <a:ext uri="{FF2B5EF4-FFF2-40B4-BE49-F238E27FC236}">
                  <a16:creationId xmlns:a16="http://schemas.microsoft.com/office/drawing/2014/main" id="{A8B74F46-5DD1-48A2-BC37-AA2D58CDF6C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39187" y="1487586"/>
              <a:ext cx="1314477" cy="952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289368</xdr:colOff>
      <xdr:row>33</xdr:row>
      <xdr:rowOff>19290</xdr:rowOff>
    </xdr:from>
    <xdr:to>
      <xdr:col>14</xdr:col>
      <xdr:colOff>231495</xdr:colOff>
      <xdr:row>44</xdr:row>
      <xdr:rowOff>106099</xdr:rowOff>
    </xdr:to>
    <xdr:graphicFrame macro="">
      <xdr:nvGraphicFramePr>
        <xdr:cNvPr id="45" name="Chart 44">
          <a:extLst>
            <a:ext uri="{FF2B5EF4-FFF2-40B4-BE49-F238E27FC236}">
              <a16:creationId xmlns:a16="http://schemas.microsoft.com/office/drawing/2014/main" id="{C205F81B-3461-4FEA-A2B2-7A8322ABF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313764</xdr:colOff>
      <xdr:row>16</xdr:row>
      <xdr:rowOff>71717</xdr:rowOff>
    </xdr:from>
    <xdr:to>
      <xdr:col>9</xdr:col>
      <xdr:colOff>462987</xdr:colOff>
      <xdr:row>28</xdr:row>
      <xdr:rowOff>154328</xdr:rowOff>
    </xdr:to>
    <xdr:graphicFrame macro="">
      <xdr:nvGraphicFramePr>
        <xdr:cNvPr id="46" name="Chart 45">
          <a:extLst>
            <a:ext uri="{FF2B5EF4-FFF2-40B4-BE49-F238E27FC236}">
              <a16:creationId xmlns:a16="http://schemas.microsoft.com/office/drawing/2014/main" id="{8EBA42E9-3AC4-4455-93AA-72AD00D1E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197224</xdr:colOff>
      <xdr:row>15</xdr:row>
      <xdr:rowOff>125506</xdr:rowOff>
    </xdr:from>
    <xdr:to>
      <xdr:col>14</xdr:col>
      <xdr:colOff>340659</xdr:colOff>
      <xdr:row>29</xdr:row>
      <xdr:rowOff>8965</xdr:rowOff>
    </xdr:to>
    <xdr:graphicFrame macro="">
      <xdr:nvGraphicFramePr>
        <xdr:cNvPr id="47" name="Chart 46">
          <a:extLst>
            <a:ext uri="{FF2B5EF4-FFF2-40B4-BE49-F238E27FC236}">
              <a16:creationId xmlns:a16="http://schemas.microsoft.com/office/drawing/2014/main" id="{A1877A03-1898-4FD6-A734-AD989AF24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453343</xdr:colOff>
      <xdr:row>23</xdr:row>
      <xdr:rowOff>38582</xdr:rowOff>
    </xdr:from>
    <xdr:to>
      <xdr:col>24</xdr:col>
      <xdr:colOff>173621</xdr:colOff>
      <xdr:row>44</xdr:row>
      <xdr:rowOff>77165</xdr:rowOff>
    </xdr:to>
    <mc:AlternateContent xmlns:mc="http://schemas.openxmlformats.org/markup-compatibility/2006">
      <mc:Choice xmlns:cx1="http://schemas.microsoft.com/office/drawing/2015/9/8/chartex" Requires="cx1">
        <xdr:graphicFrame macro="">
          <xdr:nvGraphicFramePr>
            <xdr:cNvPr id="48" name="Chart 47">
              <a:extLst>
                <a:ext uri="{FF2B5EF4-FFF2-40B4-BE49-F238E27FC236}">
                  <a16:creationId xmlns:a16="http://schemas.microsoft.com/office/drawing/2014/main" id="{3E7F9784-1D4A-4068-B00F-34E989C7FF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426143" y="4244822"/>
              <a:ext cx="3377878" cy="38790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38583</xdr:colOff>
      <xdr:row>15</xdr:row>
      <xdr:rowOff>135038</xdr:rowOff>
    </xdr:from>
    <xdr:to>
      <xdr:col>18</xdr:col>
      <xdr:colOff>183266</xdr:colOff>
      <xdr:row>28</xdr:row>
      <xdr:rowOff>163975</xdr:rowOff>
    </xdr:to>
    <xdr:graphicFrame macro="">
      <xdr:nvGraphicFramePr>
        <xdr:cNvPr id="49" name="Chart 48">
          <a:extLst>
            <a:ext uri="{FF2B5EF4-FFF2-40B4-BE49-F238E27FC236}">
              <a16:creationId xmlns:a16="http://schemas.microsoft.com/office/drawing/2014/main" id="{84CD8B81-436C-4BC6-A349-F9D2CA4DA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0</xdr:colOff>
      <xdr:row>32</xdr:row>
      <xdr:rowOff>106103</xdr:rowOff>
    </xdr:from>
    <xdr:to>
      <xdr:col>18</xdr:col>
      <xdr:colOff>144683</xdr:colOff>
      <xdr:row>44</xdr:row>
      <xdr:rowOff>53789</xdr:rowOff>
    </xdr:to>
    <xdr:graphicFrame macro="">
      <xdr:nvGraphicFramePr>
        <xdr:cNvPr id="50" name="Chart 49">
          <a:extLst>
            <a:ext uri="{FF2B5EF4-FFF2-40B4-BE49-F238E27FC236}">
              <a16:creationId xmlns:a16="http://schemas.microsoft.com/office/drawing/2014/main" id="{9B25C7DC-74DF-401D-A0C0-BA043E304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544654</xdr:colOff>
      <xdr:row>13</xdr:row>
      <xdr:rowOff>145550</xdr:rowOff>
    </xdr:from>
    <xdr:to>
      <xdr:col>9</xdr:col>
      <xdr:colOff>231166</xdr:colOff>
      <xdr:row>15</xdr:row>
      <xdr:rowOff>85617</xdr:rowOff>
    </xdr:to>
    <xdr:sp macro="" textlink="">
      <xdr:nvSpPr>
        <xdr:cNvPr id="55" name="Rectangle: Rounded Corners 54">
          <a:extLst>
            <a:ext uri="{FF2B5EF4-FFF2-40B4-BE49-F238E27FC236}">
              <a16:creationId xmlns:a16="http://schemas.microsoft.com/office/drawing/2014/main" id="{5F89CC91-37AD-4AC0-B6EE-CD75C40BB39C}"/>
            </a:ext>
          </a:extLst>
        </xdr:cNvPr>
        <xdr:cNvSpPr/>
      </xdr:nvSpPr>
      <xdr:spPr>
        <a:xfrm>
          <a:off x="3584092" y="2482921"/>
          <a:ext cx="2118063" cy="299662"/>
        </a:xfrm>
        <a:prstGeom prst="roundRect">
          <a:avLst>
            <a:gd name="adj" fmla="val 4505"/>
          </a:avLst>
        </a:prstGeom>
        <a:solidFill>
          <a:srgbClr val="20373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236220</xdr:colOff>
      <xdr:row>15</xdr:row>
      <xdr:rowOff>99061</xdr:rowOff>
    </xdr:from>
    <xdr:to>
      <xdr:col>4</xdr:col>
      <xdr:colOff>144780</xdr:colOff>
      <xdr:row>22</xdr:row>
      <xdr:rowOff>152400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33F7D34A-C233-2DC7-C9B6-063CF981D8DB}"/>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590800" y="2842261"/>
              <a:ext cx="1127760" cy="1333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205740</xdr:colOff>
      <xdr:row>15</xdr:row>
      <xdr:rowOff>99061</xdr:rowOff>
    </xdr:from>
    <xdr:to>
      <xdr:col>4</xdr:col>
      <xdr:colOff>998220</xdr:colOff>
      <xdr:row>23</xdr:row>
      <xdr:rowOff>68580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8D79B92D-8013-4A66-EEDC-02E2331E1485}"/>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79520" y="2842261"/>
              <a:ext cx="792480" cy="1432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1059180</xdr:colOff>
      <xdr:row>15</xdr:row>
      <xdr:rowOff>99060</xdr:rowOff>
    </xdr:from>
    <xdr:to>
      <xdr:col>5</xdr:col>
      <xdr:colOff>365760</xdr:colOff>
      <xdr:row>33</xdr:row>
      <xdr:rowOff>22860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110791D5-DE48-203B-F29D-E0EF10D5637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632960" y="2842260"/>
              <a:ext cx="1150620" cy="321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441960</xdr:colOff>
      <xdr:row>15</xdr:row>
      <xdr:rowOff>99061</xdr:rowOff>
    </xdr:from>
    <xdr:to>
      <xdr:col>5</xdr:col>
      <xdr:colOff>1432560</xdr:colOff>
      <xdr:row>22</xdr:row>
      <xdr:rowOff>91441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E0B55033-7224-7916-8A96-3D126CEB739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859780" y="2842261"/>
              <a:ext cx="9906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33</xdr:row>
      <xdr:rowOff>179070</xdr:rowOff>
    </xdr:from>
    <xdr:to>
      <xdr:col>4</xdr:col>
      <xdr:colOff>807720</xdr:colOff>
      <xdr:row>48</xdr:row>
      <xdr:rowOff>179070</xdr:rowOff>
    </xdr:to>
    <xdr:graphicFrame macro="">
      <xdr:nvGraphicFramePr>
        <xdr:cNvPr id="6" name="Chart 5">
          <a:extLst>
            <a:ext uri="{FF2B5EF4-FFF2-40B4-BE49-F238E27FC236}">
              <a16:creationId xmlns:a16="http://schemas.microsoft.com/office/drawing/2014/main" id="{3806A398-792D-147C-AF80-FDDAD8881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17</xdr:row>
      <xdr:rowOff>38100</xdr:rowOff>
    </xdr:from>
    <xdr:to>
      <xdr:col>13</xdr:col>
      <xdr:colOff>815340</xdr:colOff>
      <xdr:row>28</xdr:row>
      <xdr:rowOff>95250</xdr:rowOff>
    </xdr:to>
    <xdr:graphicFrame macro="">
      <xdr:nvGraphicFramePr>
        <xdr:cNvPr id="7" name="Chart 6">
          <a:extLst>
            <a:ext uri="{FF2B5EF4-FFF2-40B4-BE49-F238E27FC236}">
              <a16:creationId xmlns:a16="http://schemas.microsoft.com/office/drawing/2014/main" id="{039F6C63-FA2B-D7B8-BA4C-D91BCECB9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312420</xdr:colOff>
      <xdr:row>16</xdr:row>
      <xdr:rowOff>64770</xdr:rowOff>
    </xdr:from>
    <xdr:to>
      <xdr:col>29</xdr:col>
      <xdr:colOff>7620</xdr:colOff>
      <xdr:row>31</xdr:row>
      <xdr:rowOff>64770</xdr:rowOff>
    </xdr:to>
    <xdr:graphicFrame macro="">
      <xdr:nvGraphicFramePr>
        <xdr:cNvPr id="8" name="Chart 7">
          <a:extLst>
            <a:ext uri="{FF2B5EF4-FFF2-40B4-BE49-F238E27FC236}">
              <a16:creationId xmlns:a16="http://schemas.microsoft.com/office/drawing/2014/main" id="{7FF70009-0991-2408-96BA-DDEB7EE7B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1828800</xdr:colOff>
      <xdr:row>11</xdr:row>
      <xdr:rowOff>3810</xdr:rowOff>
    </xdr:from>
    <xdr:to>
      <xdr:col>35</xdr:col>
      <xdr:colOff>45720</xdr:colOff>
      <xdr:row>30</xdr:row>
      <xdr:rowOff>83820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22701BA8-CD73-D1F3-2EDA-BA3F81FBA4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182040" y="2015490"/>
              <a:ext cx="3909060" cy="35547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1889760</xdr:colOff>
      <xdr:row>8</xdr:row>
      <xdr:rowOff>179070</xdr:rowOff>
    </xdr:from>
    <xdr:to>
      <xdr:col>37</xdr:col>
      <xdr:colOff>1828800</xdr:colOff>
      <xdr:row>23</xdr:row>
      <xdr:rowOff>179070</xdr:rowOff>
    </xdr:to>
    <xdr:graphicFrame macro="">
      <xdr:nvGraphicFramePr>
        <xdr:cNvPr id="10" name="Chart 9">
          <a:extLst>
            <a:ext uri="{FF2B5EF4-FFF2-40B4-BE49-F238E27FC236}">
              <a16:creationId xmlns:a16="http://schemas.microsoft.com/office/drawing/2014/main" id="{381B53E5-B750-647D-A176-28B408358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579120</xdr:colOff>
      <xdr:row>8</xdr:row>
      <xdr:rowOff>179070</xdr:rowOff>
    </xdr:from>
    <xdr:to>
      <xdr:col>41</xdr:col>
      <xdr:colOff>0</xdr:colOff>
      <xdr:row>23</xdr:row>
      <xdr:rowOff>179070</xdr:rowOff>
    </xdr:to>
    <xdr:graphicFrame macro="">
      <xdr:nvGraphicFramePr>
        <xdr:cNvPr id="11" name="Chart 10">
          <a:extLst>
            <a:ext uri="{FF2B5EF4-FFF2-40B4-BE49-F238E27FC236}">
              <a16:creationId xmlns:a16="http://schemas.microsoft.com/office/drawing/2014/main" id="{1DB28FDF-F6CC-304B-D156-618801B4D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Gupta" refreshedDate="45518.957109490744" createdVersion="8" refreshedVersion="8" minRefreshableVersion="3" recordCount="527" xr:uid="{117DB831-C895-4034-90CA-BF1F916EEEBF}">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440396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0CDDD-0721-4157-8133-81DBC8D5E94F}"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H2:J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4AE29A-74C4-4ECC-9917-B555D9213787}"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436A8F-AD60-48ED-8313-F6FEBB28A16B}"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DAY">
  <location ref="AN2:AO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0"/>
          </reference>
        </references>
      </pivotArea>
    </chartFormat>
    <chartFormat chart="1"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3F5999-1B63-401A-94F7-C1F7C3ACE5C9}"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
  <location ref="AK2:AL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 chart="2" format="4">
      <pivotArea type="data" outline="0" fieldPosition="0">
        <references count="2">
          <reference field="4294967294" count="1" selected="0">
            <x v="0"/>
          </reference>
          <reference field="3" count="1" selected="0">
            <x v="0"/>
          </reference>
        </references>
      </pivotArea>
    </chartFormat>
    <chartFormat chart="2" format="5">
      <pivotArea type="data" outline="0" fieldPosition="0">
        <references count="2">
          <reference field="4294967294" count="1" selected="0">
            <x v="0"/>
          </reference>
          <reference field="3" count="1" selected="0">
            <x v="1"/>
          </reference>
        </references>
      </pivotArea>
    </chartFormat>
    <chartFormat chart="2" format="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C8BA84-D97E-41B0-B457-E01C9871A9B1}"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AD2:AE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468B01-6B39-4CC6-BDEC-846C3F9C76D8}"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Q2:S46"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0B6D1B-6CF1-44F6-8E37-01647A90F364}"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DAY">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2">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50026C2-445A-4992-83CA-5A4D52060976}" sourceName="SALE TYPE">
  <pivotTables>
    <pivotTable tabId="4" name="TotalSales"/>
    <pivotTable tabId="4" name="Categorywise"/>
    <pivotTable tabId="4" name="Daily"/>
    <pivotTable tabId="4" name="Monthly"/>
    <pivotTable tabId="4" name="PaymentMode"/>
    <pivotTable tabId="4" name="Productwise"/>
  </pivotTables>
  <data>
    <tabular pivotCacheId="44039645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12C5831-00CA-4F00-B29D-16518904F584}" sourceName="PAYMENT MODE">
  <pivotTables>
    <pivotTable tabId="4" name="TotalSales"/>
    <pivotTable tabId="4" name="Categorywise"/>
    <pivotTable tabId="4" name="Daily"/>
    <pivotTable tabId="4" name="Monthly"/>
    <pivotTable tabId="4" name="Productwise"/>
    <pivotTable tabId="4" name="SalesType"/>
  </pivotTables>
  <data>
    <tabular pivotCacheId="44039645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4FC5F86-EBDC-46EA-A701-9F87CCF2852B}" sourceName="MONTH">
  <pivotTables>
    <pivotTable tabId="4" name="TotalSales"/>
    <pivotTable tabId="4" name="Categorywise"/>
    <pivotTable tabId="4" name="Daily"/>
    <pivotTable tabId="4" name="PaymentMode"/>
    <pivotTable tabId="4" name="Productwise"/>
    <pivotTable tabId="4" name="SalesType"/>
  </pivotTables>
  <data>
    <tabular pivotCacheId="440396452">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C73B6DA-23A3-4754-BC9D-8BC0BB834518}" sourceName="YEAR">
  <pivotTables>
    <pivotTable tabId="4" name="TotalSales"/>
    <pivotTable tabId="4" name="Categorywise"/>
    <pivotTable tabId="4" name="Daily"/>
    <pivotTable tabId="4" name="Monthly"/>
    <pivotTable tabId="4" name="PaymentMode"/>
    <pivotTable tabId="4" name="Productwise"/>
    <pivotTable tabId="4" name="SalesType"/>
  </pivotTables>
  <data>
    <tabular pivotCacheId="4403964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22E7E0EB-4FFB-4D8C-B91D-886EFA4D3D54}" cache="Slicer_SALE_TYPE" caption="SALE TYPE" columnCount="3" style="SLICER 3" rowHeight="234950"/>
  <slicer name="PAYMENT MODE 1" xr10:uid="{CA94503E-0BBC-4E83-8AB5-2AEF58322115}" cache="Slicer_PAYMENT_MODE" caption="PAYMENT MODE" columnCount="2" style="SLICER 3" rowHeight="234950"/>
  <slicer name="MONTH 1" xr10:uid="{9B60CC61-FF7A-4B1D-A81C-D2D59286D40A}" cache="Slicer_MONTH" caption="MONTH" style="SLICER 3" rowHeight="234950"/>
  <slicer name="YEAR 1" xr10:uid="{58D1D696-8802-4C74-8DF1-4BBAB7096775}" cache="Slicer_YEAR" caption="YEAR" style="SLICER 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B8E5B414-E034-4BBA-B115-EEB806FD3B59}" cache="Slicer_SALE_TYPE" caption="SALE TYPE" rowHeight="234950"/>
  <slicer name="PAYMENT MODE" xr10:uid="{305FF87A-3DBE-4E64-BD52-BAD0629F8447}" cache="Slicer_PAYMENT_MODE" caption="PAYMENT MODE" rowHeight="234950"/>
  <slicer name="MONTH" xr10:uid="{50B3FEE2-4A7E-4B13-A6C2-C3FD8F0C585B}" cache="Slicer_MONTH" caption="MONTH" rowHeight="234950"/>
  <slicer name="YEAR" xr10:uid="{D08ACDD4-FF45-4458-8ED5-9A79FA1CC0BB}"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headerRowBorderDxfId="27">
  <autoFilter ref="A1:P528"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4A0661FB-60BD-4C63-997C-0128978DDCE4}" name="PRODUCT" dataDxfId="20">
      <calculatedColumnFormula>VLOOKUP(InputData[[#This Row],[PRODUCT ID]],MasterData[],2,0)</calculatedColumnFormula>
    </tableColumn>
    <tableColumn id="8" xr3:uid="{328F155E-6333-4139-B3AF-708BD00244AE}" name="CATEGORY" dataDxfId="19">
      <calculatedColumnFormula>VLOOKUP(InputData[[#This Row],[PRODUCT ID]],MasterData[],3,0)</calculatedColumnFormula>
    </tableColumn>
    <tableColumn id="9" xr3:uid="{461EEBD8-F994-4029-960C-4CE9A94155BC}" name="UOM" dataDxfId="18">
      <calculatedColumnFormula>VLOOKUP(InputData[[#This Row],[PRODUCT ID]],MasterData[],4,0)</calculatedColumnFormula>
    </tableColumn>
    <tableColumn id="10" xr3:uid="{B2D07CE4-A47C-4A3F-813D-281CD40084F2}" name="BUYING PRIZE" dataDxfId="17">
      <calculatedColumnFormula>VLOOKUP(InputData[[#This Row],[PRODUCT ID]],MasterData[],5,0)</calculatedColumnFormula>
    </tableColumn>
    <tableColumn id="11" xr3:uid="{1CEB7631-91AA-4485-9F8F-10D7F675652C}" name="SELLING PRICE" dataDxfId="16">
      <calculatedColumnFormula>VLOOKUP(InputData[[#This Row],[PRODUCT ID]],MasterData[],6,0)</calculatedColumnFormula>
    </tableColumn>
    <tableColumn id="12" xr3:uid="{F8705645-250E-46D1-A262-CDAFA9864AE9}" name="TOTAL  BUYING VALUE" dataDxfId="15">
      <calculatedColumnFormula>InputData[[#This Row],[BUYING PRIZE]]*InputData[[#This Row],[QUANTITY]]</calculatedColumnFormula>
    </tableColumn>
    <tableColumn id="13" xr3:uid="{583CDF6B-19A4-4845-AB03-0262E6DD690D}" name="TOTAL  SELLING  VALUE" dataDxfId="14">
      <calculatedColumnFormula>InputData[[#This Row],[SELLING PRICE]]*InputData[[#This Row],[QUANTITY]]*(1-InputData[[#This Row],[DISCOUNT %]])</calculatedColumnFormula>
    </tableColumn>
    <tableColumn id="14" xr3:uid="{17D55C4D-3867-43A5-B69B-7EE8BA6BDB52}" name="DAY" dataDxfId="13">
      <calculatedColumnFormula>DAY(InputData[[#This Row],[DATE]])</calculatedColumnFormula>
    </tableColumn>
    <tableColumn id="15" xr3:uid="{6907B653-BF47-4571-916E-16B23FE45AC1}" name="MONTH" dataDxfId="12">
      <calculatedColumnFormula>TEXT(InputData[[#This Row],[DATE]],"mmmm")</calculatedColumnFormula>
    </tableColumn>
    <tableColumn id="16" xr3:uid="{AFA30F16-FE6F-4D27-AF36-E73FFEFA697E}" name="YEAR" dataDxfId="1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Z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C1" workbookViewId="0">
      <selection activeCell="J1" sqref="J1:M528"/>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10" t="s">
        <v>4</v>
      </c>
      <c r="K1" s="10" t="s">
        <v>5</v>
      </c>
      <c r="L1" s="10" t="s">
        <v>114</v>
      </c>
      <c r="M1" s="10"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Row],[QUANTITY]]*(1-InputData[[#This Row],[DISCOUNT %]])</f>
        <v>1412.64</v>
      </c>
      <c r="N2">
        <f>DAY(InputData[[#This Row],[DATE]])</f>
        <v>1</v>
      </c>
      <c r="O2" t="str">
        <f>TEXT(InputData[[#This Row],[DATE]],"mmmm")</f>
        <v>January</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Row],[QUANTITY]]*(1-InputData[[#This Row],[DISCOUNT %]])</f>
        <v>1198.8</v>
      </c>
      <c r="N3">
        <f>DAY(InputData[[#This Row],[DATE]])</f>
        <v>2</v>
      </c>
      <c r="O3" t="str">
        <f>TEXT(InputData[[#This Row],[DATE]],"mmmm")</f>
        <v>January</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Row],[QUANTITY]]*(1-InputData[[#This Row],[DISCOUNT %]])</f>
        <v>732.48</v>
      </c>
      <c r="N4">
        <f>DAY(InputData[[#This Row],[DATE]])</f>
        <v>2</v>
      </c>
      <c r="O4" t="str">
        <f>TEXT(InputData[[#This Row],[DATE]],"mmmm")</f>
        <v>January</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Row],[QUANTITY]]*(1-InputData[[#This Row],[DISCOUNT %]])</f>
        <v>244.20000000000002</v>
      </c>
      <c r="N5">
        <f>DAY(InputData[[#This Row],[DATE]])</f>
        <v>3</v>
      </c>
      <c r="O5" t="str">
        <f>TEXT(InputData[[#This Row],[DATE]],"mmmm")</f>
        <v>January</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Row],[QUANTITY]]*(1-InputData[[#This Row],[DISCOUNT %]])</f>
        <v>80.400000000000006</v>
      </c>
      <c r="N6">
        <f>DAY(InputData[[#This Row],[DATE]])</f>
        <v>4</v>
      </c>
      <c r="O6" t="str">
        <f>TEXT(InputData[[#This Row],[DATE]],"mmmm")</f>
        <v>January</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Row],[QUANTITY]]*(1-InputData[[#This Row],[DISCOUNT %]])</f>
        <v>104.16</v>
      </c>
      <c r="N7">
        <f>DAY(InputData[[#This Row],[DATE]])</f>
        <v>9</v>
      </c>
      <c r="O7" t="str">
        <f>TEXT(InputData[[#This Row],[DATE]],"mmmm")</f>
        <v>January</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Row],[QUANTITY]]*(1-InputData[[#This Row],[DISCOUNT %]])</f>
        <v>647.52</v>
      </c>
      <c r="N8">
        <f>DAY(InputData[[#This Row],[DATE]])</f>
        <v>9</v>
      </c>
      <c r="O8" t="str">
        <f>TEXT(InputData[[#This Row],[DATE]],"mmmm")</f>
        <v>January</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Row],[QUANTITY]]*(1-InputData[[#This Row],[DISCOUNT %]])</f>
        <v>33.32</v>
      </c>
      <c r="N9">
        <f>DAY(InputData[[#This Row],[DATE]])</f>
        <v>9</v>
      </c>
      <c r="O9" t="str">
        <f>TEXT(InputData[[#This Row],[DATE]],"mmmm")</f>
        <v>January</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Row],[QUANTITY]]*(1-InputData[[#This Row],[DISCOUNT %]])</f>
        <v>257.28000000000003</v>
      </c>
      <c r="N10">
        <f>DAY(InputData[[#This Row],[DATE]])</f>
        <v>11</v>
      </c>
      <c r="O10" t="str">
        <f>TEXT(InputData[[#This Row],[DATE]],"mmmm")</f>
        <v>January</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Row],[QUANTITY]]*(1-InputData[[#This Row],[DISCOUNT %]])</f>
        <v>586.88</v>
      </c>
      <c r="N11">
        <f>DAY(InputData[[#This Row],[DATE]])</f>
        <v>11</v>
      </c>
      <c r="O11" t="str">
        <f>TEXT(InputData[[#This Row],[DATE]],"mmmm")</f>
        <v>January</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Row],[QUANTITY]]*(1-InputData[[#This Row],[DISCOUNT %]])</f>
        <v>648</v>
      </c>
      <c r="N12">
        <f>DAY(InputData[[#This Row],[DATE]])</f>
        <v>11</v>
      </c>
      <c r="O12" t="str">
        <f>TEXT(InputData[[#This Row],[DATE]],"mmmm")</f>
        <v>January</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Row],[QUANTITY]]*(1-InputData[[#This Row],[DISCOUNT %]])</f>
        <v>1620</v>
      </c>
      <c r="N13">
        <f>DAY(InputData[[#This Row],[DATE]])</f>
        <v>12</v>
      </c>
      <c r="O13" t="str">
        <f>TEXT(InputData[[#This Row],[DATE]],"mmmm")</f>
        <v>January</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Row],[QUANTITY]]*(1-InputData[[#This Row],[DISCOUNT %]])</f>
        <v>1067.04</v>
      </c>
      <c r="N14">
        <f>DAY(InputData[[#This Row],[DATE]])</f>
        <v>18</v>
      </c>
      <c r="O14" t="str">
        <f>TEXT(InputData[[#This Row],[DATE]],"mmmm")</f>
        <v>January</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Row],[QUANTITY]]*(1-InputData[[#This Row],[DISCOUNT %]])</f>
        <v>448.38</v>
      </c>
      <c r="N15">
        <f>DAY(InputData[[#This Row],[DATE]])</f>
        <v>18</v>
      </c>
      <c r="O15" t="str">
        <f>TEXT(InputData[[#This Row],[DATE]],"mmmm")</f>
        <v>January</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Row],[QUANTITY]]*(1-InputData[[#This Row],[DISCOUNT %]])</f>
        <v>40.200000000000003</v>
      </c>
      <c r="N16">
        <f>DAY(InputData[[#This Row],[DATE]])</f>
        <v>19</v>
      </c>
      <c r="O16" t="str">
        <f>TEXT(InputData[[#This Row],[DATE]],"mmmm")</f>
        <v>January</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Row],[QUANTITY]]*(1-InputData[[#This Row],[DISCOUNT %]])</f>
        <v>233.2</v>
      </c>
      <c r="N17">
        <f>DAY(InputData[[#This Row],[DATE]])</f>
        <v>20</v>
      </c>
      <c r="O17" t="str">
        <f>TEXT(InputData[[#This Row],[DATE]],"mmmm")</f>
        <v>January</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Row],[QUANTITY]]*(1-InputData[[#This Row],[DISCOUNT %]])</f>
        <v>305</v>
      </c>
      <c r="N18">
        <f>DAY(InputData[[#This Row],[DATE]])</f>
        <v>20</v>
      </c>
      <c r="O18" t="str">
        <f>TEXT(InputData[[#This Row],[DATE]],"mmmm")</f>
        <v>January</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Row],[QUANTITY]]*(1-InputData[[#This Row],[DISCOUNT %]])</f>
        <v>732.6</v>
      </c>
      <c r="N19">
        <f>DAY(InputData[[#This Row],[DATE]])</f>
        <v>21</v>
      </c>
      <c r="O19" t="str">
        <f>TEXT(InputData[[#This Row],[DATE]],"mmmm")</f>
        <v>January</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Row],[QUANTITY]]*(1-InputData[[#This Row],[DISCOUNT %]])</f>
        <v>728.46</v>
      </c>
      <c r="N20">
        <f>DAY(InputData[[#This Row],[DATE]])</f>
        <v>21</v>
      </c>
      <c r="O20" t="str">
        <f>TEXT(InputData[[#This Row],[DATE]],"mmmm")</f>
        <v>January</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Row],[QUANTITY]]*(1-InputData[[#This Row],[DISCOUNT %]])</f>
        <v>972</v>
      </c>
      <c r="N21">
        <f>DAY(InputData[[#This Row],[DATE]])</f>
        <v>21</v>
      </c>
      <c r="O21" t="str">
        <f>TEXT(InputData[[#This Row],[DATE]],"mmmm")</f>
        <v>January</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Row],[QUANTITY]]*(1-InputData[[#This Row],[DISCOUNT %]])</f>
        <v>349.79999999999995</v>
      </c>
      <c r="N22">
        <f>DAY(InputData[[#This Row],[DATE]])</f>
        <v>25</v>
      </c>
      <c r="O22" t="str">
        <f>TEXT(InputData[[#This Row],[DATE]],"mmmm")</f>
        <v>January</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Row],[QUANTITY]]*(1-InputData[[#This Row],[DISCOUNT %]])</f>
        <v>46.9</v>
      </c>
      <c r="N23">
        <f>DAY(InputData[[#This Row],[DATE]])</f>
        <v>25</v>
      </c>
      <c r="O23" t="str">
        <f>TEXT(InputData[[#This Row],[DATE]],"mmmm")</f>
        <v>January</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Row],[QUANTITY]]*(1-InputData[[#This Row],[DISCOUNT %]])</f>
        <v>1458.24</v>
      </c>
      <c r="N24">
        <f>DAY(InputData[[#This Row],[DATE]])</f>
        <v>25</v>
      </c>
      <c r="O24" t="str">
        <f>TEXT(InputData[[#This Row],[DATE]],"mmmm")</f>
        <v>January</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Row],[QUANTITY]]*(1-InputData[[#This Row],[DISCOUNT %]])</f>
        <v>738.72</v>
      </c>
      <c r="N25">
        <f>DAY(InputData[[#This Row],[DATE]])</f>
        <v>26</v>
      </c>
      <c r="O25" t="str">
        <f>TEXT(InputData[[#This Row],[DATE]],"mmmm")</f>
        <v>January</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Row],[QUANTITY]]*(1-InputData[[#This Row],[DISCOUNT %]])</f>
        <v>598.5</v>
      </c>
      <c r="N26">
        <f>DAY(InputData[[#This Row],[DATE]])</f>
        <v>26</v>
      </c>
      <c r="O26" t="str">
        <f>TEXT(InputData[[#This Row],[DATE]],"mmmm")</f>
        <v>January</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Row],[QUANTITY]]*(1-InputData[[#This Row],[DISCOUNT %]])</f>
        <v>727.16</v>
      </c>
      <c r="N27">
        <f>DAY(InputData[[#This Row],[DATE]])</f>
        <v>26</v>
      </c>
      <c r="O27" t="str">
        <f>TEXT(InputData[[#This Row],[DATE]],"mmmm")</f>
        <v>January</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Row],[QUANTITY]]*(1-InputData[[#This Row],[DISCOUNT %]])</f>
        <v>806.4</v>
      </c>
      <c r="N28">
        <f>DAY(InputData[[#This Row],[DATE]])</f>
        <v>27</v>
      </c>
      <c r="O28" t="str">
        <f>TEXT(InputData[[#This Row],[DATE]],"mmmm")</f>
        <v>January</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Row],[QUANTITY]]*(1-InputData[[#This Row],[DISCOUNT %]])</f>
        <v>352.44</v>
      </c>
      <c r="N29">
        <f>DAY(InputData[[#This Row],[DATE]])</f>
        <v>27</v>
      </c>
      <c r="O29" t="str">
        <f>TEXT(InputData[[#This Row],[DATE]],"mmmm")</f>
        <v>January</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Row],[QUANTITY]]*(1-InputData[[#This Row],[DISCOUNT %]])</f>
        <v>488.40000000000003</v>
      </c>
      <c r="N30">
        <f>DAY(InputData[[#This Row],[DATE]])</f>
        <v>28</v>
      </c>
      <c r="O30" t="str">
        <f>TEXT(InputData[[#This Row],[DATE]],"mmmm")</f>
        <v>January</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Row],[QUANTITY]]*(1-InputData[[#This Row],[DISCOUNT %]])</f>
        <v>106.22</v>
      </c>
      <c r="N31">
        <f>DAY(InputData[[#This Row],[DATE]])</f>
        <v>28</v>
      </c>
      <c r="O31" t="str">
        <f>TEXT(InputData[[#This Row],[DATE]],"mmmm")</f>
        <v>January</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Row],[QUANTITY]]*(1-InputData[[#This Row],[DISCOUNT %]])</f>
        <v>1149.96</v>
      </c>
      <c r="N32">
        <f>DAY(InputData[[#This Row],[DATE]])</f>
        <v>2</v>
      </c>
      <c r="O32" t="str">
        <f>TEXT(InputData[[#This Row],[DATE]],"mmmm")</f>
        <v>February</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Row],[QUANTITY]]*(1-InputData[[#This Row],[DISCOUNT %]])</f>
        <v>216.32</v>
      </c>
      <c r="N33">
        <f>DAY(InputData[[#This Row],[DATE]])</f>
        <v>3</v>
      </c>
      <c r="O33" t="str">
        <f>TEXT(InputData[[#This Row],[DATE]],"mmmm")</f>
        <v>February</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Row],[QUANTITY]]*(1-InputData[[#This Row],[DISCOUNT %]])</f>
        <v>283.14</v>
      </c>
      <c r="N34">
        <f>DAY(InputData[[#This Row],[DATE]])</f>
        <v>3</v>
      </c>
      <c r="O34" t="str">
        <f>TEXT(InputData[[#This Row],[DATE]],"mmmm")</f>
        <v>February</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Row],[QUANTITY]]*(1-InputData[[#This Row],[DISCOUNT %]])</f>
        <v>343.04</v>
      </c>
      <c r="N35">
        <f>DAY(InputData[[#This Row],[DATE]])</f>
        <v>4</v>
      </c>
      <c r="O35" t="str">
        <f>TEXT(InputData[[#This Row],[DATE]],"mmmm")</f>
        <v>February</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Row],[QUANTITY]]*(1-InputData[[#This Row],[DISCOUNT %]])</f>
        <v>581.55999999999995</v>
      </c>
      <c r="N36">
        <f>DAY(InputData[[#This Row],[DATE]])</f>
        <v>5</v>
      </c>
      <c r="O36" t="str">
        <f>TEXT(InputData[[#This Row],[DATE]],"mmmm")</f>
        <v>February</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Row],[QUANTITY]]*(1-InputData[[#This Row],[DISCOUNT %]])</f>
        <v>155.61000000000001</v>
      </c>
      <c r="N37">
        <f>DAY(InputData[[#This Row],[DATE]])</f>
        <v>5</v>
      </c>
      <c r="O37" t="str">
        <f>TEXT(InputData[[#This Row],[DATE]],"mmmm")</f>
        <v>February</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Row],[QUANTITY]]*(1-InputData[[#This Row],[DISCOUNT %]])</f>
        <v>747.72</v>
      </c>
      <c r="N38">
        <f>DAY(InputData[[#This Row],[DATE]])</f>
        <v>5</v>
      </c>
      <c r="O38" t="str">
        <f>TEXT(InputData[[#This Row],[DATE]],"mmmm")</f>
        <v>February</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Row],[QUANTITY]]*(1-InputData[[#This Row],[DISCOUNT %]])</f>
        <v>6.7</v>
      </c>
      <c r="N39">
        <f>DAY(InputData[[#This Row],[DATE]])</f>
        <v>6</v>
      </c>
      <c r="O39" t="str">
        <f>TEXT(InputData[[#This Row],[DATE]],"mmmm")</f>
        <v>February</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Row],[QUANTITY]]*(1-InputData[[#This Row],[DISCOUNT %]])</f>
        <v>816.19999999999993</v>
      </c>
      <c r="N40">
        <f>DAY(InputData[[#This Row],[DATE]])</f>
        <v>9</v>
      </c>
      <c r="O40" t="str">
        <f>TEXT(InputData[[#This Row],[DATE]],"mmmm")</f>
        <v>February</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Row],[QUANTITY]]*(1-InputData[[#This Row],[DISCOUNT %]])</f>
        <v>662.34</v>
      </c>
      <c r="N41">
        <f>DAY(InputData[[#This Row],[DATE]])</f>
        <v>12</v>
      </c>
      <c r="O41" t="str">
        <f>TEXT(InputData[[#This Row],[DATE]],"mmmm")</f>
        <v>February</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Row],[QUANTITY]]*(1-InputData[[#This Row],[DISCOUNT %]])</f>
        <v>1345.14</v>
      </c>
      <c r="N42">
        <f>DAY(InputData[[#This Row],[DATE]])</f>
        <v>12</v>
      </c>
      <c r="O42" t="str">
        <f>TEXT(InputData[[#This Row],[DATE]],"mmmm")</f>
        <v>February</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Row],[QUANTITY]]*(1-InputData[[#This Row],[DISCOUNT %]])</f>
        <v>228.48000000000002</v>
      </c>
      <c r="N43">
        <f>DAY(InputData[[#This Row],[DATE]])</f>
        <v>15</v>
      </c>
      <c r="O43" t="str">
        <f>TEXT(InputData[[#This Row],[DATE]],"mmmm")</f>
        <v>February</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Row],[QUANTITY]]*(1-InputData[[#This Row],[DISCOUNT %]])</f>
        <v>94.32</v>
      </c>
      <c r="N44">
        <f>DAY(InputData[[#This Row],[DATE]])</f>
        <v>18</v>
      </c>
      <c r="O44" t="str">
        <f>TEXT(InputData[[#This Row],[DATE]],"mmmm")</f>
        <v>February</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Row],[QUANTITY]]*(1-InputData[[#This Row],[DISCOUNT %]])</f>
        <v>2214.08</v>
      </c>
      <c r="N45">
        <f>DAY(InputData[[#This Row],[DATE]])</f>
        <v>20</v>
      </c>
      <c r="O45" t="str">
        <f>TEXT(InputData[[#This Row],[DATE]],"mmmm")</f>
        <v>February</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Row],[QUANTITY]]*(1-InputData[[#This Row],[DISCOUNT %]])</f>
        <v>610.4</v>
      </c>
      <c r="N46">
        <f>DAY(InputData[[#This Row],[DATE]])</f>
        <v>22</v>
      </c>
      <c r="O46" t="str">
        <f>TEXT(InputData[[#This Row],[DATE]],"mmmm")</f>
        <v>February</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Row],[QUANTITY]]*(1-InputData[[#This Row],[DISCOUNT %]])</f>
        <v>24.990000000000002</v>
      </c>
      <c r="N47">
        <f>DAY(InputData[[#This Row],[DATE]])</f>
        <v>23</v>
      </c>
      <c r="O47" t="str">
        <f>TEXT(InputData[[#This Row],[DATE]],"mmmm")</f>
        <v>February</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Row],[QUANTITY]]*(1-InputData[[#This Row],[DISCOUNT %]])</f>
        <v>311.22000000000003</v>
      </c>
      <c r="N48">
        <f>DAY(InputData[[#This Row],[DATE]])</f>
        <v>23</v>
      </c>
      <c r="O48" t="str">
        <f>TEXT(InputData[[#This Row],[DATE]],"mmmm")</f>
        <v>February</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Row],[QUANTITY]]*(1-InputData[[#This Row],[DISCOUNT %]])</f>
        <v>571.20000000000005</v>
      </c>
      <c r="N49">
        <f>DAY(InputData[[#This Row],[DATE]])</f>
        <v>25</v>
      </c>
      <c r="O49" t="str">
        <f>TEXT(InputData[[#This Row],[DATE]],"mmmm")</f>
        <v>February</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Row],[QUANTITY]]*(1-InputData[[#This Row],[DISCOUNT %]])</f>
        <v>1292.28</v>
      </c>
      <c r="N50">
        <f>DAY(InputData[[#This Row],[DATE]])</f>
        <v>25</v>
      </c>
      <c r="O50" t="str">
        <f>TEXT(InputData[[#This Row],[DATE]],"mmmm")</f>
        <v>February</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Row],[QUANTITY]]*(1-InputData[[#This Row],[DISCOUNT %]])</f>
        <v>402.56</v>
      </c>
      <c r="N51">
        <f>DAY(InputData[[#This Row],[DATE]])</f>
        <v>25</v>
      </c>
      <c r="O51" t="str">
        <f>TEXT(InputData[[#This Row],[DATE]],"mmmm")</f>
        <v>February</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Row],[QUANTITY]]*(1-InputData[[#This Row],[DISCOUNT %]])</f>
        <v>541.31000000000006</v>
      </c>
      <c r="N52">
        <f>DAY(InputData[[#This Row],[DATE]])</f>
        <v>27</v>
      </c>
      <c r="O52" t="str">
        <f>TEXT(InputData[[#This Row],[DATE]],"mmmm")</f>
        <v>February</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Row],[QUANTITY]]*(1-InputData[[#This Row],[DISCOUNT %]])</f>
        <v>48.4</v>
      </c>
      <c r="N53">
        <f>DAY(InputData[[#This Row],[DATE]])</f>
        <v>3</v>
      </c>
      <c r="O53" t="str">
        <f>TEXT(InputData[[#This Row],[DATE]],"mmmm")</f>
        <v>March</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Row],[QUANTITY]]*(1-InputData[[#This Row],[DISCOUNT %]])</f>
        <v>1462.86</v>
      </c>
      <c r="N54">
        <f>DAY(InputData[[#This Row],[DATE]])</f>
        <v>7</v>
      </c>
      <c r="O54" t="str">
        <f>TEXT(InputData[[#This Row],[DATE]],"mmmm")</f>
        <v>March</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Row],[QUANTITY]]*(1-InputData[[#This Row],[DISCOUNT %]])</f>
        <v>342.72</v>
      </c>
      <c r="N55">
        <f>DAY(InputData[[#This Row],[DATE]])</f>
        <v>8</v>
      </c>
      <c r="O55" t="str">
        <f>TEXT(InputData[[#This Row],[DATE]],"mmmm")</f>
        <v>March</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Row],[QUANTITY]]*(1-InputData[[#This Row],[DISCOUNT %]])</f>
        <v>738.72</v>
      </c>
      <c r="N56">
        <f>DAY(InputData[[#This Row],[DATE]])</f>
        <v>8</v>
      </c>
      <c r="O56" t="str">
        <f>TEXT(InputData[[#This Row],[DATE]],"mmmm")</f>
        <v>March</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Row],[QUANTITY]]*(1-InputData[[#This Row],[DISCOUNT %]])</f>
        <v>318.65999999999997</v>
      </c>
      <c r="N57">
        <f>DAY(InputData[[#This Row],[DATE]])</f>
        <v>9</v>
      </c>
      <c r="O57" t="str">
        <f>TEXT(InputData[[#This Row],[DATE]],"mmmm")</f>
        <v>March</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Row],[QUANTITY]]*(1-InputData[[#This Row],[DISCOUNT %]])</f>
        <v>91.63</v>
      </c>
      <c r="N58">
        <f>DAY(InputData[[#This Row],[DATE]])</f>
        <v>11</v>
      </c>
      <c r="O58" t="str">
        <f>TEXT(InputData[[#This Row],[DATE]],"mmmm")</f>
        <v>March</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Row],[QUANTITY]]*(1-InputData[[#This Row],[DISCOUNT %]])</f>
        <v>418.1</v>
      </c>
      <c r="N59">
        <f>DAY(InputData[[#This Row],[DATE]])</f>
        <v>13</v>
      </c>
      <c r="O59" t="str">
        <f>TEXT(InputData[[#This Row],[DATE]],"mmmm")</f>
        <v>March</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Row],[QUANTITY]]*(1-InputData[[#This Row],[DISCOUNT %]])</f>
        <v>468.04999999999995</v>
      </c>
      <c r="N60">
        <f>DAY(InputData[[#This Row],[DATE]])</f>
        <v>15</v>
      </c>
      <c r="O60" t="str">
        <f>TEXT(InputData[[#This Row],[DATE]],"mmmm")</f>
        <v>March</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Row],[QUANTITY]]*(1-InputData[[#This Row],[DISCOUNT %]])</f>
        <v>1318.38</v>
      </c>
      <c r="N61">
        <f>DAY(InputData[[#This Row],[DATE]])</f>
        <v>16</v>
      </c>
      <c r="O61" t="str">
        <f>TEXT(InputData[[#This Row],[DATE]],"mmmm")</f>
        <v>March</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Row],[QUANTITY]]*(1-InputData[[#This Row],[DISCOUNT %]])</f>
        <v>1296</v>
      </c>
      <c r="N62">
        <f>DAY(InputData[[#This Row],[DATE]])</f>
        <v>18</v>
      </c>
      <c r="O62" t="str">
        <f>TEXT(InputData[[#This Row],[DATE]],"mmmm")</f>
        <v>March</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Row],[QUANTITY]]*(1-InputData[[#This Row],[DISCOUNT %]])</f>
        <v>376.29</v>
      </c>
      <c r="N63">
        <f>DAY(InputData[[#This Row],[DATE]])</f>
        <v>19</v>
      </c>
      <c r="O63" t="str">
        <f>TEXT(InputData[[#This Row],[DATE]],"mmmm")</f>
        <v>March</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Row],[QUANTITY]]*(1-InputData[[#This Row],[DISCOUNT %]])</f>
        <v>991.25</v>
      </c>
      <c r="N64">
        <f>DAY(InputData[[#This Row],[DATE]])</f>
        <v>21</v>
      </c>
      <c r="O64" t="str">
        <f>TEXT(InputData[[#This Row],[DATE]],"mmmm")</f>
        <v>March</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Row],[QUANTITY]]*(1-InputData[[#This Row],[DISCOUNT %]])</f>
        <v>297.84999999999997</v>
      </c>
      <c r="N65">
        <f>DAY(InputData[[#This Row],[DATE]])</f>
        <v>21</v>
      </c>
      <c r="O65" t="str">
        <f>TEXT(InputData[[#This Row],[DATE]],"mmmm")</f>
        <v>March</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Row],[QUANTITY]]*(1-InputData[[#This Row],[DISCOUNT %]])</f>
        <v>1142.4000000000001</v>
      </c>
      <c r="N66">
        <f>DAY(InputData[[#This Row],[DATE]])</f>
        <v>22</v>
      </c>
      <c r="O66" t="str">
        <f>TEXT(InputData[[#This Row],[DATE]],"mmmm")</f>
        <v>March</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Row],[QUANTITY]]*(1-InputData[[#This Row],[DISCOUNT %]])</f>
        <v>376.68</v>
      </c>
      <c r="N67">
        <f>DAY(InputData[[#This Row],[DATE]])</f>
        <v>22</v>
      </c>
      <c r="O67" t="str">
        <f>TEXT(InputData[[#This Row],[DATE]],"mmmm")</f>
        <v>March</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Row],[QUANTITY]]*(1-InputData[[#This Row],[DISCOUNT %]])</f>
        <v>2197.44</v>
      </c>
      <c r="N68">
        <f>DAY(InputData[[#This Row],[DATE]])</f>
        <v>25</v>
      </c>
      <c r="O68" t="str">
        <f>TEXT(InputData[[#This Row],[DATE]],"mmmm")</f>
        <v>March</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Row],[QUANTITY]]*(1-InputData[[#This Row],[DISCOUNT %]])</f>
        <v>342</v>
      </c>
      <c r="N69">
        <f>DAY(InputData[[#This Row],[DATE]])</f>
        <v>25</v>
      </c>
      <c r="O69" t="str">
        <f>TEXT(InputData[[#This Row],[DATE]],"mmmm")</f>
        <v>March</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Row],[QUANTITY]]*(1-InputData[[#This Row],[DISCOUNT %]])</f>
        <v>424.88</v>
      </c>
      <c r="N70">
        <f>DAY(InputData[[#This Row],[DATE]])</f>
        <v>25</v>
      </c>
      <c r="O70" t="str">
        <f>TEXT(InputData[[#This Row],[DATE]],"mmmm")</f>
        <v>March</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Row],[QUANTITY]]*(1-InputData[[#This Row],[DISCOUNT %]])</f>
        <v>159.84</v>
      </c>
      <c r="N71">
        <f>DAY(InputData[[#This Row],[DATE]])</f>
        <v>25</v>
      </c>
      <c r="O71" t="str">
        <f>TEXT(InputData[[#This Row],[DATE]],"mmmm")</f>
        <v>March</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Row],[QUANTITY]]*(1-InputData[[#This Row],[DISCOUNT %]])</f>
        <v>415.52</v>
      </c>
      <c r="N72">
        <f>DAY(InputData[[#This Row],[DATE]])</f>
        <v>26</v>
      </c>
      <c r="O72" t="str">
        <f>TEXT(InputData[[#This Row],[DATE]],"mmmm")</f>
        <v>March</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Row],[QUANTITY]]*(1-InputData[[#This Row],[DISCOUNT %]])</f>
        <v>162</v>
      </c>
      <c r="N73">
        <f>DAY(InputData[[#This Row],[DATE]])</f>
        <v>26</v>
      </c>
      <c r="O73" t="str">
        <f>TEXT(InputData[[#This Row],[DATE]],"mmmm")</f>
        <v>March</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Row],[QUANTITY]]*(1-InputData[[#This Row],[DISCOUNT %]])</f>
        <v>1478.52</v>
      </c>
      <c r="N74">
        <f>DAY(InputData[[#This Row],[DATE]])</f>
        <v>26</v>
      </c>
      <c r="O74" t="str">
        <f>TEXT(InputData[[#This Row],[DATE]],"mmmm")</f>
        <v>March</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Row],[QUANTITY]]*(1-InputData[[#This Row],[DISCOUNT %]])</f>
        <v>603.84</v>
      </c>
      <c r="N75">
        <f>DAY(InputData[[#This Row],[DATE]])</f>
        <v>27</v>
      </c>
      <c r="O75" t="str">
        <f>TEXT(InputData[[#This Row],[DATE]],"mmmm")</f>
        <v>March</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Row],[QUANTITY]]*(1-InputData[[#This Row],[DISCOUNT %]])</f>
        <v>381.84000000000003</v>
      </c>
      <c r="N76">
        <f>DAY(InputData[[#This Row],[DATE]])</f>
        <v>28</v>
      </c>
      <c r="O76" t="str">
        <f>TEXT(InputData[[#This Row],[DATE]],"mmmm")</f>
        <v>March</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Row],[QUANTITY]]*(1-InputData[[#This Row],[DISCOUNT %]])</f>
        <v>79.92</v>
      </c>
      <c r="N77">
        <f>DAY(InputData[[#This Row],[DATE]])</f>
        <v>30</v>
      </c>
      <c r="O77" t="str">
        <f>TEXT(InputData[[#This Row],[DATE]],"mmmm")</f>
        <v>March</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Row],[QUANTITY]]*(1-InputData[[#This Row],[DISCOUNT %]])</f>
        <v>486</v>
      </c>
      <c r="N78">
        <f>DAY(InputData[[#This Row],[DATE]])</f>
        <v>31</v>
      </c>
      <c r="O78" t="str">
        <f>TEXT(InputData[[#This Row],[DATE]],"mmmm")</f>
        <v>March</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Row],[QUANTITY]]*(1-InputData[[#This Row],[DISCOUNT %]])</f>
        <v>460.8</v>
      </c>
      <c r="N79">
        <f>DAY(InputData[[#This Row],[DATE]])</f>
        <v>4</v>
      </c>
      <c r="O79" t="str">
        <f>TEXT(InputData[[#This Row],[DATE]],"mmmm")</f>
        <v>April</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Row],[QUANTITY]]*(1-InputData[[#This Row],[DISCOUNT %]])</f>
        <v>70.739999999999995</v>
      </c>
      <c r="N80">
        <f>DAY(InputData[[#This Row],[DATE]])</f>
        <v>4</v>
      </c>
      <c r="O80" t="str">
        <f>TEXT(InputData[[#This Row],[DATE]],"mmmm")</f>
        <v>April</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Row],[QUANTITY]]*(1-InputData[[#This Row],[DISCOUNT %]])</f>
        <v>1562.3999999999999</v>
      </c>
      <c r="N81">
        <f>DAY(InputData[[#This Row],[DATE]])</f>
        <v>5</v>
      </c>
      <c r="O81" t="str">
        <f>TEXT(InputData[[#This Row],[DATE]],"mmmm")</f>
        <v>April</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Row],[QUANTITY]]*(1-InputData[[#This Row],[DISCOUNT %]])</f>
        <v>466.83000000000004</v>
      </c>
      <c r="N82">
        <f>DAY(InputData[[#This Row],[DATE]])</f>
        <v>9</v>
      </c>
      <c r="O82" t="str">
        <f>TEXT(InputData[[#This Row],[DATE]],"mmmm")</f>
        <v>April</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Row],[QUANTITY]]*(1-InputData[[#This Row],[DISCOUNT %]])</f>
        <v>1981.98</v>
      </c>
      <c r="N83">
        <f>DAY(InputData[[#This Row],[DATE]])</f>
        <v>10</v>
      </c>
      <c r="O83" t="str">
        <f>TEXT(InputData[[#This Row],[DATE]],"mmmm")</f>
        <v>April</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Row],[QUANTITY]]*(1-InputData[[#This Row],[DISCOUNT %]])</f>
        <v>257.28000000000003</v>
      </c>
      <c r="N84">
        <f>DAY(InputData[[#This Row],[DATE]])</f>
        <v>12</v>
      </c>
      <c r="O84" t="str">
        <f>TEXT(InputData[[#This Row],[DATE]],"mmmm")</f>
        <v>April</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Row],[QUANTITY]]*(1-InputData[[#This Row],[DISCOUNT %]])</f>
        <v>212.44</v>
      </c>
      <c r="N85">
        <f>DAY(InputData[[#This Row],[DATE]])</f>
        <v>12</v>
      </c>
      <c r="O85" t="str">
        <f>TEXT(InputData[[#This Row],[DATE]],"mmmm")</f>
        <v>April</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Row],[QUANTITY]]*(1-InputData[[#This Row],[DISCOUNT %]])</f>
        <v>514.08000000000004</v>
      </c>
      <c r="N86">
        <f>DAY(InputData[[#This Row],[DATE]])</f>
        <v>12</v>
      </c>
      <c r="O86" t="str">
        <f>TEXT(InputData[[#This Row],[DATE]],"mmmm")</f>
        <v>April</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Row],[QUANTITY]]*(1-InputData[[#This Row],[DISCOUNT %]])</f>
        <v>1556.1000000000001</v>
      </c>
      <c r="N87">
        <f>DAY(InputData[[#This Row],[DATE]])</f>
        <v>12</v>
      </c>
      <c r="O87" t="str">
        <f>TEXT(InputData[[#This Row],[DATE]],"mmmm")</f>
        <v>April</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Row],[QUANTITY]]*(1-InputData[[#This Row],[DISCOUNT %]])</f>
        <v>470.34000000000003</v>
      </c>
      <c r="N88">
        <f>DAY(InputData[[#This Row],[DATE]])</f>
        <v>15</v>
      </c>
      <c r="O88" t="str">
        <f>TEXT(InputData[[#This Row],[DATE]],"mmmm")</f>
        <v>April</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Row],[QUANTITY]]*(1-InputData[[#This Row],[DISCOUNT %]])</f>
        <v>738.15</v>
      </c>
      <c r="N89">
        <f>DAY(InputData[[#This Row],[DATE]])</f>
        <v>16</v>
      </c>
      <c r="O89" t="str">
        <f>TEXT(InputData[[#This Row],[DATE]],"mmmm")</f>
        <v>April</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Row],[QUANTITY]]*(1-InputData[[#This Row],[DISCOUNT %]])</f>
        <v>719.28</v>
      </c>
      <c r="N90">
        <f>DAY(InputData[[#This Row],[DATE]])</f>
        <v>18</v>
      </c>
      <c r="O90" t="str">
        <f>TEXT(InputData[[#This Row],[DATE]],"mmmm")</f>
        <v>April</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Row],[QUANTITY]]*(1-InputData[[#This Row],[DISCOUNT %]])</f>
        <v>2730</v>
      </c>
      <c r="N91">
        <f>DAY(InputData[[#This Row],[DATE]])</f>
        <v>18</v>
      </c>
      <c r="O91" t="str">
        <f>TEXT(InputData[[#This Row],[DATE]],"mmmm")</f>
        <v>April</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Row],[QUANTITY]]*(1-InputData[[#This Row],[DISCOUNT %]])</f>
        <v>972</v>
      </c>
      <c r="N92">
        <f>DAY(InputData[[#This Row],[DATE]])</f>
        <v>23</v>
      </c>
      <c r="O92" t="str">
        <f>TEXT(InputData[[#This Row],[DATE]],"mmmm")</f>
        <v>April</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Row],[QUANTITY]]*(1-InputData[[#This Row],[DISCOUNT %]])</f>
        <v>418.1</v>
      </c>
      <c r="N93">
        <f>DAY(InputData[[#This Row],[DATE]])</f>
        <v>23</v>
      </c>
      <c r="O93" t="str">
        <f>TEXT(InputData[[#This Row],[DATE]],"mmmm")</f>
        <v>April</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Row],[QUANTITY]]*(1-InputData[[#This Row],[DISCOUNT %]])</f>
        <v>402.56</v>
      </c>
      <c r="N94">
        <f>DAY(InputData[[#This Row],[DATE]])</f>
        <v>24</v>
      </c>
      <c r="O94" t="str">
        <f>TEXT(InputData[[#This Row],[DATE]],"mmmm")</f>
        <v>April</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Row],[QUANTITY]]*(1-InputData[[#This Row],[DISCOUNT %]])</f>
        <v>257.28000000000003</v>
      </c>
      <c r="N95">
        <f>DAY(InputData[[#This Row],[DATE]])</f>
        <v>26</v>
      </c>
      <c r="O95" t="str">
        <f>TEXT(InputData[[#This Row],[DATE]],"mmmm")</f>
        <v>April</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Row],[QUANTITY]]*(1-InputData[[#This Row],[DISCOUNT %]])</f>
        <v>1408.96</v>
      </c>
      <c r="N96">
        <f>DAY(InputData[[#This Row],[DATE]])</f>
        <v>29</v>
      </c>
      <c r="O96" t="str">
        <f>TEXT(InputData[[#This Row],[DATE]],"mmmm")</f>
        <v>April</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Row],[QUANTITY]]*(1-InputData[[#This Row],[DISCOUNT %]])</f>
        <v>53.11</v>
      </c>
      <c r="N97">
        <f>DAY(InputData[[#This Row],[DATE]])</f>
        <v>30</v>
      </c>
      <c r="O97" t="str">
        <f>TEXT(InputData[[#This Row],[DATE]],"mmmm")</f>
        <v>April</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Row],[QUANTITY]]*(1-InputData[[#This Row],[DISCOUNT %]])</f>
        <v>147.63</v>
      </c>
      <c r="N98">
        <f>DAY(InputData[[#This Row],[DATE]])</f>
        <v>1</v>
      </c>
      <c r="O98" t="str">
        <f>TEXT(InputData[[#This Row],[DATE]],"mmmm")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Row],[QUANTITY]]*(1-InputData[[#This Row],[DISCOUNT %]])</f>
        <v>162</v>
      </c>
      <c r="N99">
        <f>DAY(InputData[[#This Row],[DATE]])</f>
        <v>1</v>
      </c>
      <c r="O99" t="str">
        <f>TEXT(InputData[[#This Row],[DATE]],"mmmm")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Row],[QUANTITY]]*(1-InputData[[#This Row],[DISCOUNT %]])</f>
        <v>174.89999999999998</v>
      </c>
      <c r="N100">
        <f>DAY(InputData[[#This Row],[DATE]])</f>
        <v>3</v>
      </c>
      <c r="O100" t="str">
        <f>TEXT(InputData[[#This Row],[DATE]],"mmmm")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Row],[QUANTITY]]*(1-InputData[[#This Row],[DISCOUNT %]])</f>
        <v>204.35999999999999</v>
      </c>
      <c r="N101">
        <f>DAY(InputData[[#This Row],[DATE]])</f>
        <v>4</v>
      </c>
      <c r="O101" t="str">
        <f>TEXT(InputData[[#This Row],[DATE]],"mmmm")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Row],[QUANTITY]]*(1-InputData[[#This Row],[DISCOUNT %]])</f>
        <v>586.88</v>
      </c>
      <c r="N102">
        <f>DAY(InputData[[#This Row],[DATE]])</f>
        <v>4</v>
      </c>
      <c r="O102" t="str">
        <f>TEXT(InputData[[#This Row],[DATE]],"mmmm")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Row],[QUANTITY]]*(1-InputData[[#This Row],[DISCOUNT %]])</f>
        <v>102.17999999999999</v>
      </c>
      <c r="N103">
        <f>DAY(InputData[[#This Row],[DATE]])</f>
        <v>5</v>
      </c>
      <c r="O103" t="str">
        <f>TEXT(InputData[[#This Row],[DATE]],"mmmm")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Row],[QUANTITY]]*(1-InputData[[#This Row],[DISCOUNT %]])</f>
        <v>1419.3000000000002</v>
      </c>
      <c r="N104">
        <f>DAY(InputData[[#This Row],[DATE]])</f>
        <v>6</v>
      </c>
      <c r="O104" t="str">
        <f>TEXT(InputData[[#This Row],[DATE]],"mmmm")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Row],[QUANTITY]]*(1-InputData[[#This Row],[DISCOUNT %]])</f>
        <v>47.16</v>
      </c>
      <c r="N105">
        <f>DAY(InputData[[#This Row],[DATE]])</f>
        <v>6</v>
      </c>
      <c r="O105" t="str">
        <f>TEXT(InputData[[#This Row],[DATE]],"mmmm")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Row],[QUANTITY]]*(1-InputData[[#This Row],[DISCOUNT %]])</f>
        <v>49.21</v>
      </c>
      <c r="N106">
        <f>DAY(InputData[[#This Row],[DATE]])</f>
        <v>7</v>
      </c>
      <c r="O106" t="str">
        <f>TEXT(InputData[[#This Row],[DATE]],"mmmm")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Row],[QUANTITY]]*(1-InputData[[#This Row],[DISCOUNT %]])</f>
        <v>99.84</v>
      </c>
      <c r="N107">
        <f>DAY(InputData[[#This Row],[DATE]])</f>
        <v>9</v>
      </c>
      <c r="O107" t="str">
        <f>TEXT(InputData[[#This Row],[DATE]],"mmmm")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Row],[QUANTITY]]*(1-InputData[[#This Row],[DISCOUNT %]])</f>
        <v>334.48</v>
      </c>
      <c r="N108">
        <f>DAY(InputData[[#This Row],[DATE]])</f>
        <v>9</v>
      </c>
      <c r="O108" t="str">
        <f>TEXT(InputData[[#This Row],[DATE]],"mmmm")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Row],[QUANTITY]]*(1-InputData[[#This Row],[DISCOUNT %]])</f>
        <v>49.92</v>
      </c>
      <c r="N109">
        <f>DAY(InputData[[#This Row],[DATE]])</f>
        <v>12</v>
      </c>
      <c r="O109" t="str">
        <f>TEXT(InputData[[#This Row],[DATE]],"mmmm")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Row],[QUANTITY]]*(1-InputData[[#This Row],[DISCOUNT %]])</f>
        <v>100.5</v>
      </c>
      <c r="N110">
        <f>DAY(InputData[[#This Row],[DATE]])</f>
        <v>12</v>
      </c>
      <c r="O110" t="str">
        <f>TEXT(InputData[[#This Row],[DATE]],"mmmm")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Row],[QUANTITY]]*(1-InputData[[#This Row],[DISCOUNT %]])</f>
        <v>212.44</v>
      </c>
      <c r="N111">
        <f>DAY(InputData[[#This Row],[DATE]])</f>
        <v>13</v>
      </c>
      <c r="O111" t="str">
        <f>TEXT(InputData[[#This Row],[DATE]],"mmmm")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Row],[QUANTITY]]*(1-InputData[[#This Row],[DISCOUNT %]])</f>
        <v>324</v>
      </c>
      <c r="N112">
        <f>DAY(InputData[[#This Row],[DATE]])</f>
        <v>20</v>
      </c>
      <c r="O112" t="str">
        <f>TEXT(InputData[[#This Row],[DATE]],"mmmm")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Row],[QUANTITY]]*(1-InputData[[#This Row],[DISCOUNT %]])</f>
        <v>1267.2</v>
      </c>
      <c r="N113">
        <f>DAY(InputData[[#This Row],[DATE]])</f>
        <v>23</v>
      </c>
      <c r="O113" t="str">
        <f>TEXT(InputData[[#This Row],[DATE]],"mmmm")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Row],[QUANTITY]]*(1-InputData[[#This Row],[DISCOUNT %]])</f>
        <v>1942.98</v>
      </c>
      <c r="N114">
        <f>DAY(InputData[[#This Row],[DATE]])</f>
        <v>30</v>
      </c>
      <c r="O114" t="str">
        <f>TEXT(InputData[[#This Row],[DATE]],"mmmm")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Row],[QUANTITY]]*(1-InputData[[#This Row],[DISCOUNT %]])</f>
        <v>732.48</v>
      </c>
      <c r="N115">
        <f>DAY(InputData[[#This Row],[DATE]])</f>
        <v>30</v>
      </c>
      <c r="O115" t="str">
        <f>TEXT(InputData[[#This Row],[DATE]],"mmmm")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Row],[QUANTITY]]*(1-InputData[[#This Row],[DISCOUNT %]])</f>
        <v>1625.3999999999999</v>
      </c>
      <c r="N116">
        <f>DAY(InputData[[#This Row],[DATE]])</f>
        <v>3</v>
      </c>
      <c r="O116" t="str">
        <f>TEXT(InputData[[#This Row],[DATE]],"mmmm")</f>
        <v>June</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Row],[QUANTITY]]*(1-InputData[[#This Row],[DISCOUNT %]])</f>
        <v>610</v>
      </c>
      <c r="N117">
        <f>DAY(InputData[[#This Row],[DATE]])</f>
        <v>4</v>
      </c>
      <c r="O117" t="str">
        <f>TEXT(InputData[[#This Row],[DATE]],"mmmm")</f>
        <v>June</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Row],[QUANTITY]]*(1-InputData[[#This Row],[DISCOUNT %]])</f>
        <v>915</v>
      </c>
      <c r="N118">
        <f>DAY(InputData[[#This Row],[DATE]])</f>
        <v>4</v>
      </c>
      <c r="O118" t="str">
        <f>TEXT(InputData[[#This Row],[DATE]],"mmmm")</f>
        <v>June</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Row],[QUANTITY]]*(1-InputData[[#This Row],[DISCOUNT %]])</f>
        <v>2123.5499999999997</v>
      </c>
      <c r="N119">
        <f>DAY(InputData[[#This Row],[DATE]])</f>
        <v>5</v>
      </c>
      <c r="O119" t="str">
        <f>TEXT(InputData[[#This Row],[DATE]],"mmmm")</f>
        <v>June</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Row],[QUANTITY]]*(1-InputData[[#This Row],[DISCOUNT %]])</f>
        <v>67</v>
      </c>
      <c r="N120">
        <f>DAY(InputData[[#This Row],[DATE]])</f>
        <v>5</v>
      </c>
      <c r="O120" t="str">
        <f>TEXT(InputData[[#This Row],[DATE]],"mmmm")</f>
        <v>June</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Row],[QUANTITY]]*(1-InputData[[#This Row],[DISCOUNT %]])</f>
        <v>718.2</v>
      </c>
      <c r="N121">
        <f>DAY(InputData[[#This Row],[DATE]])</f>
        <v>6</v>
      </c>
      <c r="O121" t="str">
        <f>TEXT(InputData[[#This Row],[DATE]],"mmmm")</f>
        <v>June</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Row],[QUANTITY]]*(1-InputData[[#This Row],[DISCOUNT %]])</f>
        <v>459.91</v>
      </c>
      <c r="N122">
        <f>DAY(InputData[[#This Row],[DATE]])</f>
        <v>8</v>
      </c>
      <c r="O122" t="str">
        <f>TEXT(InputData[[#This Row],[DATE]],"mmmm")</f>
        <v>June</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Row],[QUANTITY]]*(1-InputData[[#This Row],[DISCOUNT %]])</f>
        <v>537.24</v>
      </c>
      <c r="N123">
        <f>DAY(InputData[[#This Row],[DATE]])</f>
        <v>8</v>
      </c>
      <c r="O123" t="str">
        <f>TEXT(InputData[[#This Row],[DATE]],"mmmm")</f>
        <v>June</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Row],[QUANTITY]]*(1-InputData[[#This Row],[DISCOUNT %]])</f>
        <v>727.16</v>
      </c>
      <c r="N124">
        <f>DAY(InputData[[#This Row],[DATE]])</f>
        <v>9</v>
      </c>
      <c r="O124" t="str">
        <f>TEXT(InputData[[#This Row],[DATE]],"mmmm")</f>
        <v>June</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Row],[QUANTITY]]*(1-InputData[[#This Row],[DISCOUNT %]])</f>
        <v>1409.76</v>
      </c>
      <c r="N125">
        <f>DAY(InputData[[#This Row],[DATE]])</f>
        <v>11</v>
      </c>
      <c r="O125" t="str">
        <f>TEXT(InputData[[#This Row],[DATE]],"mmmm")</f>
        <v>June</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Row],[QUANTITY]]*(1-InputData[[#This Row],[DISCOUNT %]])</f>
        <v>1043.28</v>
      </c>
      <c r="N126">
        <f>DAY(InputData[[#This Row],[DATE]])</f>
        <v>12</v>
      </c>
      <c r="O126" t="str">
        <f>TEXT(InputData[[#This Row],[DATE]],"mmmm")</f>
        <v>June</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Row],[QUANTITY]]*(1-InputData[[#This Row],[DISCOUNT %]])</f>
        <v>83.3</v>
      </c>
      <c r="N127">
        <f>DAY(InputData[[#This Row],[DATE]])</f>
        <v>14</v>
      </c>
      <c r="O127" t="str">
        <f>TEXT(InputData[[#This Row],[DATE]],"mmmm")</f>
        <v>June</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Row],[QUANTITY]]*(1-InputData[[#This Row],[DISCOUNT %]])</f>
        <v>1050</v>
      </c>
      <c r="N128">
        <f>DAY(InputData[[#This Row],[DATE]])</f>
        <v>16</v>
      </c>
      <c r="O128" t="str">
        <f>TEXT(InputData[[#This Row],[DATE]],"mmmm")</f>
        <v>June</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Row],[QUANTITY]]*(1-InputData[[#This Row],[DISCOUNT %]])</f>
        <v>188.64</v>
      </c>
      <c r="N129">
        <f>DAY(InputData[[#This Row],[DATE]])</f>
        <v>16</v>
      </c>
      <c r="O129" t="str">
        <f>TEXT(InputData[[#This Row],[DATE]],"mmmm")</f>
        <v>June</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Row],[QUANTITY]]*(1-InputData[[#This Row],[DISCOUNT %]])</f>
        <v>468.04999999999995</v>
      </c>
      <c r="N130">
        <f>DAY(InputData[[#This Row],[DATE]])</f>
        <v>16</v>
      </c>
      <c r="O130" t="str">
        <f>TEXT(InputData[[#This Row],[DATE]],"mmmm")</f>
        <v>June</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Row],[QUANTITY]]*(1-InputData[[#This Row],[DISCOUNT %]])</f>
        <v>108.29</v>
      </c>
      <c r="N131">
        <f>DAY(InputData[[#This Row],[DATE]])</f>
        <v>18</v>
      </c>
      <c r="O131" t="str">
        <f>TEXT(InputData[[#This Row],[DATE]],"mmmm")</f>
        <v>June</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Row],[QUANTITY]]*(1-InputData[[#This Row],[DISCOUNT %]])</f>
        <v>869.4</v>
      </c>
      <c r="N132">
        <f>DAY(InputData[[#This Row],[DATE]])</f>
        <v>19</v>
      </c>
      <c r="O132" t="str">
        <f>TEXT(InputData[[#This Row],[DATE]],"mmmm")</f>
        <v>June</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Row],[QUANTITY]]*(1-InputData[[#This Row],[DISCOUNT %]])</f>
        <v>16.64</v>
      </c>
      <c r="N133">
        <f>DAY(InputData[[#This Row],[DATE]])</f>
        <v>20</v>
      </c>
      <c r="O133" t="str">
        <f>TEXT(InputData[[#This Row],[DATE]],"mmmm")</f>
        <v>June</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Row],[QUANTITY]]*(1-InputData[[#This Row],[DISCOUNT %]])</f>
        <v>66.56</v>
      </c>
      <c r="N134">
        <f>DAY(InputData[[#This Row],[DATE]])</f>
        <v>23</v>
      </c>
      <c r="O134" t="str">
        <f>TEXT(InputData[[#This Row],[DATE]],"mmmm")</f>
        <v>June</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Row],[QUANTITY]]*(1-InputData[[#This Row],[DISCOUNT %]])</f>
        <v>629.19999999999993</v>
      </c>
      <c r="N135">
        <f>DAY(InputData[[#This Row],[DATE]])</f>
        <v>24</v>
      </c>
      <c r="O135" t="str">
        <f>TEXT(InputData[[#This Row],[DATE]],"mmmm")</f>
        <v>June</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Row],[QUANTITY]]*(1-InputData[[#This Row],[DISCOUNT %]])</f>
        <v>55.019999999999996</v>
      </c>
      <c r="N136">
        <f>DAY(InputData[[#This Row],[DATE]])</f>
        <v>26</v>
      </c>
      <c r="O136" t="str">
        <f>TEXT(InputData[[#This Row],[DATE]],"mmmm")</f>
        <v>June</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Row],[QUANTITY]]*(1-InputData[[#This Row],[DISCOUNT %]])</f>
        <v>1711.71</v>
      </c>
      <c r="N137">
        <f>DAY(InputData[[#This Row],[DATE]])</f>
        <v>27</v>
      </c>
      <c r="O137" t="str">
        <f>TEXT(InputData[[#This Row],[DATE]],"mmmm")</f>
        <v>June</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Row],[QUANTITY]]*(1-InputData[[#This Row],[DISCOUNT %]])</f>
        <v>325.08</v>
      </c>
      <c r="N138">
        <f>DAY(InputData[[#This Row],[DATE]])</f>
        <v>28</v>
      </c>
      <c r="O138" t="str">
        <f>TEXT(InputData[[#This Row],[DATE]],"mmmm")</f>
        <v>June</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Row],[QUANTITY]]*(1-InputData[[#This Row],[DISCOUNT %]])</f>
        <v>46.9</v>
      </c>
      <c r="N139">
        <f>DAY(InputData[[#This Row],[DATE]])</f>
        <v>28</v>
      </c>
      <c r="O139" t="str">
        <f>TEXT(InputData[[#This Row],[DATE]],"mmmm")</f>
        <v>June</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Row],[QUANTITY]]*(1-InputData[[#This Row],[DISCOUNT %]])</f>
        <v>586.88</v>
      </c>
      <c r="N140">
        <f>DAY(InputData[[#This Row],[DATE]])</f>
        <v>29</v>
      </c>
      <c r="O140" t="str">
        <f>TEXT(InputData[[#This Row],[DATE]],"mmmm")</f>
        <v>June</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Row],[QUANTITY]]*(1-InputData[[#This Row],[DISCOUNT %]])</f>
        <v>1711.71</v>
      </c>
      <c r="N141">
        <f>DAY(InputData[[#This Row],[DATE]])</f>
        <v>1</v>
      </c>
      <c r="O141" t="str">
        <f>TEXT(InputData[[#This Row],[DATE]],"mmmm")</f>
        <v>July</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Row],[QUANTITY]]*(1-InputData[[#This Row],[DISCOUNT %]])</f>
        <v>1807.08</v>
      </c>
      <c r="N142">
        <f>DAY(InputData[[#This Row],[DATE]])</f>
        <v>2</v>
      </c>
      <c r="O142" t="str">
        <f>TEXT(InputData[[#This Row],[DATE]],"mmmm")</f>
        <v>July</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Row],[QUANTITY]]*(1-InputData[[#This Row],[DISCOUNT %]])</f>
        <v>1077.3</v>
      </c>
      <c r="N143">
        <f>DAY(InputData[[#This Row],[DATE]])</f>
        <v>3</v>
      </c>
      <c r="O143" t="str">
        <f>TEXT(InputData[[#This Row],[DATE]],"mmmm")</f>
        <v>July</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Row],[QUANTITY]]*(1-InputData[[#This Row],[DISCOUNT %]])</f>
        <v>647.52</v>
      </c>
      <c r="N144">
        <f>DAY(InputData[[#This Row],[DATE]])</f>
        <v>3</v>
      </c>
      <c r="O144" t="str">
        <f>TEXT(InputData[[#This Row],[DATE]],"mmmm")</f>
        <v>July</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Row],[QUANTITY]]*(1-InputData[[#This Row],[DISCOUNT %]])</f>
        <v>1142.4000000000001</v>
      </c>
      <c r="N145">
        <f>DAY(InputData[[#This Row],[DATE]])</f>
        <v>5</v>
      </c>
      <c r="O145" t="str">
        <f>TEXT(InputData[[#This Row],[DATE]],"mmmm")</f>
        <v>July</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Row],[QUANTITY]]*(1-InputData[[#This Row],[DISCOUNT %]])</f>
        <v>2608.1999999999998</v>
      </c>
      <c r="N146">
        <f>DAY(InputData[[#This Row],[DATE]])</f>
        <v>6</v>
      </c>
      <c r="O146" t="str">
        <f>TEXT(InputData[[#This Row],[DATE]],"mmmm")</f>
        <v>July</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Row],[QUANTITY]]*(1-InputData[[#This Row],[DISCOUNT %]])</f>
        <v>488.40000000000003</v>
      </c>
      <c r="N147">
        <f>DAY(InputData[[#This Row],[DATE]])</f>
        <v>8</v>
      </c>
      <c r="O147" t="str">
        <f>TEXT(InputData[[#This Row],[DATE]],"mmmm")</f>
        <v>July</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Row],[QUANTITY]]*(1-InputData[[#This Row],[DISCOUNT %]])</f>
        <v>349.79999999999995</v>
      </c>
      <c r="N148">
        <f>DAY(InputData[[#This Row],[DATE]])</f>
        <v>10</v>
      </c>
      <c r="O148" t="str">
        <f>TEXT(InputData[[#This Row],[DATE]],"mmmm")</f>
        <v>July</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Row],[QUANTITY]]*(1-InputData[[#This Row],[DISCOUNT %]])</f>
        <v>31.439999999999998</v>
      </c>
      <c r="N149">
        <f>DAY(InputData[[#This Row],[DATE]])</f>
        <v>11</v>
      </c>
      <c r="O149" t="str">
        <f>TEXT(InputData[[#This Row],[DATE]],"mmmm")</f>
        <v>July</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Row],[QUANTITY]]*(1-InputData[[#This Row],[DISCOUNT %]])</f>
        <v>210</v>
      </c>
      <c r="N150">
        <f>DAY(InputData[[#This Row],[DATE]])</f>
        <v>13</v>
      </c>
      <c r="O150" t="str">
        <f>TEXT(InputData[[#This Row],[DATE]],"mmmm")</f>
        <v>July</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Row],[QUANTITY]]*(1-InputData[[#This Row],[DISCOUNT %]])</f>
        <v>1195.68</v>
      </c>
      <c r="N151">
        <f>DAY(InputData[[#This Row],[DATE]])</f>
        <v>16</v>
      </c>
      <c r="O151" t="str">
        <f>TEXT(InputData[[#This Row],[DATE]],"mmmm")</f>
        <v>July</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Row],[QUANTITY]]*(1-InputData[[#This Row],[DISCOUNT %]])</f>
        <v>799.68000000000006</v>
      </c>
      <c r="N152">
        <f>DAY(InputData[[#This Row],[DATE]])</f>
        <v>18</v>
      </c>
      <c r="O152" t="str">
        <f>TEXT(InputData[[#This Row],[DATE]],"mmmm")</f>
        <v>July</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Row],[QUANTITY]]*(1-InputData[[#This Row],[DISCOUNT %]])</f>
        <v>879.12</v>
      </c>
      <c r="N153">
        <f>DAY(InputData[[#This Row],[DATE]])</f>
        <v>20</v>
      </c>
      <c r="O153" t="str">
        <f>TEXT(InputData[[#This Row],[DATE]],"mmmm")</f>
        <v>July</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Row],[QUANTITY]]*(1-InputData[[#This Row],[DISCOUNT %]])</f>
        <v>415.4</v>
      </c>
      <c r="N154">
        <f>DAY(InputData[[#This Row],[DATE]])</f>
        <v>20</v>
      </c>
      <c r="O154" t="str">
        <f>TEXT(InputData[[#This Row],[DATE]],"mmmm")</f>
        <v>July</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Row],[QUANTITY]]*(1-InputData[[#This Row],[DISCOUNT %]])</f>
        <v>796.65</v>
      </c>
      <c r="N155">
        <f>DAY(InputData[[#This Row],[DATE]])</f>
        <v>21</v>
      </c>
      <c r="O155" t="str">
        <f>TEXT(InputData[[#This Row],[DATE]],"mmmm")</f>
        <v>July</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Row],[QUANTITY]]*(1-InputData[[#This Row],[DISCOUNT %]])</f>
        <v>73.98</v>
      </c>
      <c r="N156">
        <f>DAY(InputData[[#This Row],[DATE]])</f>
        <v>22</v>
      </c>
      <c r="O156" t="str">
        <f>TEXT(InputData[[#This Row],[DATE]],"mmmm")</f>
        <v>July</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Row],[QUANTITY]]*(1-InputData[[#This Row],[DISCOUNT %]])</f>
        <v>2197.44</v>
      </c>
      <c r="N157">
        <f>DAY(InputData[[#This Row],[DATE]])</f>
        <v>22</v>
      </c>
      <c r="O157" t="str">
        <f>TEXT(InputData[[#This Row],[DATE]],"mmmm")</f>
        <v>July</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Row],[QUANTITY]]*(1-InputData[[#This Row],[DISCOUNT %]])</f>
        <v>674.1</v>
      </c>
      <c r="N158">
        <f>DAY(InputData[[#This Row],[DATE]])</f>
        <v>23</v>
      </c>
      <c r="O158" t="str">
        <f>TEXT(InputData[[#This Row],[DATE]],"mmmm")</f>
        <v>July</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Row],[QUANTITY]]*(1-InputData[[#This Row],[DISCOUNT %]])</f>
        <v>686.08</v>
      </c>
      <c r="N159">
        <f>DAY(InputData[[#This Row],[DATE]])</f>
        <v>23</v>
      </c>
      <c r="O159" t="str">
        <f>TEXT(InputData[[#This Row],[DATE]],"mmmm")</f>
        <v>July</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Row],[QUANTITY]]*(1-InputData[[#This Row],[DISCOUNT %]])</f>
        <v>31.439999999999998</v>
      </c>
      <c r="N160">
        <f>DAY(InputData[[#This Row],[DATE]])</f>
        <v>24</v>
      </c>
      <c r="O160" t="str">
        <f>TEXT(InputData[[#This Row],[DATE]],"mmmm")</f>
        <v>July</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Row],[QUANTITY]]*(1-InputData[[#This Row],[DISCOUNT %]])</f>
        <v>1231.2</v>
      </c>
      <c r="N161">
        <f>DAY(InputData[[#This Row],[DATE]])</f>
        <v>29</v>
      </c>
      <c r="O161" t="str">
        <f>TEXT(InputData[[#This Row],[DATE]],"mmmm")</f>
        <v>July</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Row],[QUANTITY]]*(1-InputData[[#This Row],[DISCOUNT %]])</f>
        <v>1142.6799999999998</v>
      </c>
      <c r="N162">
        <f>DAY(InputData[[#This Row],[DATE]])</f>
        <v>1</v>
      </c>
      <c r="O162" t="str">
        <f>TEXT(InputData[[#This Row],[DATE]],"mmmm")</f>
        <v>August</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Row],[QUANTITY]]*(1-InputData[[#This Row],[DISCOUNT %]])</f>
        <v>448.38</v>
      </c>
      <c r="N163">
        <f>DAY(InputData[[#This Row],[DATE]])</f>
        <v>2</v>
      </c>
      <c r="O163" t="str">
        <f>TEXT(InputData[[#This Row],[DATE]],"mmmm")</f>
        <v>August</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Row],[QUANTITY]]*(1-InputData[[#This Row],[DISCOUNT %]])</f>
        <v>1840.4099999999999</v>
      </c>
      <c r="N164">
        <f>DAY(InputData[[#This Row],[DATE]])</f>
        <v>3</v>
      </c>
      <c r="O164" t="str">
        <f>TEXT(InputData[[#This Row],[DATE]],"mmmm")</f>
        <v>August</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Row],[QUANTITY]]*(1-InputData[[#This Row],[DISCOUNT %]])</f>
        <v>699.59999999999991</v>
      </c>
      <c r="N165">
        <f>DAY(InputData[[#This Row],[DATE]])</f>
        <v>3</v>
      </c>
      <c r="O165" t="str">
        <f>TEXT(InputData[[#This Row],[DATE]],"mmmm")</f>
        <v>August</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Row],[QUANTITY]]*(1-InputData[[#This Row],[DISCOUNT %]])</f>
        <v>585.34</v>
      </c>
      <c r="N166">
        <f>DAY(InputData[[#This Row],[DATE]])</f>
        <v>5</v>
      </c>
      <c r="O166" t="str">
        <f>TEXT(InputData[[#This Row],[DATE]],"mmmm")</f>
        <v>August</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Row],[QUANTITY]]*(1-InputData[[#This Row],[DISCOUNT %]])</f>
        <v>85.76</v>
      </c>
      <c r="N167">
        <f>DAY(InputData[[#This Row],[DATE]])</f>
        <v>6</v>
      </c>
      <c r="O167" t="str">
        <f>TEXT(InputData[[#This Row],[DATE]],"mmmm")</f>
        <v>August</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Row],[QUANTITY]]*(1-InputData[[#This Row],[DISCOUNT %]])</f>
        <v>622.44000000000005</v>
      </c>
      <c r="N168">
        <f>DAY(InputData[[#This Row],[DATE]])</f>
        <v>10</v>
      </c>
      <c r="O168" t="str">
        <f>TEXT(InputData[[#This Row],[DATE]],"mmmm")</f>
        <v>August</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Row],[QUANTITY]]*(1-InputData[[#This Row],[DISCOUNT %]])</f>
        <v>820.8</v>
      </c>
      <c r="N169">
        <f>DAY(InputData[[#This Row],[DATE]])</f>
        <v>10</v>
      </c>
      <c r="O169" t="str">
        <f>TEXT(InputData[[#This Row],[DATE]],"mmmm")</f>
        <v>August</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Row],[QUANTITY]]*(1-InputData[[#This Row],[DISCOUNT %]])</f>
        <v>513</v>
      </c>
      <c r="N170">
        <f>DAY(InputData[[#This Row],[DATE]])</f>
        <v>10</v>
      </c>
      <c r="O170" t="str">
        <f>TEXT(InputData[[#This Row],[DATE]],"mmmm")</f>
        <v>August</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Row],[QUANTITY]]*(1-InputData[[#This Row],[DISCOUNT %]])</f>
        <v>597.84</v>
      </c>
      <c r="N171">
        <f>DAY(InputData[[#This Row],[DATE]])</f>
        <v>11</v>
      </c>
      <c r="O171" t="str">
        <f>TEXT(InputData[[#This Row],[DATE]],"mmmm")</f>
        <v>August</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Row],[QUANTITY]]*(1-InputData[[#This Row],[DISCOUNT %]])</f>
        <v>629.19999999999993</v>
      </c>
      <c r="N172">
        <f>DAY(InputData[[#This Row],[DATE]])</f>
        <v>13</v>
      </c>
      <c r="O172" t="str">
        <f>TEXT(InputData[[#This Row],[DATE]],"mmmm")</f>
        <v>August</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Row],[QUANTITY]]*(1-InputData[[#This Row],[DISCOUNT %]])</f>
        <v>514.08000000000004</v>
      </c>
      <c r="N173">
        <f>DAY(InputData[[#This Row],[DATE]])</f>
        <v>13</v>
      </c>
      <c r="O173" t="str">
        <f>TEXT(InputData[[#This Row],[DATE]],"mmmm")</f>
        <v>August</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Row],[QUANTITY]]*(1-InputData[[#This Row],[DISCOUNT %]])</f>
        <v>242.82</v>
      </c>
      <c r="N174">
        <f>DAY(InputData[[#This Row],[DATE]])</f>
        <v>16</v>
      </c>
      <c r="O174" t="str">
        <f>TEXT(InputData[[#This Row],[DATE]],"mmmm")</f>
        <v>August</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Row],[QUANTITY]]*(1-InputData[[#This Row],[DISCOUNT %]])</f>
        <v>49.980000000000004</v>
      </c>
      <c r="N175">
        <f>DAY(InputData[[#This Row],[DATE]])</f>
        <v>18</v>
      </c>
      <c r="O175" t="str">
        <f>TEXT(InputData[[#This Row],[DATE]],"mmmm")</f>
        <v>August</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Row],[QUANTITY]]*(1-InputData[[#This Row],[DISCOUNT %]])</f>
        <v>1143.75</v>
      </c>
      <c r="N176">
        <f>DAY(InputData[[#This Row],[DATE]])</f>
        <v>20</v>
      </c>
      <c r="O176" t="str">
        <f>TEXT(InputData[[#This Row],[DATE]],"mmmm")</f>
        <v>August</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Row],[QUANTITY]]*(1-InputData[[#This Row],[DISCOUNT %]])</f>
        <v>937.43999999999994</v>
      </c>
      <c r="N177">
        <f>DAY(InputData[[#This Row],[DATE]])</f>
        <v>20</v>
      </c>
      <c r="O177" t="str">
        <f>TEXT(InputData[[#This Row],[DATE]],"mmmm")</f>
        <v>August</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Row],[QUANTITY]]*(1-InputData[[#This Row],[DISCOUNT %]])</f>
        <v>543.53</v>
      </c>
      <c r="N178">
        <f>DAY(InputData[[#This Row],[DATE]])</f>
        <v>20</v>
      </c>
      <c r="O178" t="str">
        <f>TEXT(InputData[[#This Row],[DATE]],"mmmm")</f>
        <v>August</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Row],[QUANTITY]]*(1-InputData[[#This Row],[DISCOUNT %]])</f>
        <v>170.2</v>
      </c>
      <c r="N179">
        <f>DAY(InputData[[#This Row],[DATE]])</f>
        <v>26</v>
      </c>
      <c r="O179" t="str">
        <f>TEXT(InputData[[#This Row],[DATE]],"mmmm")</f>
        <v>August</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Row],[QUANTITY]]*(1-InputData[[#This Row],[DISCOUNT %]])</f>
        <v>699.59999999999991</v>
      </c>
      <c r="N180">
        <f>DAY(InputData[[#This Row],[DATE]])</f>
        <v>29</v>
      </c>
      <c r="O180" t="str">
        <f>TEXT(InputData[[#This Row],[DATE]],"mmmm")</f>
        <v>August</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Row],[QUANTITY]]*(1-InputData[[#This Row],[DISCOUNT %]])</f>
        <v>1587.04</v>
      </c>
      <c r="N181">
        <f>DAY(InputData[[#This Row],[DATE]])</f>
        <v>30</v>
      </c>
      <c r="O181" t="str">
        <f>TEXT(InputData[[#This Row],[DATE]],"mmmm")</f>
        <v>August</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Row],[QUANTITY]]*(1-InputData[[#This Row],[DISCOUNT %]])</f>
        <v>207.76</v>
      </c>
      <c r="N182">
        <f>DAY(InputData[[#This Row],[DATE]])</f>
        <v>31</v>
      </c>
      <c r="O182" t="str">
        <f>TEXT(InputData[[#This Row],[DATE]],"mmmm")</f>
        <v>August</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Row],[QUANTITY]]*(1-InputData[[#This Row],[DISCOUNT %]])</f>
        <v>73.7</v>
      </c>
      <c r="N183">
        <f>DAY(InputData[[#This Row],[DATE]])</f>
        <v>31</v>
      </c>
      <c r="O183" t="str">
        <f>TEXT(InputData[[#This Row],[DATE]],"mmmm")</f>
        <v>August</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Row],[QUANTITY]]*(1-InputData[[#This Row],[DISCOUNT %]])</f>
        <v>156.96</v>
      </c>
      <c r="N184">
        <f>DAY(InputData[[#This Row],[DATE]])</f>
        <v>1</v>
      </c>
      <c r="O184" t="str">
        <f>TEXT(InputData[[#This Row],[DATE]],"mmmm")</f>
        <v>September</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Row],[QUANTITY]]*(1-InputData[[#This Row],[DISCOUNT %]])</f>
        <v>1133.1599999999999</v>
      </c>
      <c r="N185">
        <f>DAY(InputData[[#This Row],[DATE]])</f>
        <v>1</v>
      </c>
      <c r="O185" t="str">
        <f>TEXT(InputData[[#This Row],[DATE]],"mmmm")</f>
        <v>September</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Row],[QUANTITY]]*(1-InputData[[#This Row],[DISCOUNT %]])</f>
        <v>1391.04</v>
      </c>
      <c r="N186">
        <f>DAY(InputData[[#This Row],[DATE]])</f>
        <v>3</v>
      </c>
      <c r="O186" t="str">
        <f>TEXT(InputData[[#This Row],[DATE]],"mmmm")</f>
        <v>September</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Row],[QUANTITY]]*(1-InputData[[#This Row],[DISCOUNT %]])</f>
        <v>292.67</v>
      </c>
      <c r="N187">
        <f>DAY(InputData[[#This Row],[DATE]])</f>
        <v>4</v>
      </c>
      <c r="O187" t="str">
        <f>TEXT(InputData[[#This Row],[DATE]],"mmmm")</f>
        <v>September</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Row],[QUANTITY]]*(1-InputData[[#This Row],[DISCOUNT %]])</f>
        <v>2241.9</v>
      </c>
      <c r="N188">
        <f>DAY(InputData[[#This Row],[DATE]])</f>
        <v>4</v>
      </c>
      <c r="O188" t="str">
        <f>TEXT(InputData[[#This Row],[DATE]],"mmmm")</f>
        <v>September</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Row],[QUANTITY]]*(1-InputData[[#This Row],[DISCOUNT %]])</f>
        <v>117.48</v>
      </c>
      <c r="N189">
        <f>DAY(InputData[[#This Row],[DATE]])</f>
        <v>5</v>
      </c>
      <c r="O189" t="str">
        <f>TEXT(InputData[[#This Row],[DATE]],"mmmm")</f>
        <v>September</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Row],[QUANTITY]]*(1-InputData[[#This Row],[DISCOUNT %]])</f>
        <v>1050</v>
      </c>
      <c r="N190">
        <f>DAY(InputData[[#This Row],[DATE]])</f>
        <v>7</v>
      </c>
      <c r="O190" t="str">
        <f>TEXT(InputData[[#This Row],[DATE]],"mmmm")</f>
        <v>September</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Row],[QUANTITY]]*(1-InputData[[#This Row],[DISCOUNT %]])</f>
        <v>328.32</v>
      </c>
      <c r="N191">
        <f>DAY(InputData[[#This Row],[DATE]])</f>
        <v>9</v>
      </c>
      <c r="O191" t="str">
        <f>TEXT(InputData[[#This Row],[DATE]],"mmmm")</f>
        <v>September</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Row],[QUANTITY]]*(1-InputData[[#This Row],[DISCOUNT %]])</f>
        <v>1207.68</v>
      </c>
      <c r="N192">
        <f>DAY(InputData[[#This Row],[DATE]])</f>
        <v>10</v>
      </c>
      <c r="O192" t="str">
        <f>TEXT(InputData[[#This Row],[DATE]],"mmmm")</f>
        <v>September</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Row],[QUANTITY]]*(1-InputData[[#This Row],[DISCOUNT %]])</f>
        <v>934.92</v>
      </c>
      <c r="N193">
        <f>DAY(InputData[[#This Row],[DATE]])</f>
        <v>10</v>
      </c>
      <c r="O193" t="str">
        <f>TEXT(InputData[[#This Row],[DATE]],"mmmm")</f>
        <v>September</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Row],[QUANTITY]]*(1-InputData[[#This Row],[DISCOUNT %]])</f>
        <v>49.32</v>
      </c>
      <c r="N194">
        <f>DAY(InputData[[#This Row],[DATE]])</f>
        <v>10</v>
      </c>
      <c r="O194" t="str">
        <f>TEXT(InputData[[#This Row],[DATE]],"mmmm")</f>
        <v>September</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Row],[QUANTITY]]*(1-InputData[[#This Row],[DISCOUNT %]])</f>
        <v>623.28</v>
      </c>
      <c r="N195">
        <f>DAY(InputData[[#This Row],[DATE]])</f>
        <v>11</v>
      </c>
      <c r="O195" t="str">
        <f>TEXT(InputData[[#This Row],[DATE]],"mmmm")</f>
        <v>September</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Row],[QUANTITY]]*(1-InputData[[#This Row],[DISCOUNT %]])</f>
        <v>1217.1599999999999</v>
      </c>
      <c r="N196">
        <f>DAY(InputData[[#This Row],[DATE]])</f>
        <v>13</v>
      </c>
      <c r="O196" t="str">
        <f>TEXT(InputData[[#This Row],[DATE]],"mmmm")</f>
        <v>September</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Row],[QUANTITY]]*(1-InputData[[#This Row],[DISCOUNT %]])</f>
        <v>972</v>
      </c>
      <c r="N197">
        <f>DAY(InputData[[#This Row],[DATE]])</f>
        <v>15</v>
      </c>
      <c r="O197" t="str">
        <f>TEXT(InputData[[#This Row],[DATE]],"mmmm")</f>
        <v>September</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Row],[QUANTITY]]*(1-InputData[[#This Row],[DISCOUNT %]])</f>
        <v>2268</v>
      </c>
      <c r="N198">
        <f>DAY(InputData[[#This Row],[DATE]])</f>
        <v>15</v>
      </c>
      <c r="O198" t="str">
        <f>TEXT(InputData[[#This Row],[DATE]],"mmmm")</f>
        <v>September</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Row],[QUANTITY]]*(1-InputData[[#This Row],[DISCOUNT %]])</f>
        <v>533.75</v>
      </c>
      <c r="N199">
        <f>DAY(InputData[[#This Row],[DATE]])</f>
        <v>21</v>
      </c>
      <c r="O199" t="str">
        <f>TEXT(InputData[[#This Row],[DATE]],"mmmm")</f>
        <v>September</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Row],[QUANTITY]]*(1-InputData[[#This Row],[DISCOUNT %]])</f>
        <v>230.4</v>
      </c>
      <c r="N200">
        <f>DAY(InputData[[#This Row],[DATE]])</f>
        <v>22</v>
      </c>
      <c r="O200" t="str">
        <f>TEXT(InputData[[#This Row],[DATE]],"mmmm")</f>
        <v>September</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Row],[QUANTITY]]*(1-InputData[[#This Row],[DISCOUNT %]])</f>
        <v>571.20000000000005</v>
      </c>
      <c r="N201">
        <f>DAY(InputData[[#This Row],[DATE]])</f>
        <v>22</v>
      </c>
      <c r="O201" t="str">
        <f>TEXT(InputData[[#This Row],[DATE]],"mmmm")</f>
        <v>September</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Row],[QUANTITY]]*(1-InputData[[#This Row],[DISCOUNT %]])</f>
        <v>590.52</v>
      </c>
      <c r="N202">
        <f>DAY(InputData[[#This Row],[DATE]])</f>
        <v>23</v>
      </c>
      <c r="O202" t="str">
        <f>TEXT(InputData[[#This Row],[DATE]],"mmmm")</f>
        <v>September</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Row],[QUANTITY]]*(1-InputData[[#This Row],[DISCOUNT %]])</f>
        <v>1137.78</v>
      </c>
      <c r="N203">
        <f>DAY(InputData[[#This Row],[DATE]])</f>
        <v>23</v>
      </c>
      <c r="O203" t="str">
        <f>TEXT(InputData[[#This Row],[DATE]],"mmmm")</f>
        <v>September</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Row],[QUANTITY]]*(1-InputData[[#This Row],[DISCOUNT %]])</f>
        <v>58.3</v>
      </c>
      <c r="N204">
        <f>DAY(InputData[[#This Row],[DATE]])</f>
        <v>27</v>
      </c>
      <c r="O204" t="str">
        <f>TEXT(InputData[[#This Row],[DATE]],"mmmm")</f>
        <v>September</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Row],[QUANTITY]]*(1-InputData[[#This Row],[DISCOUNT %]])</f>
        <v>1320.48</v>
      </c>
      <c r="N205">
        <f>DAY(InputData[[#This Row],[DATE]])</f>
        <v>30</v>
      </c>
      <c r="O205" t="str">
        <f>TEXT(InputData[[#This Row],[DATE]],"mmmm")</f>
        <v>September</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Row],[QUANTITY]]*(1-InputData[[#This Row],[DISCOUNT %]])</f>
        <v>427.5</v>
      </c>
      <c r="N206">
        <f>DAY(InputData[[#This Row],[DATE]])</f>
        <v>30</v>
      </c>
      <c r="O206" t="str">
        <f>TEXT(InputData[[#This Row],[DATE]],"mmmm")</f>
        <v>September</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Row],[QUANTITY]]*(1-InputData[[#This Row],[DISCOUNT %]])</f>
        <v>2817.92</v>
      </c>
      <c r="N207">
        <f>DAY(InputData[[#This Row],[DATE]])</f>
        <v>1</v>
      </c>
      <c r="O207" t="str">
        <f>TEXT(InputData[[#This Row],[DATE]],"mmmm")</f>
        <v>October</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Row],[QUANTITY]]*(1-InputData[[#This Row],[DISCOUNT %]])</f>
        <v>2200.8000000000002</v>
      </c>
      <c r="N208">
        <f>DAY(InputData[[#This Row],[DATE]])</f>
        <v>2</v>
      </c>
      <c r="O208" t="str">
        <f>TEXT(InputData[[#This Row],[DATE]],"mmmm")</f>
        <v>October</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Row],[QUANTITY]]*(1-InputData[[#This Row],[DISCOUNT %]])</f>
        <v>1890</v>
      </c>
      <c r="N209">
        <f>DAY(InputData[[#This Row],[DATE]])</f>
        <v>3</v>
      </c>
      <c r="O209" t="str">
        <f>TEXT(InputData[[#This Row],[DATE]],"mmmm")</f>
        <v>October</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Row],[QUANTITY]]*(1-InputData[[#This Row],[DISCOUNT %]])</f>
        <v>6.7</v>
      </c>
      <c r="N210">
        <f>DAY(InputData[[#This Row],[DATE]])</f>
        <v>6</v>
      </c>
      <c r="O210" t="str">
        <f>TEXT(InputData[[#This Row],[DATE]],"mmmm")</f>
        <v>October</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Row],[QUANTITY]]*(1-InputData[[#This Row],[DISCOUNT %]])</f>
        <v>1155.5999999999999</v>
      </c>
      <c r="N211">
        <f>DAY(InputData[[#This Row],[DATE]])</f>
        <v>6</v>
      </c>
      <c r="O211" t="str">
        <f>TEXT(InputData[[#This Row],[DATE]],"mmmm")</f>
        <v>October</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Row],[QUANTITY]]*(1-InputData[[#This Row],[DISCOUNT %]])</f>
        <v>147.96</v>
      </c>
      <c r="N212">
        <f>DAY(InputData[[#This Row],[DATE]])</f>
        <v>7</v>
      </c>
      <c r="O212" t="str">
        <f>TEXT(InputData[[#This Row],[DATE]],"mmmm")</f>
        <v>October</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Row],[QUANTITY]]*(1-InputData[[#This Row],[DISCOUNT %]])</f>
        <v>399.6</v>
      </c>
      <c r="N213">
        <f>DAY(InputData[[#This Row],[DATE]])</f>
        <v>9</v>
      </c>
      <c r="O213" t="str">
        <f>TEXT(InputData[[#This Row],[DATE]],"mmmm")</f>
        <v>October</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Row],[QUANTITY]]*(1-InputData[[#This Row],[DISCOUNT %]])</f>
        <v>1292.28</v>
      </c>
      <c r="N214">
        <f>DAY(InputData[[#This Row],[DATE]])</f>
        <v>9</v>
      </c>
      <c r="O214" t="str">
        <f>TEXT(InputData[[#This Row],[DATE]],"mmmm")</f>
        <v>October</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Row],[QUANTITY]]*(1-InputData[[#This Row],[DISCOUNT %]])</f>
        <v>93.8</v>
      </c>
      <c r="N215">
        <f>DAY(InputData[[#This Row],[DATE]])</f>
        <v>10</v>
      </c>
      <c r="O215" t="str">
        <f>TEXT(InputData[[#This Row],[DATE]],"mmmm")</f>
        <v>October</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Row],[QUANTITY]]*(1-InputData[[#This Row],[DISCOUNT %]])</f>
        <v>726</v>
      </c>
      <c r="N216">
        <f>DAY(InputData[[#This Row],[DATE]])</f>
        <v>11</v>
      </c>
      <c r="O216" t="str">
        <f>TEXT(InputData[[#This Row],[DATE]],"mmmm")</f>
        <v>October</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Row],[QUANTITY]]*(1-InputData[[#This Row],[DISCOUNT %]])</f>
        <v>456.96000000000004</v>
      </c>
      <c r="N217">
        <f>DAY(InputData[[#This Row],[DATE]])</f>
        <v>12</v>
      </c>
      <c r="O217" t="str">
        <f>TEXT(InputData[[#This Row],[DATE]],"mmmm")</f>
        <v>October</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Row],[QUANTITY]]*(1-InputData[[#This Row],[DISCOUNT %]])</f>
        <v>1350.44</v>
      </c>
      <c r="N218">
        <f>DAY(InputData[[#This Row],[DATE]])</f>
        <v>17</v>
      </c>
      <c r="O218" t="str">
        <f>TEXT(InputData[[#This Row],[DATE]],"mmmm")</f>
        <v>October</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Row],[QUANTITY]]*(1-InputData[[#This Row],[DISCOUNT %]])</f>
        <v>49.980000000000004</v>
      </c>
      <c r="N219">
        <f>DAY(InputData[[#This Row],[DATE]])</f>
        <v>18</v>
      </c>
      <c r="O219" t="str">
        <f>TEXT(InputData[[#This Row],[DATE]],"mmmm")</f>
        <v>October</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Row],[QUANTITY]]*(1-InputData[[#This Row],[DISCOUNT %]])</f>
        <v>2113.02</v>
      </c>
      <c r="N220">
        <f>DAY(InputData[[#This Row],[DATE]])</f>
        <v>18</v>
      </c>
      <c r="O220" t="str">
        <f>TEXT(InputData[[#This Row],[DATE]],"mmmm")</f>
        <v>October</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Row],[QUANTITY]]*(1-InputData[[#This Row],[DISCOUNT %]])</f>
        <v>338.8</v>
      </c>
      <c r="N221">
        <f>DAY(InputData[[#This Row],[DATE]])</f>
        <v>22</v>
      </c>
      <c r="O221" t="str">
        <f>TEXT(InputData[[#This Row],[DATE]],"mmmm")</f>
        <v>October</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Row],[QUANTITY]]*(1-InputData[[#This Row],[DISCOUNT %]])</f>
        <v>2040.48</v>
      </c>
      <c r="N222">
        <f>DAY(InputData[[#This Row],[DATE]])</f>
        <v>22</v>
      </c>
      <c r="O222" t="str">
        <f>TEXT(InputData[[#This Row],[DATE]],"mmmm")</f>
        <v>October</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Row],[QUANTITY]]*(1-InputData[[#This Row],[DISCOUNT %]])</f>
        <v>7.8599999999999994</v>
      </c>
      <c r="N223">
        <f>DAY(InputData[[#This Row],[DATE]])</f>
        <v>22</v>
      </c>
      <c r="O223" t="str">
        <f>TEXT(InputData[[#This Row],[DATE]],"mmmm")</f>
        <v>October</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Row],[QUANTITY]]*(1-InputData[[#This Row],[DISCOUNT %]])</f>
        <v>145.19999999999999</v>
      </c>
      <c r="N224">
        <f>DAY(InputData[[#This Row],[DATE]])</f>
        <v>24</v>
      </c>
      <c r="O224" t="str">
        <f>TEXT(InputData[[#This Row],[DATE]],"mmmm")</f>
        <v>October</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Row],[QUANTITY]]*(1-InputData[[#This Row],[DISCOUNT %]])</f>
        <v>738.72</v>
      </c>
      <c r="N225">
        <f>DAY(InputData[[#This Row],[DATE]])</f>
        <v>25</v>
      </c>
      <c r="O225" t="str">
        <f>TEXT(InputData[[#This Row],[DATE]],"mmmm")</f>
        <v>October</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Row],[QUANTITY]]*(1-InputData[[#This Row],[DISCOUNT %]])</f>
        <v>293.04000000000002</v>
      </c>
      <c r="N226">
        <f>DAY(InputData[[#This Row],[DATE]])</f>
        <v>26</v>
      </c>
      <c r="O226" t="str">
        <f>TEXT(InputData[[#This Row],[DATE]],"mmmm")</f>
        <v>October</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Row],[QUANTITY]]*(1-InputData[[#This Row],[DISCOUNT %]])</f>
        <v>94.62</v>
      </c>
      <c r="N227">
        <f>DAY(InputData[[#This Row],[DATE]])</f>
        <v>28</v>
      </c>
      <c r="O227" t="str">
        <f>TEXT(InputData[[#This Row],[DATE]],"mmmm")</f>
        <v>October</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Row],[QUANTITY]]*(1-InputData[[#This Row],[DISCOUNT %]])</f>
        <v>1118.8800000000001</v>
      </c>
      <c r="N228">
        <f>DAY(InputData[[#This Row],[DATE]])</f>
        <v>29</v>
      </c>
      <c r="O228" t="str">
        <f>TEXT(InputData[[#This Row],[DATE]],"mmmm")</f>
        <v>October</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Row],[QUANTITY]]*(1-InputData[[#This Row],[DISCOUNT %]])</f>
        <v>975.24</v>
      </c>
      <c r="N229">
        <f>DAY(InputData[[#This Row],[DATE]])</f>
        <v>31</v>
      </c>
      <c r="O229" t="str">
        <f>TEXT(InputData[[#This Row],[DATE]],"mmmm")</f>
        <v>October</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Row],[QUANTITY]]*(1-InputData[[#This Row],[DISCOUNT %]])</f>
        <v>1464.96</v>
      </c>
      <c r="N230">
        <f>DAY(InputData[[#This Row],[DATE]])</f>
        <v>3</v>
      </c>
      <c r="O230" t="str">
        <f>TEXT(InputData[[#This Row],[DATE]],"mmmm")</f>
        <v>November</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Row],[QUANTITY]]*(1-InputData[[#This Row],[DISCOUNT %]])</f>
        <v>963</v>
      </c>
      <c r="N231">
        <f>DAY(InputData[[#This Row],[DATE]])</f>
        <v>6</v>
      </c>
      <c r="O231" t="str">
        <f>TEXT(InputData[[#This Row],[DATE]],"mmmm")</f>
        <v>November</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Row],[QUANTITY]]*(1-InputData[[#This Row],[DISCOUNT %]])</f>
        <v>715.95</v>
      </c>
      <c r="N232">
        <f>DAY(InputData[[#This Row],[DATE]])</f>
        <v>8</v>
      </c>
      <c r="O232" t="str">
        <f>TEXT(InputData[[#This Row],[DATE]],"mmmm")</f>
        <v>November</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Row],[QUANTITY]]*(1-InputData[[#This Row],[DISCOUNT %]])</f>
        <v>972</v>
      </c>
      <c r="N233">
        <f>DAY(InputData[[#This Row],[DATE]])</f>
        <v>10</v>
      </c>
      <c r="O233" t="str">
        <f>TEXT(InputData[[#This Row],[DATE]],"mmmm")</f>
        <v>November</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Row],[QUANTITY]]*(1-InputData[[#This Row],[DISCOUNT %]])</f>
        <v>1382.4</v>
      </c>
      <c r="N234">
        <f>DAY(InputData[[#This Row],[DATE]])</f>
        <v>11</v>
      </c>
      <c r="O234" t="str">
        <f>TEXT(InputData[[#This Row],[DATE]],"mmmm")</f>
        <v>November</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Row],[QUANTITY]]*(1-InputData[[#This Row],[DISCOUNT %]])</f>
        <v>492.84000000000003</v>
      </c>
      <c r="N235">
        <f>DAY(InputData[[#This Row],[DATE]])</f>
        <v>12</v>
      </c>
      <c r="O235" t="str">
        <f>TEXT(InputData[[#This Row],[DATE]],"mmmm")</f>
        <v>November</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Row],[QUANTITY]]*(1-InputData[[#This Row],[DISCOUNT %]])</f>
        <v>816.19999999999993</v>
      </c>
      <c r="N236">
        <f>DAY(InputData[[#This Row],[DATE]])</f>
        <v>20</v>
      </c>
      <c r="O236" t="str">
        <f>TEXT(InputData[[#This Row],[DATE]],"mmmm")</f>
        <v>November</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Row],[QUANTITY]]*(1-InputData[[#This Row],[DISCOUNT %]])</f>
        <v>1040.8200000000002</v>
      </c>
      <c r="N237">
        <f>DAY(InputData[[#This Row],[DATE]])</f>
        <v>20</v>
      </c>
      <c r="O237" t="str">
        <f>TEXT(InputData[[#This Row],[DATE]],"mmmm")</f>
        <v>November</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Row],[QUANTITY]]*(1-InputData[[#This Row],[DISCOUNT %]])</f>
        <v>146.72</v>
      </c>
      <c r="N238">
        <f>DAY(InputData[[#This Row],[DATE]])</f>
        <v>21</v>
      </c>
      <c r="O238" t="str">
        <f>TEXT(InputData[[#This Row],[DATE]],"mmmm")</f>
        <v>November</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Row],[QUANTITY]]*(1-InputData[[#This Row],[DISCOUNT %]])</f>
        <v>85.5</v>
      </c>
      <c r="N239">
        <f>DAY(InputData[[#This Row],[DATE]])</f>
        <v>21</v>
      </c>
      <c r="O239" t="str">
        <f>TEXT(InputData[[#This Row],[DATE]],"mmmm")</f>
        <v>November</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Row],[QUANTITY]]*(1-InputData[[#This Row],[DISCOUNT %]])</f>
        <v>753.36</v>
      </c>
      <c r="N240">
        <f>DAY(InputData[[#This Row],[DATE]])</f>
        <v>27</v>
      </c>
      <c r="O240" t="str">
        <f>TEXT(InputData[[#This Row],[DATE]],"mmmm")</f>
        <v>November</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Row],[QUANTITY]]*(1-InputData[[#This Row],[DISCOUNT %]])</f>
        <v>230.4</v>
      </c>
      <c r="N241">
        <f>DAY(InputData[[#This Row],[DATE]])</f>
        <v>28</v>
      </c>
      <c r="O241" t="str">
        <f>TEXT(InputData[[#This Row],[DATE]],"mmmm")</f>
        <v>November</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Row],[QUANTITY]]*(1-InputData[[#This Row],[DISCOUNT %]])</f>
        <v>638.25</v>
      </c>
      <c r="N242">
        <f>DAY(InputData[[#This Row],[DATE]])</f>
        <v>30</v>
      </c>
      <c r="O242" t="str">
        <f>TEXT(InputData[[#This Row],[DATE]],"mmmm")</f>
        <v>November</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Row],[QUANTITY]]*(1-InputData[[#This Row],[DISCOUNT %]])</f>
        <v>166.4</v>
      </c>
      <c r="N243">
        <f>DAY(InputData[[#This Row],[DATE]])</f>
        <v>2</v>
      </c>
      <c r="O243" t="str">
        <f>TEXT(InputData[[#This Row],[DATE]],"mmmm")</f>
        <v>December</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Row],[QUANTITY]]*(1-InputData[[#This Row],[DISCOUNT %]])</f>
        <v>116.6</v>
      </c>
      <c r="N244">
        <f>DAY(InputData[[#This Row],[DATE]])</f>
        <v>3</v>
      </c>
      <c r="O244" t="str">
        <f>TEXT(InputData[[#This Row],[DATE]],"mmmm")</f>
        <v>December</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Row],[QUANTITY]]*(1-InputData[[#This Row],[DISCOUNT %]])</f>
        <v>1680</v>
      </c>
      <c r="N245">
        <f>DAY(InputData[[#This Row],[DATE]])</f>
        <v>3</v>
      </c>
      <c r="O245" t="str">
        <f>TEXT(InputData[[#This Row],[DATE]],"mmmm")</f>
        <v>December</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Row],[QUANTITY]]*(1-InputData[[#This Row],[DISCOUNT %]])</f>
        <v>732.6</v>
      </c>
      <c r="N246">
        <f>DAY(InputData[[#This Row],[DATE]])</f>
        <v>5</v>
      </c>
      <c r="O246" t="str">
        <f>TEXT(InputData[[#This Row],[DATE]],"mmmm")</f>
        <v>December</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Row],[QUANTITY]]*(1-InputData[[#This Row],[DISCOUNT %]])</f>
        <v>164.28</v>
      </c>
      <c r="N247">
        <f>DAY(InputData[[#This Row],[DATE]])</f>
        <v>5</v>
      </c>
      <c r="O247" t="str">
        <f>TEXT(InputData[[#This Row],[DATE]],"mmmm")</f>
        <v>December</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Row],[QUANTITY]]*(1-InputData[[#This Row],[DISCOUNT %]])</f>
        <v>976.64</v>
      </c>
      <c r="N248">
        <f>DAY(InputData[[#This Row],[DATE]])</f>
        <v>7</v>
      </c>
      <c r="O248" t="str">
        <f>TEXT(InputData[[#This Row],[DATE]],"mmmm")</f>
        <v>December</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Row],[QUANTITY]]*(1-InputData[[#This Row],[DISCOUNT %]])</f>
        <v>1149.1199999999999</v>
      </c>
      <c r="N249">
        <f>DAY(InputData[[#This Row],[DATE]])</f>
        <v>8</v>
      </c>
      <c r="O249" t="str">
        <f>TEXT(InputData[[#This Row],[DATE]],"mmmm")</f>
        <v>December</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Row],[QUANTITY]]*(1-InputData[[#This Row],[DISCOUNT %]])</f>
        <v>648</v>
      </c>
      <c r="N250">
        <f>DAY(InputData[[#This Row],[DATE]])</f>
        <v>14</v>
      </c>
      <c r="O250" t="str">
        <f>TEXT(InputData[[#This Row],[DATE]],"mmmm")</f>
        <v>December</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Row],[QUANTITY]]*(1-InputData[[#This Row],[DISCOUNT %]])</f>
        <v>161.88</v>
      </c>
      <c r="N251">
        <f>DAY(InputData[[#This Row],[DATE]])</f>
        <v>18</v>
      </c>
      <c r="O251" t="str">
        <f>TEXT(InputData[[#This Row],[DATE]],"mmmm")</f>
        <v>December</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Row],[QUANTITY]]*(1-InputData[[#This Row],[DISCOUNT %]])</f>
        <v>1132.56</v>
      </c>
      <c r="N252">
        <f>DAY(InputData[[#This Row],[DATE]])</f>
        <v>18</v>
      </c>
      <c r="O252" t="str">
        <f>TEXT(InputData[[#This Row],[DATE]],"mmmm")</f>
        <v>December</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Row],[QUANTITY]]*(1-InputData[[#This Row],[DISCOUNT %]])</f>
        <v>1793.52</v>
      </c>
      <c r="N253">
        <f>DAY(InputData[[#This Row],[DATE]])</f>
        <v>19</v>
      </c>
      <c r="O253" t="str">
        <f>TEXT(InputData[[#This Row],[DATE]],"mmmm")</f>
        <v>December</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Row],[QUANTITY]]*(1-InputData[[#This Row],[DISCOUNT %]])</f>
        <v>159.32999999999998</v>
      </c>
      <c r="N254">
        <f>DAY(InputData[[#This Row],[DATE]])</f>
        <v>19</v>
      </c>
      <c r="O254" t="str">
        <f>TEXT(InputData[[#This Row],[DATE]],"mmmm")</f>
        <v>December</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Row],[QUANTITY]]*(1-InputData[[#This Row],[DISCOUNT %]])</f>
        <v>484</v>
      </c>
      <c r="N255">
        <f>DAY(InputData[[#This Row],[DATE]])</f>
        <v>19</v>
      </c>
      <c r="O255" t="str">
        <f>TEXT(InputData[[#This Row],[DATE]],"mmmm")</f>
        <v>December</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Row],[QUANTITY]]*(1-InputData[[#This Row],[DISCOUNT %]])</f>
        <v>1318.38</v>
      </c>
      <c r="N256">
        <f>DAY(InputData[[#This Row],[DATE]])</f>
        <v>20</v>
      </c>
      <c r="O256" t="str">
        <f>TEXT(InputData[[#This Row],[DATE]],"mmmm")</f>
        <v>December</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Row],[QUANTITY]]*(1-InputData[[#This Row],[DISCOUNT %]])</f>
        <v>246.6</v>
      </c>
      <c r="N257">
        <f>DAY(InputData[[#This Row],[DATE]])</f>
        <v>21</v>
      </c>
      <c r="O257" t="str">
        <f>TEXT(InputData[[#This Row],[DATE]],"mmmm")</f>
        <v>December</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Row],[QUANTITY]]*(1-InputData[[#This Row],[DISCOUNT %]])</f>
        <v>1296</v>
      </c>
      <c r="N258">
        <f>DAY(InputData[[#This Row],[DATE]])</f>
        <v>24</v>
      </c>
      <c r="O258" t="str">
        <f>TEXT(InputData[[#This Row],[DATE]],"mmmm")</f>
        <v>December</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Row],[QUANTITY]]*(1-InputData[[#This Row],[DISCOUNT %]])</f>
        <v>770.4</v>
      </c>
      <c r="N259">
        <f>DAY(InputData[[#This Row],[DATE]])</f>
        <v>24</v>
      </c>
      <c r="O259" t="str">
        <f>TEXT(InputData[[#This Row],[DATE]],"mmmm")</f>
        <v>December</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Row],[QUANTITY]]*(1-InputData[[#This Row],[DISCOUNT %]])</f>
        <v>2434.3199999999997</v>
      </c>
      <c r="N260">
        <f>DAY(InputData[[#This Row],[DATE]])</f>
        <v>26</v>
      </c>
      <c r="O260" t="str">
        <f>TEXT(InputData[[#This Row],[DATE]],"mmmm")</f>
        <v>December</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Row],[QUANTITY]]*(1-InputData[[#This Row],[DISCOUNT %]])</f>
        <v>743.54</v>
      </c>
      <c r="N261">
        <f>DAY(InputData[[#This Row],[DATE]])</f>
        <v>27</v>
      </c>
      <c r="O261" t="str">
        <f>TEXT(InputData[[#This Row],[DATE]],"mmmm")</f>
        <v>December</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Row],[QUANTITY]]*(1-InputData[[#This Row],[DISCOUNT %]])</f>
        <v>318.65999999999997</v>
      </c>
      <c r="N262">
        <f>DAY(InputData[[#This Row],[DATE]])</f>
        <v>28</v>
      </c>
      <c r="O262" t="str">
        <f>TEXT(InputData[[#This Row],[DATE]],"mmmm")</f>
        <v>December</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Row],[QUANTITY]]*(1-InputData[[#This Row],[DISCOUNT %]])</f>
        <v>2135.64</v>
      </c>
      <c r="N263">
        <f>DAY(InputData[[#This Row],[DATE]])</f>
        <v>30</v>
      </c>
      <c r="O263" t="str">
        <f>TEXT(InputData[[#This Row],[DATE]],"mmmm")</f>
        <v>December</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Row],[QUANTITY]]*(1-InputData[[#This Row],[DISCOUNT %]])</f>
        <v>141.57</v>
      </c>
      <c r="N264">
        <f>DAY(InputData[[#This Row],[DATE]])</f>
        <v>1</v>
      </c>
      <c r="O264" t="str">
        <f>TEXT(InputData[[#This Row],[DATE]],"mmmm")</f>
        <v>January</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Row],[QUANTITY]]*(1-InputData[[#This Row],[DISCOUNT %]])</f>
        <v>1149.96</v>
      </c>
      <c r="N265">
        <f>DAY(InputData[[#This Row],[DATE]])</f>
        <v>2</v>
      </c>
      <c r="O265" t="str">
        <f>TEXT(InputData[[#This Row],[DATE]],"mmmm")</f>
        <v>January</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Row],[QUANTITY]]*(1-InputData[[#This Row],[DISCOUNT %]])</f>
        <v>31.439999999999998</v>
      </c>
      <c r="N266">
        <f>DAY(InputData[[#This Row],[DATE]])</f>
        <v>2</v>
      </c>
      <c r="O266" t="str">
        <f>TEXT(InputData[[#This Row],[DATE]],"mmmm")</f>
        <v>January</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Row],[QUANTITY]]*(1-InputData[[#This Row],[DISCOUNT %]])</f>
        <v>119.7</v>
      </c>
      <c r="N267">
        <f>DAY(InputData[[#This Row],[DATE]])</f>
        <v>2</v>
      </c>
      <c r="O267" t="str">
        <f>TEXT(InputData[[#This Row],[DATE]],"mmmm")</f>
        <v>January</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Row],[QUANTITY]]*(1-InputData[[#This Row],[DISCOUNT %]])</f>
        <v>747.72</v>
      </c>
      <c r="N268">
        <f>DAY(InputData[[#This Row],[DATE]])</f>
        <v>3</v>
      </c>
      <c r="O268" t="str">
        <f>TEXT(InputData[[#This Row],[DATE]],"mmmm")</f>
        <v>January</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Row],[QUANTITY]]*(1-InputData[[#This Row],[DISCOUNT %]])</f>
        <v>753.36</v>
      </c>
      <c r="N269">
        <f>DAY(InputData[[#This Row],[DATE]])</f>
        <v>4</v>
      </c>
      <c r="O269" t="str">
        <f>TEXT(InputData[[#This Row],[DATE]],"mmmm")</f>
        <v>January</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Row],[QUANTITY]]*(1-InputData[[#This Row],[DISCOUNT %]])</f>
        <v>53.11</v>
      </c>
      <c r="N270">
        <f>DAY(InputData[[#This Row],[DATE]])</f>
        <v>4</v>
      </c>
      <c r="O270" t="str">
        <f>TEXT(InputData[[#This Row],[DATE]],"mmmm")</f>
        <v>January</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Row],[QUANTITY]]*(1-InputData[[#This Row],[DISCOUNT %]])</f>
        <v>1409.76</v>
      </c>
      <c r="N271">
        <f>DAY(InputData[[#This Row],[DATE]])</f>
        <v>9</v>
      </c>
      <c r="O271" t="str">
        <f>TEXT(InputData[[#This Row],[DATE]],"mmmm")</f>
        <v>January</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Row],[QUANTITY]]*(1-InputData[[#This Row],[DISCOUNT %]])</f>
        <v>816.19999999999993</v>
      </c>
      <c r="N272">
        <f>DAY(InputData[[#This Row],[DATE]])</f>
        <v>10</v>
      </c>
      <c r="O272" t="str">
        <f>TEXT(InputData[[#This Row],[DATE]],"mmmm")</f>
        <v>January</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Row],[QUANTITY]]*(1-InputData[[#This Row],[DISCOUNT %]])</f>
        <v>234.96</v>
      </c>
      <c r="N273">
        <f>DAY(InputData[[#This Row],[DATE]])</f>
        <v>11</v>
      </c>
      <c r="O273" t="str">
        <f>TEXT(InputData[[#This Row],[DATE]],"mmmm")</f>
        <v>January</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Row],[QUANTITY]]*(1-InputData[[#This Row],[DISCOUNT %]])</f>
        <v>1260</v>
      </c>
      <c r="N274">
        <f>DAY(InputData[[#This Row],[DATE]])</f>
        <v>13</v>
      </c>
      <c r="O274" t="str">
        <f>TEXT(InputData[[#This Row],[DATE]],"mmmm")</f>
        <v>January</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Row],[QUANTITY]]*(1-InputData[[#This Row],[DISCOUNT %]])</f>
        <v>677.6</v>
      </c>
      <c r="N275">
        <f>DAY(InputData[[#This Row],[DATE]])</f>
        <v>14</v>
      </c>
      <c r="O275" t="str">
        <f>TEXT(InputData[[#This Row],[DATE]],"mmmm")</f>
        <v>January</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Row],[QUANTITY]]*(1-InputData[[#This Row],[DISCOUNT %]])</f>
        <v>1415.6999999999998</v>
      </c>
      <c r="N276">
        <f>DAY(InputData[[#This Row],[DATE]])</f>
        <v>15</v>
      </c>
      <c r="O276" t="str">
        <f>TEXT(InputData[[#This Row],[DATE]],"mmmm")</f>
        <v>January</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Row],[QUANTITY]]*(1-InputData[[#This Row],[DISCOUNT %]])</f>
        <v>1613.92</v>
      </c>
      <c r="N277">
        <f>DAY(InputData[[#This Row],[DATE]])</f>
        <v>16</v>
      </c>
      <c r="O277" t="str">
        <f>TEXT(InputData[[#This Row],[DATE]],"mmmm")</f>
        <v>January</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Row],[QUANTITY]]*(1-InputData[[#This Row],[DISCOUNT %]])</f>
        <v>460.8</v>
      </c>
      <c r="N278">
        <f>DAY(InputData[[#This Row],[DATE]])</f>
        <v>17</v>
      </c>
      <c r="O278" t="str">
        <f>TEXT(InputData[[#This Row],[DATE]],"mmmm")</f>
        <v>January</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Row],[QUANTITY]]*(1-InputData[[#This Row],[DISCOUNT %]])</f>
        <v>851.58</v>
      </c>
      <c r="N279">
        <f>DAY(InputData[[#This Row],[DATE]])</f>
        <v>18</v>
      </c>
      <c r="O279" t="str">
        <f>TEXT(InputData[[#This Row],[DATE]],"mmmm")</f>
        <v>January</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Row],[QUANTITY]]*(1-InputData[[#This Row],[DISCOUNT %]])</f>
        <v>325.08</v>
      </c>
      <c r="N280">
        <f>DAY(InputData[[#This Row],[DATE]])</f>
        <v>20</v>
      </c>
      <c r="O280" t="str">
        <f>TEXT(InputData[[#This Row],[DATE]],"mmmm")</f>
        <v>January</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Row],[QUANTITY]]*(1-InputData[[#This Row],[DISCOUNT %]])</f>
        <v>1027.04</v>
      </c>
      <c r="N281">
        <f>DAY(InputData[[#This Row],[DATE]])</f>
        <v>20</v>
      </c>
      <c r="O281" t="str">
        <f>TEXT(InputData[[#This Row],[DATE]],"mmmm")</f>
        <v>January</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Row],[QUANTITY]]*(1-InputData[[#This Row],[DISCOUNT %]])</f>
        <v>623.28</v>
      </c>
      <c r="N282">
        <f>DAY(InputData[[#This Row],[DATE]])</f>
        <v>22</v>
      </c>
      <c r="O282" t="str">
        <f>TEXT(InputData[[#This Row],[DATE]],"mmmm")</f>
        <v>January</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Row],[QUANTITY]]*(1-InputData[[#This Row],[DISCOUNT %]])</f>
        <v>714</v>
      </c>
      <c r="N283">
        <f>DAY(InputData[[#This Row],[DATE]])</f>
        <v>23</v>
      </c>
      <c r="O283" t="str">
        <f>TEXT(InputData[[#This Row],[DATE]],"mmmm")</f>
        <v>January</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Row],[QUANTITY]]*(1-InputData[[#This Row],[DISCOUNT %]])</f>
        <v>1296</v>
      </c>
      <c r="N284">
        <f>DAY(InputData[[#This Row],[DATE]])</f>
        <v>23</v>
      </c>
      <c r="O284" t="str">
        <f>TEXT(InputData[[#This Row],[DATE]],"mmmm")</f>
        <v>January</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Row],[QUANTITY]]*(1-InputData[[#This Row],[DISCOUNT %]])</f>
        <v>3019.2</v>
      </c>
      <c r="N285">
        <f>DAY(InputData[[#This Row],[DATE]])</f>
        <v>24</v>
      </c>
      <c r="O285" t="str">
        <f>TEXT(InputData[[#This Row],[DATE]],"mmmm")</f>
        <v>January</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Row],[QUANTITY]]*(1-InputData[[#This Row],[DISCOUNT %]])</f>
        <v>2194.92</v>
      </c>
      <c r="N286">
        <f>DAY(InputData[[#This Row],[DATE]])</f>
        <v>25</v>
      </c>
      <c r="O286" t="str">
        <f>TEXT(InputData[[#This Row],[DATE]],"mmmm")</f>
        <v>January</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Row],[QUANTITY]]*(1-InputData[[#This Row],[DISCOUNT %]])</f>
        <v>183.04000000000002</v>
      </c>
      <c r="N287">
        <f>DAY(InputData[[#This Row],[DATE]])</f>
        <v>28</v>
      </c>
      <c r="O287" t="str">
        <f>TEXT(InputData[[#This Row],[DATE]],"mmmm")</f>
        <v>January</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Row],[QUANTITY]]*(1-InputData[[#This Row],[DISCOUNT %]])</f>
        <v>896.76</v>
      </c>
      <c r="N288">
        <f>DAY(InputData[[#This Row],[DATE]])</f>
        <v>31</v>
      </c>
      <c r="O288" t="str">
        <f>TEXT(InputData[[#This Row],[DATE]],"mmmm")</f>
        <v>January</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Row],[QUANTITY]]*(1-InputData[[#This Row],[DISCOUNT %]])</f>
        <v>1564.92</v>
      </c>
      <c r="N289">
        <f>DAY(InputData[[#This Row],[DATE]])</f>
        <v>31</v>
      </c>
      <c r="O289" t="str">
        <f>TEXT(InputData[[#This Row],[DATE]],"mmmm")</f>
        <v>January</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Row],[QUANTITY]]*(1-InputData[[#This Row],[DISCOUNT %]])</f>
        <v>1400.4900000000002</v>
      </c>
      <c r="N290">
        <f>DAY(InputData[[#This Row],[DATE]])</f>
        <v>1</v>
      </c>
      <c r="O290" t="str">
        <f>TEXT(InputData[[#This Row],[DATE]],"mmmm")</f>
        <v>February</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Row],[QUANTITY]]*(1-InputData[[#This Row],[DISCOUNT %]])</f>
        <v>1173.76</v>
      </c>
      <c r="N291">
        <f>DAY(InputData[[#This Row],[DATE]])</f>
        <v>3</v>
      </c>
      <c r="O291" t="str">
        <f>TEXT(InputData[[#This Row],[DATE]],"mmmm")</f>
        <v>February</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Row],[QUANTITY]]*(1-InputData[[#This Row],[DISCOUNT %]])</f>
        <v>295.26</v>
      </c>
      <c r="N292">
        <f>DAY(InputData[[#This Row],[DATE]])</f>
        <v>5</v>
      </c>
      <c r="O292" t="str">
        <f>TEXT(InputData[[#This Row],[DATE]],"mmmm")</f>
        <v>February</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Row],[QUANTITY]]*(1-InputData[[#This Row],[DISCOUNT %]])</f>
        <v>856.80000000000007</v>
      </c>
      <c r="N293">
        <f>DAY(InputData[[#This Row],[DATE]])</f>
        <v>6</v>
      </c>
      <c r="O293" t="str">
        <f>TEXT(InputData[[#This Row],[DATE]],"mmmm")</f>
        <v>February</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Row],[QUANTITY]]*(1-InputData[[#This Row],[DISCOUNT %]])</f>
        <v>1711.71</v>
      </c>
      <c r="N294">
        <f>DAY(InputData[[#This Row],[DATE]])</f>
        <v>8</v>
      </c>
      <c r="O294" t="str">
        <f>TEXT(InputData[[#This Row],[DATE]],"mmmm")</f>
        <v>February</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Row],[QUANTITY]]*(1-InputData[[#This Row],[DISCOUNT %]])</f>
        <v>146.52000000000001</v>
      </c>
      <c r="N295">
        <f>DAY(InputData[[#This Row],[DATE]])</f>
        <v>8</v>
      </c>
      <c r="O295" t="str">
        <f>TEXT(InputData[[#This Row],[DATE]],"mmmm")</f>
        <v>February</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Row],[QUANTITY]]*(1-InputData[[#This Row],[DISCOUNT %]])</f>
        <v>1644.72</v>
      </c>
      <c r="N296">
        <f>DAY(InputData[[#This Row],[DATE]])</f>
        <v>9</v>
      </c>
      <c r="O296" t="str">
        <f>TEXT(InputData[[#This Row],[DATE]],"mmmm")</f>
        <v>February</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Row],[QUANTITY]]*(1-InputData[[#This Row],[DISCOUNT %]])</f>
        <v>2135.64</v>
      </c>
      <c r="N297">
        <f>DAY(InputData[[#This Row],[DATE]])</f>
        <v>12</v>
      </c>
      <c r="O297" t="str">
        <f>TEXT(InputData[[#This Row],[DATE]],"mmmm")</f>
        <v>February</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Row],[QUANTITY]]*(1-InputData[[#This Row],[DISCOUNT %]])</f>
        <v>197.28</v>
      </c>
      <c r="N298">
        <f>DAY(InputData[[#This Row],[DATE]])</f>
        <v>14</v>
      </c>
      <c r="O298" t="str">
        <f>TEXT(InputData[[#This Row],[DATE]],"mmmm")</f>
        <v>February</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Row],[QUANTITY]]*(1-InputData[[#This Row],[DISCOUNT %]])</f>
        <v>125.43</v>
      </c>
      <c r="N299">
        <f>DAY(InputData[[#This Row],[DATE]])</f>
        <v>14</v>
      </c>
      <c r="O299" t="str">
        <f>TEXT(InputData[[#This Row],[DATE]],"mmmm")</f>
        <v>February</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Row],[QUANTITY]]*(1-InputData[[#This Row],[DISCOUNT %]])</f>
        <v>117.48</v>
      </c>
      <c r="N300">
        <f>DAY(InputData[[#This Row],[DATE]])</f>
        <v>16</v>
      </c>
      <c r="O300" t="str">
        <f>TEXT(InputData[[#This Row],[DATE]],"mmmm")</f>
        <v>February</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Row],[QUANTITY]]*(1-InputData[[#This Row],[DISCOUNT %]])</f>
        <v>1856.4</v>
      </c>
      <c r="N301">
        <f>DAY(InputData[[#This Row],[DATE]])</f>
        <v>19</v>
      </c>
      <c r="O301" t="str">
        <f>TEXT(InputData[[#This Row],[DATE]],"mmmm")</f>
        <v>February</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Row],[QUANTITY]]*(1-InputData[[#This Row],[DISCOUNT %]])</f>
        <v>565.02</v>
      </c>
      <c r="N302">
        <f>DAY(InputData[[#This Row],[DATE]])</f>
        <v>20</v>
      </c>
      <c r="O302" t="str">
        <f>TEXT(InputData[[#This Row],[DATE]],"mmmm")</f>
        <v>February</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Row],[QUANTITY]]*(1-InputData[[#This Row],[DISCOUNT %]])</f>
        <v>732.48</v>
      </c>
      <c r="N303">
        <f>DAY(InputData[[#This Row],[DATE]])</f>
        <v>23</v>
      </c>
      <c r="O303" t="str">
        <f>TEXT(InputData[[#This Row],[DATE]],"mmmm")</f>
        <v>February</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Row],[QUANTITY]]*(1-InputData[[#This Row],[DISCOUNT %]])</f>
        <v>249.60000000000002</v>
      </c>
      <c r="N304">
        <f>DAY(InputData[[#This Row],[DATE]])</f>
        <v>23</v>
      </c>
      <c r="O304" t="str">
        <f>TEXT(InputData[[#This Row],[DATE]],"mmmm")</f>
        <v>February</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Row],[QUANTITY]]*(1-InputData[[#This Row],[DISCOUNT %]])</f>
        <v>770.4</v>
      </c>
      <c r="N305">
        <f>DAY(InputData[[#This Row],[DATE]])</f>
        <v>23</v>
      </c>
      <c r="O305" t="str">
        <f>TEXT(InputData[[#This Row],[DATE]],"mmmm")</f>
        <v>February</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Row],[QUANTITY]]*(1-InputData[[#This Row],[DISCOUNT %]])</f>
        <v>659.19</v>
      </c>
      <c r="N306">
        <f>DAY(InputData[[#This Row],[DATE]])</f>
        <v>27</v>
      </c>
      <c r="O306" t="str">
        <f>TEXT(InputData[[#This Row],[DATE]],"mmmm")</f>
        <v>February</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Row],[QUANTITY]]*(1-InputData[[#This Row],[DISCOUNT %]])</f>
        <v>2334.15</v>
      </c>
      <c r="N307">
        <f>DAY(InputData[[#This Row],[DATE]])</f>
        <v>27</v>
      </c>
      <c r="O307" t="str">
        <f>TEXT(InputData[[#This Row],[DATE]],"mmmm")</f>
        <v>February</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Row],[QUANTITY]]*(1-InputData[[#This Row],[DISCOUNT %]])</f>
        <v>1286.4000000000001</v>
      </c>
      <c r="N308">
        <f>DAY(InputData[[#This Row],[DATE]])</f>
        <v>28</v>
      </c>
      <c r="O308" t="str">
        <f>TEXT(InputData[[#This Row],[DATE]],"mmmm")</f>
        <v>February</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Row],[QUANTITY]]*(1-InputData[[#This Row],[DISCOUNT %]])</f>
        <v>320.58</v>
      </c>
      <c r="N309">
        <f>DAY(InputData[[#This Row],[DATE]])</f>
        <v>4</v>
      </c>
      <c r="O309" t="str">
        <f>TEXT(InputData[[#This Row],[DATE]],"mmmm")</f>
        <v>March</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Row],[QUANTITY]]*(1-InputData[[#This Row],[DISCOUNT %]])</f>
        <v>97.68</v>
      </c>
      <c r="N310">
        <f>DAY(InputData[[#This Row],[DATE]])</f>
        <v>6</v>
      </c>
      <c r="O310" t="str">
        <f>TEXT(InputData[[#This Row],[DATE]],"mmmm")</f>
        <v>March</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Row],[QUANTITY]]*(1-InputData[[#This Row],[DISCOUNT %]])</f>
        <v>80.94</v>
      </c>
      <c r="N311">
        <f>DAY(InputData[[#This Row],[DATE]])</f>
        <v>7</v>
      </c>
      <c r="O311" t="str">
        <f>TEXT(InputData[[#This Row],[DATE]],"mmmm")</f>
        <v>March</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Row],[QUANTITY]]*(1-InputData[[#This Row],[DISCOUNT %]])</f>
        <v>492.48</v>
      </c>
      <c r="N312">
        <f>DAY(InputData[[#This Row],[DATE]])</f>
        <v>8</v>
      </c>
      <c r="O312" t="str">
        <f>TEXT(InputData[[#This Row],[DATE]],"mmmm")</f>
        <v>March</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Row],[QUANTITY]]*(1-InputData[[#This Row],[DISCOUNT %]])</f>
        <v>603.84</v>
      </c>
      <c r="N313">
        <f>DAY(InputData[[#This Row],[DATE]])</f>
        <v>9</v>
      </c>
      <c r="O313" t="str">
        <f>TEXT(InputData[[#This Row],[DATE]],"mmmm")</f>
        <v>March</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Row],[QUANTITY]]*(1-InputData[[#This Row],[DISCOUNT %]])</f>
        <v>537.24</v>
      </c>
      <c r="N314">
        <f>DAY(InputData[[#This Row],[DATE]])</f>
        <v>9</v>
      </c>
      <c r="O314" t="str">
        <f>TEXT(InputData[[#This Row],[DATE]],"mmmm")</f>
        <v>March</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Row],[QUANTITY]]*(1-InputData[[#This Row],[DISCOUNT %]])</f>
        <v>1436.4</v>
      </c>
      <c r="N315">
        <f>DAY(InputData[[#This Row],[DATE]])</f>
        <v>10</v>
      </c>
      <c r="O315" t="str">
        <f>TEXT(InputData[[#This Row],[DATE]],"mmmm")</f>
        <v>March</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Row],[QUANTITY]]*(1-InputData[[#This Row],[DISCOUNT %]])</f>
        <v>33.28</v>
      </c>
      <c r="N316">
        <f>DAY(InputData[[#This Row],[DATE]])</f>
        <v>14</v>
      </c>
      <c r="O316" t="str">
        <f>TEXT(InputData[[#This Row],[DATE]],"mmmm")</f>
        <v>March</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Row],[QUANTITY]]*(1-InputData[[#This Row],[DISCOUNT %]])</f>
        <v>320.58</v>
      </c>
      <c r="N317">
        <f>DAY(InputData[[#This Row],[DATE]])</f>
        <v>14</v>
      </c>
      <c r="O317" t="str">
        <f>TEXT(InputData[[#This Row],[DATE]],"mmmm")</f>
        <v>March</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Row],[QUANTITY]]*(1-InputData[[#This Row],[DISCOUNT %]])</f>
        <v>420</v>
      </c>
      <c r="N318">
        <f>DAY(InputData[[#This Row],[DATE]])</f>
        <v>18</v>
      </c>
      <c r="O318" t="str">
        <f>TEXT(InputData[[#This Row],[DATE]],"mmmm")</f>
        <v>March</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Row],[QUANTITY]]*(1-InputData[[#This Row],[DISCOUNT %]])</f>
        <v>571.20000000000005</v>
      </c>
      <c r="N319">
        <f>DAY(InputData[[#This Row],[DATE]])</f>
        <v>18</v>
      </c>
      <c r="O319" t="str">
        <f>TEXT(InputData[[#This Row],[DATE]],"mmmm")</f>
        <v>March</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Row],[QUANTITY]]*(1-InputData[[#This Row],[DISCOUNT %]])</f>
        <v>1043.28</v>
      </c>
      <c r="N320">
        <f>DAY(InputData[[#This Row],[DATE]])</f>
        <v>19</v>
      </c>
      <c r="O320" t="str">
        <f>TEXT(InputData[[#This Row],[DATE]],"mmmm")</f>
        <v>March</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Row],[QUANTITY]]*(1-InputData[[#This Row],[DISCOUNT %]])</f>
        <v>1057.32</v>
      </c>
      <c r="N321">
        <f>DAY(InputData[[#This Row],[DATE]])</f>
        <v>23</v>
      </c>
      <c r="O321" t="str">
        <f>TEXT(InputData[[#This Row],[DATE]],"mmmm")</f>
        <v>March</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Row],[QUANTITY]]*(1-InputData[[#This Row],[DISCOUNT %]])</f>
        <v>207.76</v>
      </c>
      <c r="N322">
        <f>DAY(InputData[[#This Row],[DATE]])</f>
        <v>25</v>
      </c>
      <c r="O322" t="str">
        <f>TEXT(InputData[[#This Row],[DATE]],"mmmm")</f>
        <v>March</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Row],[QUANTITY]]*(1-InputData[[#This Row],[DISCOUNT %]])</f>
        <v>2214.08</v>
      </c>
      <c r="N323">
        <f>DAY(InputData[[#This Row],[DATE]])</f>
        <v>25</v>
      </c>
      <c r="O323" t="str">
        <f>TEXT(InputData[[#This Row],[DATE]],"mmmm")</f>
        <v>March</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Row],[QUANTITY]]*(1-InputData[[#This Row],[DISCOUNT %]])</f>
        <v>1409.76</v>
      </c>
      <c r="N324">
        <f>DAY(InputData[[#This Row],[DATE]])</f>
        <v>29</v>
      </c>
      <c r="O324" t="str">
        <f>TEXT(InputData[[#This Row],[DATE]],"mmmm")</f>
        <v>March</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Row],[QUANTITY]]*(1-InputData[[#This Row],[DISCOUNT %]])</f>
        <v>1350.44</v>
      </c>
      <c r="N325">
        <f>DAY(InputData[[#This Row],[DATE]])</f>
        <v>30</v>
      </c>
      <c r="O325" t="str">
        <f>TEXT(InputData[[#This Row],[DATE]],"mmmm")</f>
        <v>March</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Row],[QUANTITY]]*(1-InputData[[#This Row],[DISCOUNT %]])</f>
        <v>285.60000000000002</v>
      </c>
      <c r="N326">
        <f>DAY(InputData[[#This Row],[DATE]])</f>
        <v>1</v>
      </c>
      <c r="O326" t="str">
        <f>TEXT(InputData[[#This Row],[DATE]],"mmmm")</f>
        <v>April</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Row],[QUANTITY]]*(1-InputData[[#This Row],[DISCOUNT %]])</f>
        <v>428.40000000000003</v>
      </c>
      <c r="N327">
        <f>DAY(InputData[[#This Row],[DATE]])</f>
        <v>2</v>
      </c>
      <c r="O327" t="str">
        <f>TEXT(InputData[[#This Row],[DATE]],"mmmm")</f>
        <v>April</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Row],[QUANTITY]]*(1-InputData[[#This Row],[DISCOUNT %]])</f>
        <v>230.4</v>
      </c>
      <c r="N328">
        <f>DAY(InputData[[#This Row],[DATE]])</f>
        <v>6</v>
      </c>
      <c r="O328" t="str">
        <f>TEXT(InputData[[#This Row],[DATE]],"mmmm")</f>
        <v>April</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Row],[QUANTITY]]*(1-InputData[[#This Row],[DISCOUNT %]])</f>
        <v>172.62</v>
      </c>
      <c r="N329">
        <f>DAY(InputData[[#This Row],[DATE]])</f>
        <v>7</v>
      </c>
      <c r="O329" t="str">
        <f>TEXT(InputData[[#This Row],[DATE]],"mmmm")</f>
        <v>April</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Row],[QUANTITY]]*(1-InputData[[#This Row],[DISCOUNT %]])</f>
        <v>510.59999999999997</v>
      </c>
      <c r="N330">
        <f>DAY(InputData[[#This Row],[DATE]])</f>
        <v>9</v>
      </c>
      <c r="O330" t="str">
        <f>TEXT(InputData[[#This Row],[DATE]],"mmmm")</f>
        <v>April</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Row],[QUANTITY]]*(1-InputData[[#This Row],[DISCOUNT %]])</f>
        <v>1285.2</v>
      </c>
      <c r="N331">
        <f>DAY(InputData[[#This Row],[DATE]])</f>
        <v>9</v>
      </c>
      <c r="O331" t="str">
        <f>TEXT(InputData[[#This Row],[DATE]],"mmmm")</f>
        <v>April</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Row],[QUANTITY]]*(1-InputData[[#This Row],[DISCOUNT %]])</f>
        <v>232.96</v>
      </c>
      <c r="N332">
        <f>DAY(InputData[[#This Row],[DATE]])</f>
        <v>13</v>
      </c>
      <c r="O332" t="str">
        <f>TEXT(InputData[[#This Row],[DATE]],"mmmm")</f>
        <v>April</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Row],[QUANTITY]]*(1-InputData[[#This Row],[DISCOUNT %]])</f>
        <v>1564.92</v>
      </c>
      <c r="N333">
        <f>DAY(InputData[[#This Row],[DATE]])</f>
        <v>18</v>
      </c>
      <c r="O333" t="str">
        <f>TEXT(InputData[[#This Row],[DATE]],"mmmm")</f>
        <v>April</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Row],[QUANTITY]]*(1-InputData[[#This Row],[DISCOUNT %]])</f>
        <v>98.42</v>
      </c>
      <c r="N334">
        <f>DAY(InputData[[#This Row],[DATE]])</f>
        <v>20</v>
      </c>
      <c r="O334" t="str">
        <f>TEXT(InputData[[#This Row],[DATE]],"mmmm")</f>
        <v>April</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Row],[QUANTITY]]*(1-InputData[[#This Row],[DISCOUNT %]])</f>
        <v>376.68</v>
      </c>
      <c r="N335">
        <f>DAY(InputData[[#This Row],[DATE]])</f>
        <v>20</v>
      </c>
      <c r="O335" t="str">
        <f>TEXT(InputData[[#This Row],[DATE]],"mmmm")</f>
        <v>April</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Row],[QUANTITY]]*(1-InputData[[#This Row],[DISCOUNT %]])</f>
        <v>402.56</v>
      </c>
      <c r="N336">
        <f>DAY(InputData[[#This Row],[DATE]])</f>
        <v>21</v>
      </c>
      <c r="O336" t="str">
        <f>TEXT(InputData[[#This Row],[DATE]],"mmmm")</f>
        <v>April</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Row],[QUANTITY]]*(1-InputData[[#This Row],[DISCOUNT %]])</f>
        <v>345.24</v>
      </c>
      <c r="N337">
        <f>DAY(InputData[[#This Row],[DATE]])</f>
        <v>21</v>
      </c>
      <c r="O337" t="str">
        <f>TEXT(InputData[[#This Row],[DATE]],"mmmm")</f>
        <v>April</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Row],[QUANTITY]]*(1-InputData[[#This Row],[DISCOUNT %]])</f>
        <v>1231.2</v>
      </c>
      <c r="N338">
        <f>DAY(InputData[[#This Row],[DATE]])</f>
        <v>23</v>
      </c>
      <c r="O338" t="str">
        <f>TEXT(InputData[[#This Row],[DATE]],"mmmm")</f>
        <v>April</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Row],[QUANTITY]]*(1-InputData[[#This Row],[DISCOUNT %]])</f>
        <v>233.2</v>
      </c>
      <c r="N339">
        <f>DAY(InputData[[#This Row],[DATE]])</f>
        <v>24</v>
      </c>
      <c r="O339" t="str">
        <f>TEXT(InputData[[#This Row],[DATE]],"mmmm")</f>
        <v>April</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Row],[QUANTITY]]*(1-InputData[[#This Row],[DISCOUNT %]])</f>
        <v>439.56000000000006</v>
      </c>
      <c r="N340">
        <f>DAY(InputData[[#This Row],[DATE]])</f>
        <v>25</v>
      </c>
      <c r="O340" t="str">
        <f>TEXT(InputData[[#This Row],[DATE]],"mmmm")</f>
        <v>April</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Row],[QUANTITY]]*(1-InputData[[#This Row],[DISCOUNT %]])</f>
        <v>647.52</v>
      </c>
      <c r="N341">
        <f>DAY(InputData[[#This Row],[DATE]])</f>
        <v>25</v>
      </c>
      <c r="O341" t="str">
        <f>TEXT(InputData[[#This Row],[DATE]],"mmmm")</f>
        <v>April</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Row],[QUANTITY]]*(1-InputData[[#This Row],[DISCOUNT %]])</f>
        <v>114.24000000000001</v>
      </c>
      <c r="N342">
        <f>DAY(InputData[[#This Row],[DATE]])</f>
        <v>26</v>
      </c>
      <c r="O342" t="str">
        <f>TEXT(InputData[[#This Row],[DATE]],"mmmm")</f>
        <v>April</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Row],[QUANTITY]]*(1-InputData[[#This Row],[DISCOUNT %]])</f>
        <v>2054.08</v>
      </c>
      <c r="N343">
        <f>DAY(InputData[[#This Row],[DATE]])</f>
        <v>28</v>
      </c>
      <c r="O343" t="str">
        <f>TEXT(InputData[[#This Row],[DATE]],"mmmm")</f>
        <v>April</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Row],[QUANTITY]]*(1-InputData[[#This Row],[DISCOUNT %]])</f>
        <v>216.32</v>
      </c>
      <c r="N344">
        <f>DAY(InputData[[#This Row],[DATE]])</f>
        <v>30</v>
      </c>
      <c r="O344" t="str">
        <f>TEXT(InputData[[#This Row],[DATE]],"mmmm")</f>
        <v>April</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Row],[QUANTITY]]*(1-InputData[[#This Row],[DISCOUNT %]])</f>
        <v>456.96000000000004</v>
      </c>
      <c r="N345">
        <f>DAY(InputData[[#This Row],[DATE]])</f>
        <v>30</v>
      </c>
      <c r="O345" t="str">
        <f>TEXT(InputData[[#This Row],[DATE]],"mmmm")</f>
        <v>April</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Row],[QUANTITY]]*(1-InputData[[#This Row],[DISCOUNT %]])</f>
        <v>524.69999999999993</v>
      </c>
      <c r="N346">
        <f>DAY(InputData[[#This Row],[DATE]])</f>
        <v>1</v>
      </c>
      <c r="O346" t="str">
        <f>TEXT(InputData[[#This Row],[DATE]],"mmmm")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Row],[QUANTITY]]*(1-InputData[[#This Row],[DISCOUNT %]])</f>
        <v>718.2</v>
      </c>
      <c r="N347">
        <f>DAY(InputData[[#This Row],[DATE]])</f>
        <v>1</v>
      </c>
      <c r="O347" t="str">
        <f>TEXT(InputData[[#This Row],[DATE]],"mmmm")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Row],[QUANTITY]]*(1-InputData[[#This Row],[DISCOUNT %]])</f>
        <v>488.32</v>
      </c>
      <c r="N348">
        <f>DAY(InputData[[#This Row],[DATE]])</f>
        <v>2</v>
      </c>
      <c r="O348" t="str">
        <f>TEXT(InputData[[#This Row],[DATE]],"mmmm")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Row],[QUANTITY]]*(1-InputData[[#This Row],[DISCOUNT %]])</f>
        <v>762.5</v>
      </c>
      <c r="N349">
        <f>DAY(InputData[[#This Row],[DATE]])</f>
        <v>4</v>
      </c>
      <c r="O349" t="str">
        <f>TEXT(InputData[[#This Row],[DATE]],"mmmm")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Row],[QUANTITY]]*(1-InputData[[#This Row],[DISCOUNT %]])</f>
        <v>408.09999999999997</v>
      </c>
      <c r="N350">
        <f>DAY(InputData[[#This Row],[DATE]])</f>
        <v>6</v>
      </c>
      <c r="O350" t="str">
        <f>TEXT(InputData[[#This Row],[DATE]],"mmmm")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Row],[QUANTITY]]*(1-InputData[[#This Row],[DISCOUNT %]])</f>
        <v>62.879999999999995</v>
      </c>
      <c r="N351">
        <f>DAY(InputData[[#This Row],[DATE]])</f>
        <v>7</v>
      </c>
      <c r="O351" t="str">
        <f>TEXT(InputData[[#This Row],[DATE]],"mmmm")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Row],[QUANTITY]]*(1-InputData[[#This Row],[DISCOUNT %]])</f>
        <v>57.120000000000005</v>
      </c>
      <c r="N352">
        <f>DAY(InputData[[#This Row],[DATE]])</f>
        <v>7</v>
      </c>
      <c r="O352" t="str">
        <f>TEXT(InputData[[#This Row],[DATE]],"mmmm")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Row],[QUANTITY]]*(1-InputData[[#This Row],[DISCOUNT %]])</f>
        <v>990.99</v>
      </c>
      <c r="N353">
        <f>DAY(InputData[[#This Row],[DATE]])</f>
        <v>8</v>
      </c>
      <c r="O353" t="str">
        <f>TEXT(InputData[[#This Row],[DATE]],"mmmm")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Row],[QUANTITY]]*(1-InputData[[#This Row],[DISCOUNT %]])</f>
        <v>1881.3600000000001</v>
      </c>
      <c r="N354">
        <f>DAY(InputData[[#This Row],[DATE]])</f>
        <v>9</v>
      </c>
      <c r="O354" t="str">
        <f>TEXT(InputData[[#This Row],[DATE]],"mmmm")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Row],[QUANTITY]]*(1-InputData[[#This Row],[DISCOUNT %]])</f>
        <v>47.16</v>
      </c>
      <c r="N355">
        <f>DAY(InputData[[#This Row],[DATE]])</f>
        <v>10</v>
      </c>
      <c r="O355" t="str">
        <f>TEXT(InputData[[#This Row],[DATE]],"mmmm")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Row],[QUANTITY]]*(1-InputData[[#This Row],[DISCOUNT %]])</f>
        <v>338.8</v>
      </c>
      <c r="N356">
        <f>DAY(InputData[[#This Row],[DATE]])</f>
        <v>12</v>
      </c>
      <c r="O356" t="str">
        <f>TEXT(InputData[[#This Row],[DATE]],"mmmm")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Row],[QUANTITY]]*(1-InputData[[#This Row],[DISCOUNT %]])</f>
        <v>470.85</v>
      </c>
      <c r="N357">
        <f>DAY(InputData[[#This Row],[DATE]])</f>
        <v>13</v>
      </c>
      <c r="O357" t="str">
        <f>TEXT(InputData[[#This Row],[DATE]],"mmmm")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Row],[QUANTITY]]*(1-InputData[[#This Row],[DISCOUNT %]])</f>
        <v>1324.68</v>
      </c>
      <c r="N358">
        <f>DAY(InputData[[#This Row],[DATE]])</f>
        <v>14</v>
      </c>
      <c r="O358" t="str">
        <f>TEXT(InputData[[#This Row],[DATE]],"mmmm")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Row],[QUANTITY]]*(1-InputData[[#This Row],[DISCOUNT %]])</f>
        <v>381.25</v>
      </c>
      <c r="N359">
        <f>DAY(InputData[[#This Row],[DATE]])</f>
        <v>15</v>
      </c>
      <c r="O359" t="str">
        <f>TEXT(InputData[[#This Row],[DATE]],"mmmm")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Row],[QUANTITY]]*(1-InputData[[#This Row],[DISCOUNT %]])</f>
        <v>2135.64</v>
      </c>
      <c r="N360">
        <f>DAY(InputData[[#This Row],[DATE]])</f>
        <v>16</v>
      </c>
      <c r="O360" t="str">
        <f>TEXT(InputData[[#This Row],[DATE]],"mmmm")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Row],[QUANTITY]]*(1-InputData[[#This Row],[DISCOUNT %]])</f>
        <v>1354.08</v>
      </c>
      <c r="N361">
        <f>DAY(InputData[[#This Row],[DATE]])</f>
        <v>16</v>
      </c>
      <c r="O361" t="str">
        <f>TEXT(InputData[[#This Row],[DATE]],"mmmm")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Row],[QUANTITY]]*(1-InputData[[#This Row],[DISCOUNT %]])</f>
        <v>456.96000000000004</v>
      </c>
      <c r="N362">
        <f>DAY(InputData[[#This Row],[DATE]])</f>
        <v>17</v>
      </c>
      <c r="O362" t="str">
        <f>TEXT(InputData[[#This Row],[DATE]],"mmmm")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Row],[QUANTITY]]*(1-InputData[[#This Row],[DISCOUNT %]])</f>
        <v>228.48000000000002</v>
      </c>
      <c r="N363">
        <f>DAY(InputData[[#This Row],[DATE]])</f>
        <v>18</v>
      </c>
      <c r="O363" t="str">
        <f>TEXT(InputData[[#This Row],[DATE]],"mmmm")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Row],[QUANTITY]]*(1-InputData[[#This Row],[DISCOUNT %]])</f>
        <v>639.36</v>
      </c>
      <c r="N364">
        <f>DAY(InputData[[#This Row],[DATE]])</f>
        <v>18</v>
      </c>
      <c r="O364" t="str">
        <f>TEXT(InputData[[#This Row],[DATE]],"mmmm")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Row],[QUANTITY]]*(1-InputData[[#This Row],[DISCOUNT %]])</f>
        <v>1231.2</v>
      </c>
      <c r="N365">
        <f>DAY(InputData[[#This Row],[DATE]])</f>
        <v>20</v>
      </c>
      <c r="O365" t="str">
        <f>TEXT(InputData[[#This Row],[DATE]],"mmmm")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Row],[QUANTITY]]*(1-InputData[[#This Row],[DISCOUNT %]])</f>
        <v>188.64</v>
      </c>
      <c r="N366">
        <f>DAY(InputData[[#This Row],[DATE]])</f>
        <v>22</v>
      </c>
      <c r="O366" t="str">
        <f>TEXT(InputData[[#This Row],[DATE]],"mmmm")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Row],[QUANTITY]]*(1-InputData[[#This Row],[DISCOUNT %]])</f>
        <v>999.60000000000014</v>
      </c>
      <c r="N367">
        <f>DAY(InputData[[#This Row],[DATE]])</f>
        <v>25</v>
      </c>
      <c r="O367" t="str">
        <f>TEXT(InputData[[#This Row],[DATE]],"mmmm")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Row],[QUANTITY]]*(1-InputData[[#This Row],[DISCOUNT %]])</f>
        <v>83.62</v>
      </c>
      <c r="N368">
        <f>DAY(InputData[[#This Row],[DATE]])</f>
        <v>26</v>
      </c>
      <c r="O368" t="str">
        <f>TEXT(InputData[[#This Row],[DATE]],"mmmm")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Row],[QUANTITY]]*(1-InputData[[#This Row],[DISCOUNT %]])</f>
        <v>114.24000000000001</v>
      </c>
      <c r="N369">
        <f>DAY(InputData[[#This Row],[DATE]])</f>
        <v>26</v>
      </c>
      <c r="O369" t="str">
        <f>TEXT(InputData[[#This Row],[DATE]],"mmmm")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Row],[QUANTITY]]*(1-InputData[[#This Row],[DISCOUNT %]])</f>
        <v>1738.8</v>
      </c>
      <c r="N370">
        <f>DAY(InputData[[#This Row],[DATE]])</f>
        <v>28</v>
      </c>
      <c r="O370" t="str">
        <f>TEXT(InputData[[#This Row],[DATE]],"mmmm")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Row],[QUANTITY]]*(1-InputData[[#This Row],[DISCOUNT %]])</f>
        <v>473.1</v>
      </c>
      <c r="N371">
        <f>DAY(InputData[[#This Row],[DATE]])</f>
        <v>28</v>
      </c>
      <c r="O371" t="str">
        <f>TEXT(InputData[[#This Row],[DATE]],"mmmm")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Row],[QUANTITY]]*(1-InputData[[#This Row],[DISCOUNT %]])</f>
        <v>1478.52</v>
      </c>
      <c r="N372">
        <f>DAY(InputData[[#This Row],[DATE]])</f>
        <v>28</v>
      </c>
      <c r="O372" t="str">
        <f>TEXT(InputData[[#This Row],[DATE]],"mmmm")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Row],[QUANTITY]]*(1-InputData[[#This Row],[DISCOUNT %]])</f>
        <v>586.08000000000004</v>
      </c>
      <c r="N373">
        <f>DAY(InputData[[#This Row],[DATE]])</f>
        <v>28</v>
      </c>
      <c r="O373" t="str">
        <f>TEXT(InputData[[#This Row],[DATE]],"mmmm")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Row],[QUANTITY]]*(1-InputData[[#This Row],[DISCOUNT %]])</f>
        <v>1067.5</v>
      </c>
      <c r="N374">
        <f>DAY(InputData[[#This Row],[DATE]])</f>
        <v>28</v>
      </c>
      <c r="O374" t="str">
        <f>TEXT(InputData[[#This Row],[DATE]],"mmmm")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Row],[QUANTITY]]*(1-InputData[[#This Row],[DISCOUNT %]])</f>
        <v>738.72</v>
      </c>
      <c r="N375">
        <f>DAY(InputData[[#This Row],[DATE]])</f>
        <v>30</v>
      </c>
      <c r="O375" t="str">
        <f>TEXT(InputData[[#This Row],[DATE]],"mmmm")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Row],[QUANTITY]]*(1-InputData[[#This Row],[DISCOUNT %]])</f>
        <v>622.44000000000005</v>
      </c>
      <c r="N376">
        <f>DAY(InputData[[#This Row],[DATE]])</f>
        <v>30</v>
      </c>
      <c r="O376" t="str">
        <f>TEXT(InputData[[#This Row],[DATE]],"mmmm")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Row],[QUANTITY]]*(1-InputData[[#This Row],[DISCOUNT %]])</f>
        <v>359.1</v>
      </c>
      <c r="N377">
        <f>DAY(InputData[[#This Row],[DATE]])</f>
        <v>30</v>
      </c>
      <c r="O377" t="str">
        <f>TEXT(InputData[[#This Row],[DATE]],"mmmm")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Row],[QUANTITY]]*(1-InputData[[#This Row],[DISCOUNT %]])</f>
        <v>1324.68</v>
      </c>
      <c r="N378">
        <f>DAY(InputData[[#This Row],[DATE]])</f>
        <v>3</v>
      </c>
      <c r="O378" t="str">
        <f>TEXT(InputData[[#This Row],[DATE]],"mmmm")</f>
        <v>June</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Row],[QUANTITY]]*(1-InputData[[#This Row],[DISCOUNT %]])</f>
        <v>334.48</v>
      </c>
      <c r="N379">
        <f>DAY(InputData[[#This Row],[DATE]])</f>
        <v>10</v>
      </c>
      <c r="O379" t="str">
        <f>TEXT(InputData[[#This Row],[DATE]],"mmmm")</f>
        <v>June</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Row],[QUANTITY]]*(1-InputData[[#This Row],[DISCOUNT %]])</f>
        <v>553.15</v>
      </c>
      <c r="N380">
        <f>DAY(InputData[[#This Row],[DATE]])</f>
        <v>11</v>
      </c>
      <c r="O380" t="str">
        <f>TEXT(InputData[[#This Row],[DATE]],"mmmm")</f>
        <v>June</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Row],[QUANTITY]]*(1-InputData[[#This Row],[DISCOUNT %]])</f>
        <v>975.24</v>
      </c>
      <c r="N381">
        <f>DAY(InputData[[#This Row],[DATE]])</f>
        <v>11</v>
      </c>
      <c r="O381" t="str">
        <f>TEXT(InputData[[#This Row],[DATE]],"mmmm")</f>
        <v>June</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Row],[QUANTITY]]*(1-InputData[[#This Row],[DISCOUNT %]])</f>
        <v>147.96</v>
      </c>
      <c r="N382">
        <f>DAY(InputData[[#This Row],[DATE]])</f>
        <v>13</v>
      </c>
      <c r="O382" t="str">
        <f>TEXT(InputData[[#This Row],[DATE]],"mmmm")</f>
        <v>June</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Row],[QUANTITY]]*(1-InputData[[#This Row],[DISCOUNT %]])</f>
        <v>2430</v>
      </c>
      <c r="N383">
        <f>DAY(InputData[[#This Row],[DATE]])</f>
        <v>15</v>
      </c>
      <c r="O383" t="str">
        <f>TEXT(InputData[[#This Row],[DATE]],"mmmm")</f>
        <v>June</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Row],[QUANTITY]]*(1-InputData[[#This Row],[DISCOUNT %]])</f>
        <v>796.65</v>
      </c>
      <c r="N384">
        <f>DAY(InputData[[#This Row],[DATE]])</f>
        <v>16</v>
      </c>
      <c r="O384" t="str">
        <f>TEXT(InputData[[#This Row],[DATE]],"mmmm")</f>
        <v>June</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Row],[QUANTITY]]*(1-InputData[[#This Row],[DISCOUNT %]])</f>
        <v>1142.4000000000001</v>
      </c>
      <c r="N385">
        <f>DAY(InputData[[#This Row],[DATE]])</f>
        <v>19</v>
      </c>
      <c r="O385" t="str">
        <f>TEXT(InputData[[#This Row],[DATE]],"mmmm")</f>
        <v>June</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Row],[QUANTITY]]*(1-InputData[[#This Row],[DISCOUNT %]])</f>
        <v>2194.92</v>
      </c>
      <c r="N386">
        <f>DAY(InputData[[#This Row],[DATE]])</f>
        <v>21</v>
      </c>
      <c r="O386" t="str">
        <f>TEXT(InputData[[#This Row],[DATE]],"mmmm")</f>
        <v>June</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Row],[QUANTITY]]*(1-InputData[[#This Row],[DISCOUNT %]])</f>
        <v>1152</v>
      </c>
      <c r="N387">
        <f>DAY(InputData[[#This Row],[DATE]])</f>
        <v>22</v>
      </c>
      <c r="O387" t="str">
        <f>TEXT(InputData[[#This Row],[DATE]],"mmmm")</f>
        <v>June</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Row],[QUANTITY]]*(1-InputData[[#This Row],[DISCOUNT %]])</f>
        <v>415.52</v>
      </c>
      <c r="N388">
        <f>DAY(InputData[[#This Row],[DATE]])</f>
        <v>22</v>
      </c>
      <c r="O388" t="str">
        <f>TEXT(InputData[[#This Row],[DATE]],"mmmm")</f>
        <v>June</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Row],[QUANTITY]]*(1-InputData[[#This Row],[DISCOUNT %]])</f>
        <v>390.72</v>
      </c>
      <c r="N389">
        <f>DAY(InputData[[#This Row],[DATE]])</f>
        <v>23</v>
      </c>
      <c r="O389" t="str">
        <f>TEXT(InputData[[#This Row],[DATE]],"mmmm")</f>
        <v>June</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Row],[QUANTITY]]*(1-InputData[[#This Row],[DISCOUNT %]])</f>
        <v>344.47</v>
      </c>
      <c r="N390">
        <f>DAY(InputData[[#This Row],[DATE]])</f>
        <v>24</v>
      </c>
      <c r="O390" t="str">
        <f>TEXT(InputData[[#This Row],[DATE]],"mmmm")</f>
        <v>June</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Row],[QUANTITY]]*(1-InputData[[#This Row],[DISCOUNT %]])</f>
        <v>659.19</v>
      </c>
      <c r="N391">
        <f>DAY(InputData[[#This Row],[DATE]])</f>
        <v>25</v>
      </c>
      <c r="O391" t="str">
        <f>TEXT(InputData[[#This Row],[DATE]],"mmmm")</f>
        <v>June</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Row],[QUANTITY]]*(1-InputData[[#This Row],[DISCOUNT %]])</f>
        <v>233.2</v>
      </c>
      <c r="N392">
        <f>DAY(InputData[[#This Row],[DATE]])</f>
        <v>26</v>
      </c>
      <c r="O392" t="str">
        <f>TEXT(InputData[[#This Row],[DATE]],"mmmm")</f>
        <v>June</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Row],[QUANTITY]]*(1-InputData[[#This Row],[DISCOUNT %]])</f>
        <v>996.96</v>
      </c>
      <c r="N393">
        <f>DAY(InputData[[#This Row],[DATE]])</f>
        <v>26</v>
      </c>
      <c r="O393" t="str">
        <f>TEXT(InputData[[#This Row],[DATE]],"mmmm")</f>
        <v>June</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Row],[QUANTITY]]*(1-InputData[[#This Row],[DISCOUNT %]])</f>
        <v>1795.5</v>
      </c>
      <c r="N394">
        <f>DAY(InputData[[#This Row],[DATE]])</f>
        <v>3</v>
      </c>
      <c r="O394" t="str">
        <f>TEXT(InputData[[#This Row],[DATE]],"mmmm")</f>
        <v>July</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Row],[QUANTITY]]*(1-InputData[[#This Row],[DISCOUNT %]])</f>
        <v>334.11</v>
      </c>
      <c r="N395">
        <f>DAY(InputData[[#This Row],[DATE]])</f>
        <v>4</v>
      </c>
      <c r="O395" t="str">
        <f>TEXT(InputData[[#This Row],[DATE]],"mmmm")</f>
        <v>July</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Row],[QUANTITY]]*(1-InputData[[#This Row],[DISCOUNT %]])</f>
        <v>58.31</v>
      </c>
      <c r="N396">
        <f>DAY(InputData[[#This Row],[DATE]])</f>
        <v>5</v>
      </c>
      <c r="O396" t="str">
        <f>TEXT(InputData[[#This Row],[DATE]],"mmmm")</f>
        <v>July</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Row],[QUANTITY]]*(1-InputData[[#This Row],[DISCOUNT %]])</f>
        <v>125.75999999999999</v>
      </c>
      <c r="N397">
        <f>DAY(InputData[[#This Row],[DATE]])</f>
        <v>5</v>
      </c>
      <c r="O397" t="str">
        <f>TEXT(InputData[[#This Row],[DATE]],"mmmm")</f>
        <v>July</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Row],[QUANTITY]]*(1-InputData[[#This Row],[DISCOUNT %]])</f>
        <v>347.76</v>
      </c>
      <c r="N398">
        <f>DAY(InputData[[#This Row],[DATE]])</f>
        <v>6</v>
      </c>
      <c r="O398" t="str">
        <f>TEXT(InputData[[#This Row],[DATE]],"mmmm")</f>
        <v>July</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Row],[QUANTITY]]*(1-InputData[[#This Row],[DISCOUNT %]])</f>
        <v>98.42</v>
      </c>
      <c r="N399">
        <f>DAY(InputData[[#This Row],[DATE]])</f>
        <v>8</v>
      </c>
      <c r="O399" t="str">
        <f>TEXT(InputData[[#This Row],[DATE]],"mmmm")</f>
        <v>July</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Row],[QUANTITY]]*(1-InputData[[#This Row],[DISCOUNT %]])</f>
        <v>1409.76</v>
      </c>
      <c r="N400">
        <f>DAY(InputData[[#This Row],[DATE]])</f>
        <v>10</v>
      </c>
      <c r="O400" t="str">
        <f>TEXT(InputData[[#This Row],[DATE]],"mmmm")</f>
        <v>July</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Row],[QUANTITY]]*(1-InputData[[#This Row],[DISCOUNT %]])</f>
        <v>501.72</v>
      </c>
      <c r="N401">
        <f>DAY(InputData[[#This Row],[DATE]])</f>
        <v>12</v>
      </c>
      <c r="O401" t="str">
        <f>TEXT(InputData[[#This Row],[DATE]],"mmmm")</f>
        <v>July</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Row],[QUANTITY]]*(1-InputData[[#This Row],[DISCOUNT %]])</f>
        <v>58.31</v>
      </c>
      <c r="N402">
        <f>DAY(InputData[[#This Row],[DATE]])</f>
        <v>13</v>
      </c>
      <c r="O402" t="str">
        <f>TEXT(InputData[[#This Row],[DATE]],"mmmm")</f>
        <v>July</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Row],[QUANTITY]]*(1-InputData[[#This Row],[DISCOUNT %]])</f>
        <v>1077.3</v>
      </c>
      <c r="N403">
        <f>DAY(InputData[[#This Row],[DATE]])</f>
        <v>14</v>
      </c>
      <c r="O403" t="str">
        <f>TEXT(InputData[[#This Row],[DATE]],"mmmm")</f>
        <v>July</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Row],[QUANTITY]]*(1-InputData[[#This Row],[DISCOUNT %]])</f>
        <v>97.68</v>
      </c>
      <c r="N404">
        <f>DAY(InputData[[#This Row],[DATE]])</f>
        <v>15</v>
      </c>
      <c r="O404" t="str">
        <f>TEXT(InputData[[#This Row],[DATE]],"mmmm")</f>
        <v>July</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Row],[QUANTITY]]*(1-InputData[[#This Row],[DISCOUNT %]])</f>
        <v>1391.04</v>
      </c>
      <c r="N405">
        <f>DAY(InputData[[#This Row],[DATE]])</f>
        <v>17</v>
      </c>
      <c r="O405" t="str">
        <f>TEXT(InputData[[#This Row],[DATE]],"mmmm")</f>
        <v>July</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Row],[QUANTITY]]*(1-InputData[[#This Row],[DISCOUNT %]])</f>
        <v>1971.3600000000001</v>
      </c>
      <c r="N406">
        <f>DAY(InputData[[#This Row],[DATE]])</f>
        <v>18</v>
      </c>
      <c r="O406" t="str">
        <f>TEXT(InputData[[#This Row],[DATE]],"mmmm")</f>
        <v>July</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Row],[QUANTITY]]*(1-InputData[[#This Row],[DISCOUNT %]])</f>
        <v>1296</v>
      </c>
      <c r="N407">
        <f>DAY(InputData[[#This Row],[DATE]])</f>
        <v>20</v>
      </c>
      <c r="O407" t="str">
        <f>TEXT(InputData[[#This Row],[DATE]],"mmmm")</f>
        <v>July</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Row],[QUANTITY]]*(1-InputData[[#This Row],[DISCOUNT %]])</f>
        <v>349.79999999999995</v>
      </c>
      <c r="N408">
        <f>DAY(InputData[[#This Row],[DATE]])</f>
        <v>22</v>
      </c>
      <c r="O408" t="str">
        <f>TEXT(InputData[[#This Row],[DATE]],"mmmm")</f>
        <v>July</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Row],[QUANTITY]]*(1-InputData[[#This Row],[DISCOUNT %]])</f>
        <v>98.42</v>
      </c>
      <c r="N409">
        <f>DAY(InputData[[#This Row],[DATE]])</f>
        <v>23</v>
      </c>
      <c r="O409" t="str">
        <f>TEXT(InputData[[#This Row],[DATE]],"mmmm")</f>
        <v>July</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Row],[QUANTITY]]*(1-InputData[[#This Row],[DISCOUNT %]])</f>
        <v>1197</v>
      </c>
      <c r="N410">
        <f>DAY(InputData[[#This Row],[DATE]])</f>
        <v>24</v>
      </c>
      <c r="O410" t="str">
        <f>TEXT(InputData[[#This Row],[DATE]],"mmmm")</f>
        <v>July</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Row],[QUANTITY]]*(1-InputData[[#This Row],[DISCOUNT %]])</f>
        <v>57.120000000000005</v>
      </c>
      <c r="N411">
        <f>DAY(InputData[[#This Row],[DATE]])</f>
        <v>24</v>
      </c>
      <c r="O411" t="str">
        <f>TEXT(InputData[[#This Row],[DATE]],"mmmm")</f>
        <v>July</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Row],[QUANTITY]]*(1-InputData[[#This Row],[DISCOUNT %]])</f>
        <v>164.16</v>
      </c>
      <c r="N412">
        <f>DAY(InputData[[#This Row],[DATE]])</f>
        <v>25</v>
      </c>
      <c r="O412" t="str">
        <f>TEXT(InputData[[#This Row],[DATE]],"mmmm")</f>
        <v>July</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Row],[QUANTITY]]*(1-InputData[[#This Row],[DISCOUNT %]])</f>
        <v>1881.3600000000001</v>
      </c>
      <c r="N413">
        <f>DAY(InputData[[#This Row],[DATE]])</f>
        <v>25</v>
      </c>
      <c r="O413" t="str">
        <f>TEXT(InputData[[#This Row],[DATE]],"mmmm")</f>
        <v>July</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Row],[QUANTITY]]*(1-InputData[[#This Row],[DISCOUNT %]])</f>
        <v>1052.22</v>
      </c>
      <c r="N414">
        <f>DAY(InputData[[#This Row],[DATE]])</f>
        <v>25</v>
      </c>
      <c r="O414" t="str">
        <f>TEXT(InputData[[#This Row],[DATE]],"mmmm")</f>
        <v>July</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Row],[QUANTITY]]*(1-InputData[[#This Row],[DISCOUNT %]])</f>
        <v>809.4</v>
      </c>
      <c r="N415">
        <f>DAY(InputData[[#This Row],[DATE]])</f>
        <v>26</v>
      </c>
      <c r="O415" t="str">
        <f>TEXT(InputData[[#This Row],[DATE]],"mmmm")</f>
        <v>July</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Row],[QUANTITY]]*(1-InputData[[#This Row],[DISCOUNT %]])</f>
        <v>24.66</v>
      </c>
      <c r="N416">
        <f>DAY(InputData[[#This Row],[DATE]])</f>
        <v>26</v>
      </c>
      <c r="O416" t="str">
        <f>TEXT(InputData[[#This Row],[DATE]],"mmmm")</f>
        <v>July</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Row],[QUANTITY]]*(1-InputData[[#This Row],[DISCOUNT %]])</f>
        <v>470.85</v>
      </c>
      <c r="N417">
        <f>DAY(InputData[[#This Row],[DATE]])</f>
        <v>3</v>
      </c>
      <c r="O417" t="str">
        <f>TEXT(InputData[[#This Row],[DATE]],"mmmm")</f>
        <v>August</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Row],[QUANTITY]]*(1-InputData[[#This Row],[DISCOUNT %]])</f>
        <v>149.76</v>
      </c>
      <c r="N418">
        <f>DAY(InputData[[#This Row],[DATE]])</f>
        <v>6</v>
      </c>
      <c r="O418" t="str">
        <f>TEXT(InputData[[#This Row],[DATE]],"mmmm")</f>
        <v>August</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Row],[QUANTITY]]*(1-InputData[[#This Row],[DISCOUNT %]])</f>
        <v>33.28</v>
      </c>
      <c r="N419">
        <f>DAY(InputData[[#This Row],[DATE]])</f>
        <v>8</v>
      </c>
      <c r="O419" t="str">
        <f>TEXT(InputData[[#This Row],[DATE]],"mmmm")</f>
        <v>August</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Row],[QUANTITY]]*(1-InputData[[#This Row],[DISCOUNT %]])</f>
        <v>1409.76</v>
      </c>
      <c r="N420">
        <f>DAY(InputData[[#This Row],[DATE]])</f>
        <v>8</v>
      </c>
      <c r="O420" t="str">
        <f>TEXT(InputData[[#This Row],[DATE]],"mmmm")</f>
        <v>August</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Row],[QUANTITY]]*(1-InputData[[#This Row],[DISCOUNT %]])</f>
        <v>1787.9399999999998</v>
      </c>
      <c r="N421">
        <f>DAY(InputData[[#This Row],[DATE]])</f>
        <v>8</v>
      </c>
      <c r="O421" t="str">
        <f>TEXT(InputData[[#This Row],[DATE]],"mmmm")</f>
        <v>August</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Row],[QUANTITY]]*(1-InputData[[#This Row],[DISCOUNT %]])</f>
        <v>2817.92</v>
      </c>
      <c r="N422">
        <f>DAY(InputData[[#This Row],[DATE]])</f>
        <v>14</v>
      </c>
      <c r="O422" t="str">
        <f>TEXT(InputData[[#This Row],[DATE]],"mmmm")</f>
        <v>August</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Row],[QUANTITY]]*(1-InputData[[#This Row],[DISCOUNT %]])</f>
        <v>484</v>
      </c>
      <c r="N423">
        <f>DAY(InputData[[#This Row],[DATE]])</f>
        <v>15</v>
      </c>
      <c r="O423" t="str">
        <f>TEXT(InputData[[#This Row],[DATE]],"mmmm")</f>
        <v>August</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Row],[QUANTITY]]*(1-InputData[[#This Row],[DISCOUNT %]])</f>
        <v>110.03999999999999</v>
      </c>
      <c r="N424">
        <f>DAY(InputData[[#This Row],[DATE]])</f>
        <v>15</v>
      </c>
      <c r="O424" t="str">
        <f>TEXT(InputData[[#This Row],[DATE]],"mmmm")</f>
        <v>August</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Row],[QUANTITY]]*(1-InputData[[#This Row],[DISCOUNT %]])</f>
        <v>424.88</v>
      </c>
      <c r="N425">
        <f>DAY(InputData[[#This Row],[DATE]])</f>
        <v>18</v>
      </c>
      <c r="O425" t="str">
        <f>TEXT(InputData[[#This Row],[DATE]],"mmmm")</f>
        <v>August</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Row],[QUANTITY]]*(1-InputData[[#This Row],[DISCOUNT %]])</f>
        <v>328.56</v>
      </c>
      <c r="N426">
        <f>DAY(InputData[[#This Row],[DATE]])</f>
        <v>18</v>
      </c>
      <c r="O426" t="str">
        <f>TEXT(InputData[[#This Row],[DATE]],"mmmm")</f>
        <v>August</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Row],[QUANTITY]]*(1-InputData[[#This Row],[DISCOUNT %]])</f>
        <v>143.19</v>
      </c>
      <c r="N427">
        <f>DAY(InputData[[#This Row],[DATE]])</f>
        <v>19</v>
      </c>
      <c r="O427" t="str">
        <f>TEXT(InputData[[#This Row],[DATE]],"mmmm")</f>
        <v>August</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Row],[QUANTITY]]*(1-InputData[[#This Row],[DISCOUNT %]])</f>
        <v>1942.98</v>
      </c>
      <c r="N428">
        <f>DAY(InputData[[#This Row],[DATE]])</f>
        <v>20</v>
      </c>
      <c r="O428" t="str">
        <f>TEXT(InputData[[#This Row],[DATE]],"mmmm")</f>
        <v>August</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Row],[QUANTITY]]*(1-InputData[[#This Row],[DISCOUNT %]])</f>
        <v>1675.8</v>
      </c>
      <c r="N429">
        <f>DAY(InputData[[#This Row],[DATE]])</f>
        <v>20</v>
      </c>
      <c r="O429" t="str">
        <f>TEXT(InputData[[#This Row],[DATE]],"mmmm")</f>
        <v>August</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Row],[QUANTITY]]*(1-InputData[[#This Row],[DISCOUNT %]])</f>
        <v>66.56</v>
      </c>
      <c r="N430">
        <f>DAY(InputData[[#This Row],[DATE]])</f>
        <v>21</v>
      </c>
      <c r="O430" t="str">
        <f>TEXT(InputData[[#This Row],[DATE]],"mmmm")</f>
        <v>August</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Row],[QUANTITY]]*(1-InputData[[#This Row],[DISCOUNT %]])</f>
        <v>902.88</v>
      </c>
      <c r="N431">
        <f>DAY(InputData[[#This Row],[DATE]])</f>
        <v>23</v>
      </c>
      <c r="O431" t="str">
        <f>TEXT(InputData[[#This Row],[DATE]],"mmmm")</f>
        <v>August</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Row],[QUANTITY]]*(1-InputData[[#This Row],[DISCOUNT %]])</f>
        <v>743.54</v>
      </c>
      <c r="N432">
        <f>DAY(InputData[[#This Row],[DATE]])</f>
        <v>23</v>
      </c>
      <c r="O432" t="str">
        <f>TEXT(InputData[[#This Row],[DATE]],"mmmm")</f>
        <v>August</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Row],[QUANTITY]]*(1-InputData[[#This Row],[DISCOUNT %]])</f>
        <v>778.05000000000007</v>
      </c>
      <c r="N433">
        <f>DAY(InputData[[#This Row],[DATE]])</f>
        <v>24</v>
      </c>
      <c r="O433" t="str">
        <f>TEXT(InputData[[#This Row],[DATE]],"mmmm")</f>
        <v>August</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Row],[QUANTITY]]*(1-InputData[[#This Row],[DISCOUNT %]])</f>
        <v>2730</v>
      </c>
      <c r="N434">
        <f>DAY(InputData[[#This Row],[DATE]])</f>
        <v>26</v>
      </c>
      <c r="O434" t="str">
        <f>TEXT(InputData[[#This Row],[DATE]],"mmmm")</f>
        <v>August</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Row],[QUANTITY]]*(1-InputData[[#This Row],[DISCOUNT %]])</f>
        <v>686.08</v>
      </c>
      <c r="N435">
        <f>DAY(InputData[[#This Row],[DATE]])</f>
        <v>26</v>
      </c>
      <c r="O435" t="str">
        <f>TEXT(InputData[[#This Row],[DATE]],"mmmm")</f>
        <v>August</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Row],[QUANTITY]]*(1-InputData[[#This Row],[DISCOUNT %]])</f>
        <v>638.25</v>
      </c>
      <c r="N436">
        <f>DAY(InputData[[#This Row],[DATE]])</f>
        <v>27</v>
      </c>
      <c r="O436" t="str">
        <f>TEXT(InputData[[#This Row],[DATE]],"mmmm")</f>
        <v>August</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Row],[QUANTITY]]*(1-InputData[[#This Row],[DISCOUNT %]])</f>
        <v>1400.4900000000002</v>
      </c>
      <c r="N437">
        <f>DAY(InputData[[#This Row],[DATE]])</f>
        <v>28</v>
      </c>
      <c r="O437" t="str">
        <f>TEXT(InputData[[#This Row],[DATE]],"mmmm")</f>
        <v>August</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Row],[QUANTITY]]*(1-InputData[[#This Row],[DISCOUNT %]])</f>
        <v>212.75</v>
      </c>
      <c r="N438">
        <f>DAY(InputData[[#This Row],[DATE]])</f>
        <v>28</v>
      </c>
      <c r="O438" t="str">
        <f>TEXT(InputData[[#This Row],[DATE]],"mmmm")</f>
        <v>August</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Row],[QUANTITY]]*(1-InputData[[#This Row],[DISCOUNT %]])</f>
        <v>513</v>
      </c>
      <c r="N439">
        <f>DAY(InputData[[#This Row],[DATE]])</f>
        <v>30</v>
      </c>
      <c r="O439" t="str">
        <f>TEXT(InputData[[#This Row],[DATE]],"mmmm")</f>
        <v>August</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Row],[QUANTITY]]*(1-InputData[[#This Row],[DISCOUNT %]])</f>
        <v>498.48</v>
      </c>
      <c r="N440">
        <f>DAY(InputData[[#This Row],[DATE]])</f>
        <v>30</v>
      </c>
      <c r="O440" t="str">
        <f>TEXT(InputData[[#This Row],[DATE]],"mmmm")</f>
        <v>August</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Row],[QUANTITY]]*(1-InputData[[#This Row],[DISCOUNT %]])</f>
        <v>41.65</v>
      </c>
      <c r="N441">
        <f>DAY(InputData[[#This Row],[DATE]])</f>
        <v>30</v>
      </c>
      <c r="O441" t="str">
        <f>TEXT(InputData[[#This Row],[DATE]],"mmmm")</f>
        <v>August</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Row],[QUANTITY]]*(1-InputData[[#This Row],[DISCOUNT %]])</f>
        <v>204.35999999999999</v>
      </c>
      <c r="N442">
        <f>DAY(InputData[[#This Row],[DATE]])</f>
        <v>31</v>
      </c>
      <c r="O442" t="str">
        <f>TEXT(InputData[[#This Row],[DATE]],"mmmm")</f>
        <v>August</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Row],[QUANTITY]]*(1-InputData[[#This Row],[DISCOUNT %]])</f>
        <v>142.80000000000001</v>
      </c>
      <c r="N443">
        <f>DAY(InputData[[#This Row],[DATE]])</f>
        <v>4</v>
      </c>
      <c r="O443" t="str">
        <f>TEXT(InputData[[#This Row],[DATE]],"mmmm")</f>
        <v>September</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Row],[QUANTITY]]*(1-InputData[[#This Row],[DISCOUNT %]])</f>
        <v>1867.3200000000002</v>
      </c>
      <c r="N444">
        <f>DAY(InputData[[#This Row],[DATE]])</f>
        <v>6</v>
      </c>
      <c r="O444" t="str">
        <f>TEXT(InputData[[#This Row],[DATE]],"mmmm")</f>
        <v>September</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Row],[QUANTITY]]*(1-InputData[[#This Row],[DISCOUNT %]])</f>
        <v>1564.92</v>
      </c>
      <c r="N445">
        <f>DAY(InputData[[#This Row],[DATE]])</f>
        <v>9</v>
      </c>
      <c r="O445" t="str">
        <f>TEXT(InputData[[#This Row],[DATE]],"mmmm")</f>
        <v>September</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Row],[QUANTITY]]*(1-InputData[[#This Row],[DISCOUNT %]])</f>
        <v>242.82</v>
      </c>
      <c r="N446">
        <f>DAY(InputData[[#This Row],[DATE]])</f>
        <v>9</v>
      </c>
      <c r="O446" t="str">
        <f>TEXT(InputData[[#This Row],[DATE]],"mmmm")</f>
        <v>September</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Row],[QUANTITY]]*(1-InputData[[#This Row],[DISCOUNT %]])</f>
        <v>100.5</v>
      </c>
      <c r="N447">
        <f>DAY(InputData[[#This Row],[DATE]])</f>
        <v>10</v>
      </c>
      <c r="O447" t="str">
        <f>TEXT(InputData[[#This Row],[DATE]],"mmmm")</f>
        <v>September</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Row],[QUANTITY]]*(1-InputData[[#This Row],[DISCOUNT %]])</f>
        <v>319.68</v>
      </c>
      <c r="N448">
        <f>DAY(InputData[[#This Row],[DATE]])</f>
        <v>10</v>
      </c>
      <c r="O448" t="str">
        <f>TEXT(InputData[[#This Row],[DATE]],"mmmm")</f>
        <v>September</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Row],[QUANTITY]]*(1-InputData[[#This Row],[DISCOUNT %]])</f>
        <v>159.32999999999998</v>
      </c>
      <c r="N449">
        <f>DAY(InputData[[#This Row],[DATE]])</f>
        <v>14</v>
      </c>
      <c r="O449" t="str">
        <f>TEXT(InputData[[#This Row],[DATE]],"mmmm")</f>
        <v>September</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Row],[QUANTITY]]*(1-InputData[[#This Row],[DISCOUNT %]])</f>
        <v>1286.4000000000001</v>
      </c>
      <c r="N450">
        <f>DAY(InputData[[#This Row],[DATE]])</f>
        <v>15</v>
      </c>
      <c r="O450" t="str">
        <f>TEXT(InputData[[#This Row],[DATE]],"mmmm")</f>
        <v>September</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Row],[QUANTITY]]*(1-InputData[[#This Row],[DISCOUNT %]])</f>
        <v>345.24</v>
      </c>
      <c r="N451">
        <f>DAY(InputData[[#This Row],[DATE]])</f>
        <v>18</v>
      </c>
      <c r="O451" t="str">
        <f>TEXT(InputData[[#This Row],[DATE]],"mmmm")</f>
        <v>September</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Row],[QUANTITY]]*(1-InputData[[#This Row],[DISCOUNT %]])</f>
        <v>957.6</v>
      </c>
      <c r="N452">
        <f>DAY(InputData[[#This Row],[DATE]])</f>
        <v>19</v>
      </c>
      <c r="O452" t="str">
        <f>TEXT(InputData[[#This Row],[DATE]],"mmmm")</f>
        <v>September</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Row],[QUANTITY]]*(1-InputData[[#This Row],[DISCOUNT %]])</f>
        <v>718.2</v>
      </c>
      <c r="N453">
        <f>DAY(InputData[[#This Row],[DATE]])</f>
        <v>20</v>
      </c>
      <c r="O453" t="str">
        <f>TEXT(InputData[[#This Row],[DATE]],"mmmm")</f>
        <v>September</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Row],[QUANTITY]]*(1-InputData[[#This Row],[DISCOUNT %]])</f>
        <v>1038.8</v>
      </c>
      <c r="N454">
        <f>DAY(InputData[[#This Row],[DATE]])</f>
        <v>20</v>
      </c>
      <c r="O454" t="str">
        <f>TEXT(InputData[[#This Row],[DATE]],"mmmm")</f>
        <v>September</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Row],[QUANTITY]]*(1-InputData[[#This Row],[DISCOUNT %]])</f>
        <v>688.94</v>
      </c>
      <c r="N455">
        <f>DAY(InputData[[#This Row],[DATE]])</f>
        <v>21</v>
      </c>
      <c r="O455" t="str">
        <f>TEXT(InputData[[#This Row],[DATE]],"mmmm")</f>
        <v>September</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Row],[QUANTITY]]*(1-InputData[[#This Row],[DISCOUNT %]])</f>
        <v>123.3</v>
      </c>
      <c r="N456">
        <f>DAY(InputData[[#This Row],[DATE]])</f>
        <v>21</v>
      </c>
      <c r="O456" t="str">
        <f>TEXT(InputData[[#This Row],[DATE]],"mmmm")</f>
        <v>September</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Row],[QUANTITY]]*(1-InputData[[#This Row],[DISCOUNT %]])</f>
        <v>996.96</v>
      </c>
      <c r="N457">
        <f>DAY(InputData[[#This Row],[DATE]])</f>
        <v>22</v>
      </c>
      <c r="O457" t="str">
        <f>TEXT(InputData[[#This Row],[DATE]],"mmmm")</f>
        <v>September</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Row],[QUANTITY]]*(1-InputData[[#This Row],[DISCOUNT %]])</f>
        <v>1130.04</v>
      </c>
      <c r="N458">
        <f>DAY(InputData[[#This Row],[DATE]])</f>
        <v>23</v>
      </c>
      <c r="O458" t="str">
        <f>TEXT(InputData[[#This Row],[DATE]],"mmmm")</f>
        <v>September</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Row],[QUANTITY]]*(1-InputData[[#This Row],[DISCOUNT %]])</f>
        <v>1644.72</v>
      </c>
      <c r="N459">
        <f>DAY(InputData[[#This Row],[DATE]])</f>
        <v>24</v>
      </c>
      <c r="O459" t="str">
        <f>TEXT(InputData[[#This Row],[DATE]],"mmmm")</f>
        <v>September</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Row],[QUANTITY]]*(1-InputData[[#This Row],[DISCOUNT %]])</f>
        <v>939.84</v>
      </c>
      <c r="N460">
        <f>DAY(InputData[[#This Row],[DATE]])</f>
        <v>24</v>
      </c>
      <c r="O460" t="str">
        <f>TEXT(InputData[[#This Row],[DATE]],"mmmm")</f>
        <v>September</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Row],[QUANTITY]]*(1-InputData[[#This Row],[DISCOUNT %]])</f>
        <v>385.2</v>
      </c>
      <c r="N461">
        <f>DAY(InputData[[#This Row],[DATE]])</f>
        <v>27</v>
      </c>
      <c r="O461" t="str">
        <f>TEXT(InputData[[#This Row],[DATE]],"mmmm")</f>
        <v>September</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Row],[QUANTITY]]*(1-InputData[[#This Row],[DISCOUNT %]])</f>
        <v>738.72</v>
      </c>
      <c r="N462">
        <f>DAY(InputData[[#This Row],[DATE]])</f>
        <v>27</v>
      </c>
      <c r="O462" t="str">
        <f>TEXT(InputData[[#This Row],[DATE]],"mmmm")</f>
        <v>September</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Row],[QUANTITY]]*(1-InputData[[#This Row],[DISCOUNT %]])</f>
        <v>239.76</v>
      </c>
      <c r="N463">
        <f>DAY(InputData[[#This Row],[DATE]])</f>
        <v>27</v>
      </c>
      <c r="O463" t="str">
        <f>TEXT(InputData[[#This Row],[DATE]],"mmmm")</f>
        <v>September</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Row],[QUANTITY]]*(1-InputData[[#This Row],[DISCOUNT %]])</f>
        <v>757.9</v>
      </c>
      <c r="N464">
        <f>DAY(InputData[[#This Row],[DATE]])</f>
        <v>29</v>
      </c>
      <c r="O464" t="str">
        <f>TEXT(InputData[[#This Row],[DATE]],"mmmm")</f>
        <v>September</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Row],[QUANTITY]]*(1-InputData[[#This Row],[DISCOUNT %]])</f>
        <v>242</v>
      </c>
      <c r="N465">
        <f>DAY(InputData[[#This Row],[DATE]])</f>
        <v>3</v>
      </c>
      <c r="O465" t="str">
        <f>TEXT(InputData[[#This Row],[DATE]],"mmmm")</f>
        <v>October</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Row],[QUANTITY]]*(1-InputData[[#This Row],[DISCOUNT %]])</f>
        <v>715.95</v>
      </c>
      <c r="N466">
        <f>DAY(InputData[[#This Row],[DATE]])</f>
        <v>4</v>
      </c>
      <c r="O466" t="str">
        <f>TEXT(InputData[[#This Row],[DATE]],"mmmm")</f>
        <v>October</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Row],[QUANTITY]]*(1-InputData[[#This Row],[DISCOUNT %]])</f>
        <v>6.7</v>
      </c>
      <c r="N467">
        <f>DAY(InputData[[#This Row],[DATE]])</f>
        <v>6</v>
      </c>
      <c r="O467" t="str">
        <f>TEXT(InputData[[#This Row],[DATE]],"mmmm")</f>
        <v>October</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Row],[QUANTITY]]*(1-InputData[[#This Row],[DISCOUNT %]])</f>
        <v>1118.8800000000001</v>
      </c>
      <c r="N468">
        <f>DAY(InputData[[#This Row],[DATE]])</f>
        <v>9</v>
      </c>
      <c r="O468" t="str">
        <f>TEXT(InputData[[#This Row],[DATE]],"mmmm")</f>
        <v>October</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Row],[QUANTITY]]*(1-InputData[[#This Row],[DISCOUNT %]])</f>
        <v>1890</v>
      </c>
      <c r="N469">
        <f>DAY(InputData[[#This Row],[DATE]])</f>
        <v>10</v>
      </c>
      <c r="O469" t="str">
        <f>TEXT(InputData[[#This Row],[DATE]],"mmmm")</f>
        <v>October</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Row],[QUANTITY]]*(1-InputData[[#This Row],[DISCOUNT %]])</f>
        <v>984.96</v>
      </c>
      <c r="N470">
        <f>DAY(InputData[[#This Row],[DATE]])</f>
        <v>10</v>
      </c>
      <c r="O470" t="str">
        <f>TEXT(InputData[[#This Row],[DATE]],"mmmm")</f>
        <v>October</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Row],[QUANTITY]]*(1-InputData[[#This Row],[DISCOUNT %]])</f>
        <v>946.2</v>
      </c>
      <c r="N471">
        <f>DAY(InputData[[#This Row],[DATE]])</f>
        <v>11</v>
      </c>
      <c r="O471" t="str">
        <f>TEXT(InputData[[#This Row],[DATE]],"mmmm")</f>
        <v>October</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Row],[QUANTITY]]*(1-InputData[[#This Row],[DISCOUNT %]])</f>
        <v>2142</v>
      </c>
      <c r="N472">
        <f>DAY(InputData[[#This Row],[DATE]])</f>
        <v>13</v>
      </c>
      <c r="O472" t="str">
        <f>TEXT(InputData[[#This Row],[DATE]],"mmmm")</f>
        <v>October</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Row],[QUANTITY]]*(1-InputData[[#This Row],[DISCOUNT %]])</f>
        <v>1231.2</v>
      </c>
      <c r="N473">
        <f>DAY(InputData[[#This Row],[DATE]])</f>
        <v>14</v>
      </c>
      <c r="O473" t="str">
        <f>TEXT(InputData[[#This Row],[DATE]],"mmmm")</f>
        <v>October</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Row],[QUANTITY]]*(1-InputData[[#This Row],[DISCOUNT %]])</f>
        <v>157.19999999999999</v>
      </c>
      <c r="N474">
        <f>DAY(InputData[[#This Row],[DATE]])</f>
        <v>15</v>
      </c>
      <c r="O474" t="str">
        <f>TEXT(InputData[[#This Row],[DATE]],"mmmm")</f>
        <v>October</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Row],[QUANTITY]]*(1-InputData[[#This Row],[DISCOUNT %]])</f>
        <v>288.89999999999998</v>
      </c>
      <c r="N475">
        <f>DAY(InputData[[#This Row],[DATE]])</f>
        <v>16</v>
      </c>
      <c r="O475" t="str">
        <f>TEXT(InputData[[#This Row],[DATE]],"mmmm")</f>
        <v>October</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Row],[QUANTITY]]*(1-InputData[[#This Row],[DISCOUNT %]])</f>
        <v>2197.44</v>
      </c>
      <c r="N476">
        <f>DAY(InputData[[#This Row],[DATE]])</f>
        <v>23</v>
      </c>
      <c r="O476" t="str">
        <f>TEXT(InputData[[#This Row],[DATE]],"mmmm")</f>
        <v>October</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Row],[QUANTITY]]*(1-InputData[[#This Row],[DISCOUNT %]])</f>
        <v>486</v>
      </c>
      <c r="N477">
        <f>DAY(InputData[[#This Row],[DATE]])</f>
        <v>30</v>
      </c>
      <c r="O477" t="str">
        <f>TEXT(InputData[[#This Row],[DATE]],"mmmm")</f>
        <v>October</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Row],[QUANTITY]]*(1-InputData[[#This Row],[DISCOUNT %]])</f>
        <v>639.36</v>
      </c>
      <c r="N478">
        <f>DAY(InputData[[#This Row],[DATE]])</f>
        <v>31</v>
      </c>
      <c r="O478" t="str">
        <f>TEXT(InputData[[#This Row],[DATE]],"mmmm")</f>
        <v>October</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Row],[QUANTITY]]*(1-InputData[[#This Row],[DISCOUNT %]])</f>
        <v>1412.55</v>
      </c>
      <c r="N479">
        <f>DAY(InputData[[#This Row],[DATE]])</f>
        <v>1</v>
      </c>
      <c r="O479" t="str">
        <f>TEXT(InputData[[#This Row],[DATE]],"mmmm")</f>
        <v>November</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Row],[QUANTITY]]*(1-InputData[[#This Row],[DISCOUNT %]])</f>
        <v>235.79999999999998</v>
      </c>
      <c r="N480">
        <f>DAY(InputData[[#This Row],[DATE]])</f>
        <v>2</v>
      </c>
      <c r="O480" t="str">
        <f>TEXT(InputData[[#This Row],[DATE]],"mmmm")</f>
        <v>November</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Row],[QUANTITY]]*(1-InputData[[#This Row],[DISCOUNT %]])</f>
        <v>3019.2</v>
      </c>
      <c r="N481">
        <f>DAY(InputData[[#This Row],[DATE]])</f>
        <v>2</v>
      </c>
      <c r="O481" t="str">
        <f>TEXT(InputData[[#This Row],[DATE]],"mmmm")</f>
        <v>November</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Row],[QUANTITY]]*(1-InputData[[#This Row],[DISCOUNT %]])</f>
        <v>33.5</v>
      </c>
      <c r="N482">
        <f>DAY(InputData[[#This Row],[DATE]])</f>
        <v>2</v>
      </c>
      <c r="O482" t="str">
        <f>TEXT(InputData[[#This Row],[DATE]],"mmmm")</f>
        <v>November</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Row],[QUANTITY]]*(1-InputData[[#This Row],[DISCOUNT %]])</f>
        <v>838.75</v>
      </c>
      <c r="N483">
        <f>DAY(InputData[[#This Row],[DATE]])</f>
        <v>3</v>
      </c>
      <c r="O483" t="str">
        <f>TEXT(InputData[[#This Row],[DATE]],"mmmm")</f>
        <v>November</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Row],[QUANTITY]]*(1-InputData[[#This Row],[DISCOUNT %]])</f>
        <v>946.2</v>
      </c>
      <c r="N484">
        <f>DAY(InputData[[#This Row],[DATE]])</f>
        <v>4</v>
      </c>
      <c r="O484" t="str">
        <f>TEXT(InputData[[#This Row],[DATE]],"mmmm")</f>
        <v>November</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Row],[QUANTITY]]*(1-InputData[[#This Row],[DISCOUNT %]])</f>
        <v>3150</v>
      </c>
      <c r="N485">
        <f>DAY(InputData[[#This Row],[DATE]])</f>
        <v>5</v>
      </c>
      <c r="O485" t="str">
        <f>TEXT(InputData[[#This Row],[DATE]],"mmmm")</f>
        <v>November</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Row],[QUANTITY]]*(1-InputData[[#This Row],[DISCOUNT %]])</f>
        <v>1080.04</v>
      </c>
      <c r="N486">
        <f>DAY(InputData[[#This Row],[DATE]])</f>
        <v>6</v>
      </c>
      <c r="O486" t="str">
        <f>TEXT(InputData[[#This Row],[DATE]],"mmmm")</f>
        <v>November</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Row],[QUANTITY]]*(1-InputData[[#This Row],[DISCOUNT %]])</f>
        <v>204.35999999999999</v>
      </c>
      <c r="N487">
        <f>DAY(InputData[[#This Row],[DATE]])</f>
        <v>6</v>
      </c>
      <c r="O487" t="str">
        <f>TEXT(InputData[[#This Row],[DATE]],"mmmm")</f>
        <v>November</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Row],[QUANTITY]]*(1-InputData[[#This Row],[DISCOUNT %]])</f>
        <v>2106</v>
      </c>
      <c r="N488">
        <f>DAY(InputData[[#This Row],[DATE]])</f>
        <v>6</v>
      </c>
      <c r="O488" t="str">
        <f>TEXT(InputData[[#This Row],[DATE]],"mmmm")</f>
        <v>November</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Row],[QUANTITY]]*(1-InputData[[#This Row],[DISCOUNT %]])</f>
        <v>1497.6000000000001</v>
      </c>
      <c r="N489">
        <f>DAY(InputData[[#This Row],[DATE]])</f>
        <v>7</v>
      </c>
      <c r="O489" t="str">
        <f>TEXT(InputData[[#This Row],[DATE]],"mmmm")</f>
        <v>November</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Row],[QUANTITY]]*(1-InputData[[#This Row],[DISCOUNT %]])</f>
        <v>1059.3</v>
      </c>
      <c r="N490">
        <f>DAY(InputData[[#This Row],[DATE]])</f>
        <v>8</v>
      </c>
      <c r="O490" t="str">
        <f>TEXT(InputData[[#This Row],[DATE]],"mmmm")</f>
        <v>November</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Row],[QUANTITY]]*(1-InputData[[#This Row],[DISCOUNT %]])</f>
        <v>2100</v>
      </c>
      <c r="N491">
        <f>DAY(InputData[[#This Row],[DATE]])</f>
        <v>8</v>
      </c>
      <c r="O491" t="str">
        <f>TEXT(InputData[[#This Row],[DATE]],"mmmm")</f>
        <v>November</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Row],[QUANTITY]]*(1-InputData[[#This Row],[DISCOUNT %]])</f>
        <v>456.96000000000004</v>
      </c>
      <c r="N492">
        <f>DAY(InputData[[#This Row],[DATE]])</f>
        <v>9</v>
      </c>
      <c r="O492" t="str">
        <f>TEXT(InputData[[#This Row],[DATE]],"mmmm")</f>
        <v>November</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Row],[QUANTITY]]*(1-InputData[[#This Row],[DISCOUNT %]])</f>
        <v>344.47</v>
      </c>
      <c r="N493">
        <f>DAY(InputData[[#This Row],[DATE]])</f>
        <v>10</v>
      </c>
      <c r="O493" t="str">
        <f>TEXT(InputData[[#This Row],[DATE]],"mmmm")</f>
        <v>November</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Row],[QUANTITY]]*(1-InputData[[#This Row],[DISCOUNT %]])</f>
        <v>571.20000000000005</v>
      </c>
      <c r="N494">
        <f>DAY(InputData[[#This Row],[DATE]])</f>
        <v>13</v>
      </c>
      <c r="O494" t="str">
        <f>TEXT(InputData[[#This Row],[DATE]],"mmmm")</f>
        <v>November</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Row],[QUANTITY]]*(1-InputData[[#This Row],[DISCOUNT %]])</f>
        <v>142.80000000000001</v>
      </c>
      <c r="N495">
        <f>DAY(InputData[[#This Row],[DATE]])</f>
        <v>14</v>
      </c>
      <c r="O495" t="str">
        <f>TEXT(InputData[[#This Row],[DATE]],"mmmm")</f>
        <v>November</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Row],[QUANTITY]]*(1-InputData[[#This Row],[DISCOUNT %]])</f>
        <v>1318.38</v>
      </c>
      <c r="N496">
        <f>DAY(InputData[[#This Row],[DATE]])</f>
        <v>15</v>
      </c>
      <c r="O496" t="str">
        <f>TEXT(InputData[[#This Row],[DATE]],"mmmm")</f>
        <v>November</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Row],[QUANTITY]]*(1-InputData[[#This Row],[DISCOUNT %]])</f>
        <v>1254.24</v>
      </c>
      <c r="N497">
        <f>DAY(InputData[[#This Row],[DATE]])</f>
        <v>16</v>
      </c>
      <c r="O497" t="str">
        <f>TEXT(InputData[[#This Row],[DATE]],"mmmm")</f>
        <v>November</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Row],[QUANTITY]]*(1-InputData[[#This Row],[DISCOUNT %]])</f>
        <v>466.4</v>
      </c>
      <c r="N498">
        <f>DAY(InputData[[#This Row],[DATE]])</f>
        <v>18</v>
      </c>
      <c r="O498" t="str">
        <f>TEXT(InputData[[#This Row],[DATE]],"mmmm")</f>
        <v>November</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Row],[QUANTITY]]*(1-InputData[[#This Row],[DISCOUNT %]])</f>
        <v>457.5</v>
      </c>
      <c r="N499">
        <f>DAY(InputData[[#This Row],[DATE]])</f>
        <v>21</v>
      </c>
      <c r="O499" t="str">
        <f>TEXT(InputData[[#This Row],[DATE]],"mmmm")</f>
        <v>November</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Row],[QUANTITY]]*(1-InputData[[#This Row],[DISCOUNT %]])</f>
        <v>1155.5999999999999</v>
      </c>
      <c r="N500">
        <f>DAY(InputData[[#This Row],[DATE]])</f>
        <v>23</v>
      </c>
      <c r="O500" t="str">
        <f>TEXT(InputData[[#This Row],[DATE]],"mmmm")</f>
        <v>November</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Row],[QUANTITY]]*(1-InputData[[#This Row],[DISCOUNT %]])</f>
        <v>244.20000000000002</v>
      </c>
      <c r="N501">
        <f>DAY(InputData[[#This Row],[DATE]])</f>
        <v>25</v>
      </c>
      <c r="O501" t="str">
        <f>TEXT(InputData[[#This Row],[DATE]],"mmmm")</f>
        <v>November</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Row],[QUANTITY]]*(1-InputData[[#This Row],[DISCOUNT %]])</f>
        <v>587.4</v>
      </c>
      <c r="N502">
        <f>DAY(InputData[[#This Row],[DATE]])</f>
        <v>26</v>
      </c>
      <c r="O502" t="str">
        <f>TEXT(InputData[[#This Row],[DATE]],"mmmm")</f>
        <v>November</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Row],[QUANTITY]]*(1-InputData[[#This Row],[DISCOUNT %]])</f>
        <v>874.5</v>
      </c>
      <c r="N503">
        <f>DAY(InputData[[#This Row],[DATE]])</f>
        <v>27</v>
      </c>
      <c r="O503" t="str">
        <f>TEXT(InputData[[#This Row],[DATE]],"mmmm")</f>
        <v>November</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Row],[QUANTITY]]*(1-InputData[[#This Row],[DISCOUNT %]])</f>
        <v>833.28</v>
      </c>
      <c r="N504">
        <f>DAY(InputData[[#This Row],[DATE]])</f>
        <v>28</v>
      </c>
      <c r="O504" t="str">
        <f>TEXT(InputData[[#This Row],[DATE]],"mmmm")</f>
        <v>November</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Row],[QUANTITY]]*(1-InputData[[#This Row],[DISCOUNT %]])</f>
        <v>31.439999999999998</v>
      </c>
      <c r="N505">
        <f>DAY(InputData[[#This Row],[DATE]])</f>
        <v>30</v>
      </c>
      <c r="O505" t="str">
        <f>TEXT(InputData[[#This Row],[DATE]],"mmmm")</f>
        <v>November</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Row],[QUANTITY]]*(1-InputData[[#This Row],[DISCOUNT %]])</f>
        <v>209.05</v>
      </c>
      <c r="N506">
        <f>DAY(InputData[[#This Row],[DATE]])</f>
        <v>3</v>
      </c>
      <c r="O506" t="str">
        <f>TEXT(InputData[[#This Row],[DATE]],"mmmm")</f>
        <v>December</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Row],[QUANTITY]]*(1-InputData[[#This Row],[DISCOUNT %]])</f>
        <v>246.6</v>
      </c>
      <c r="N507">
        <f>DAY(InputData[[#This Row],[DATE]])</f>
        <v>4</v>
      </c>
      <c r="O507" t="str">
        <f>TEXT(InputData[[#This Row],[DATE]],"mmmm")</f>
        <v>December</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Row],[QUANTITY]]*(1-InputData[[#This Row],[DISCOUNT %]])</f>
        <v>1231.2</v>
      </c>
      <c r="N508">
        <f>DAY(InputData[[#This Row],[DATE]])</f>
        <v>4</v>
      </c>
      <c r="O508" t="str">
        <f>TEXT(InputData[[#This Row],[DATE]],"mmmm")</f>
        <v>December</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Row],[QUANTITY]]*(1-InputData[[#This Row],[DISCOUNT %]])</f>
        <v>959.04</v>
      </c>
      <c r="N509">
        <f>DAY(InputData[[#This Row],[DATE]])</f>
        <v>7</v>
      </c>
      <c r="O509" t="str">
        <f>TEXT(InputData[[#This Row],[DATE]],"mmmm")</f>
        <v>December</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Row],[QUANTITY]]*(1-InputData[[#This Row],[DISCOUNT %]])</f>
        <v>216.32</v>
      </c>
      <c r="N510">
        <f>DAY(InputData[[#This Row],[DATE]])</f>
        <v>7</v>
      </c>
      <c r="O510" t="str">
        <f>TEXT(InputData[[#This Row],[DATE]],"mmmm")</f>
        <v>December</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Row],[QUANTITY]]*(1-InputData[[#This Row],[DISCOUNT %]])</f>
        <v>399.6</v>
      </c>
      <c r="N511">
        <f>DAY(InputData[[#This Row],[DATE]])</f>
        <v>7</v>
      </c>
      <c r="O511" t="str">
        <f>TEXT(InputData[[#This Row],[DATE]],"mmmm")</f>
        <v>December</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Row],[QUANTITY]]*(1-InputData[[#This Row],[DISCOUNT %]])</f>
        <v>285.60000000000002</v>
      </c>
      <c r="N512">
        <f>DAY(InputData[[#This Row],[DATE]])</f>
        <v>11</v>
      </c>
      <c r="O512" t="str">
        <f>TEXT(InputData[[#This Row],[DATE]],"mmmm")</f>
        <v>December</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Row],[QUANTITY]]*(1-InputData[[#This Row],[DISCOUNT %]])</f>
        <v>1098.72</v>
      </c>
      <c r="N513">
        <f>DAY(InputData[[#This Row],[DATE]])</f>
        <v>11</v>
      </c>
      <c r="O513" t="str">
        <f>TEXT(InputData[[#This Row],[DATE]],"mmmm")</f>
        <v>December</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Row],[QUANTITY]]*(1-InputData[[#This Row],[DISCOUNT %]])</f>
        <v>1467.2</v>
      </c>
      <c r="N514">
        <f>DAY(InputData[[#This Row],[DATE]])</f>
        <v>11</v>
      </c>
      <c r="O514" t="str">
        <f>TEXT(InputData[[#This Row],[DATE]],"mmmm")</f>
        <v>December</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Row],[QUANTITY]]*(1-InputData[[#This Row],[DISCOUNT %]])</f>
        <v>1811.52</v>
      </c>
      <c r="N515">
        <f>DAY(InputData[[#This Row],[DATE]])</f>
        <v>12</v>
      </c>
      <c r="O515" t="str">
        <f>TEXT(InputData[[#This Row],[DATE]],"mmmm")</f>
        <v>December</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Row],[QUANTITY]]*(1-InputData[[#This Row],[DISCOUNT %]])</f>
        <v>1738.8</v>
      </c>
      <c r="N516">
        <f>DAY(InputData[[#This Row],[DATE]])</f>
        <v>12</v>
      </c>
      <c r="O516" t="str">
        <f>TEXT(InputData[[#This Row],[DATE]],"mmmm")</f>
        <v>December</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Row],[QUANTITY]]*(1-InputData[[#This Row],[DISCOUNT %]])</f>
        <v>622.44000000000005</v>
      </c>
      <c r="N517">
        <f>DAY(InputData[[#This Row],[DATE]])</f>
        <v>14</v>
      </c>
      <c r="O517" t="str">
        <f>TEXT(InputData[[#This Row],[DATE]],"mmmm")</f>
        <v>December</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Row],[QUANTITY]]*(1-InputData[[#This Row],[DISCOUNT %]])</f>
        <v>102.17999999999999</v>
      </c>
      <c r="N518">
        <f>DAY(InputData[[#This Row],[DATE]])</f>
        <v>15</v>
      </c>
      <c r="O518" t="str">
        <f>TEXT(InputData[[#This Row],[DATE]],"mmmm")</f>
        <v>December</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Row],[QUANTITY]]*(1-InputData[[#This Row],[DISCOUNT %]])</f>
        <v>574.55999999999995</v>
      </c>
      <c r="N519">
        <f>DAY(InputData[[#This Row],[DATE]])</f>
        <v>19</v>
      </c>
      <c r="O519" t="str">
        <f>TEXT(InputData[[#This Row],[DATE]],"mmmm")</f>
        <v>December</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Row],[QUANTITY]]*(1-InputData[[#This Row],[DISCOUNT %]])</f>
        <v>677.6</v>
      </c>
      <c r="N520">
        <f>DAY(InputData[[#This Row],[DATE]])</f>
        <v>19</v>
      </c>
      <c r="O520" t="str">
        <f>TEXT(InputData[[#This Row],[DATE]],"mmmm")</f>
        <v>December</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Row],[QUANTITY]]*(1-InputData[[#This Row],[DISCOUNT %]])</f>
        <v>86.46</v>
      </c>
      <c r="N521">
        <f>DAY(InputData[[#This Row],[DATE]])</f>
        <v>19</v>
      </c>
      <c r="O521" t="str">
        <f>TEXT(InputData[[#This Row],[DATE]],"mmmm")</f>
        <v>December</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Row],[QUANTITY]]*(1-InputData[[#This Row],[DISCOUNT %]])</f>
        <v>855</v>
      </c>
      <c r="N522">
        <f>DAY(InputData[[#This Row],[DATE]])</f>
        <v>21</v>
      </c>
      <c r="O522" t="str">
        <f>TEXT(InputData[[#This Row],[DATE]],"mmmm")</f>
        <v>December</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Row],[QUANTITY]]*(1-InputData[[#This Row],[DISCOUNT %]])</f>
        <v>1419.3000000000002</v>
      </c>
      <c r="N523">
        <f>DAY(InputData[[#This Row],[DATE]])</f>
        <v>29</v>
      </c>
      <c r="O523" t="str">
        <f>TEXT(InputData[[#This Row],[DATE]],"mmmm")</f>
        <v>December</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Row],[QUANTITY]]*(1-InputData[[#This Row],[DISCOUNT %]])</f>
        <v>162</v>
      </c>
      <c r="N524">
        <f>DAY(InputData[[#This Row],[DATE]])</f>
        <v>29</v>
      </c>
      <c r="O524" t="str">
        <f>TEXT(InputData[[#This Row],[DATE]],"mmmm")</f>
        <v>December</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Row],[SELLING PRICE]]*InputData[[#This Row],[QUANTITY]]*(1-InputData[[#This Row],[DISCOUNT %]])</f>
        <v>2434.3199999999997</v>
      </c>
      <c r="N525">
        <f>DAY(InputData[[#This Row],[DATE]])</f>
        <v>30</v>
      </c>
      <c r="O525" t="str">
        <f>TEXT(InputData[[#This Row],[DATE]],"mmmm")</f>
        <v>December</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Row],[SELLING PRICE]]*InputData[[#This Row],[QUANTITY]]*(1-InputData[[#This Row],[DISCOUNT %]])</f>
        <v>1436.4</v>
      </c>
      <c r="N526">
        <f>DAY(InputData[[#This Row],[DATE]])</f>
        <v>31</v>
      </c>
      <c r="O526" t="str">
        <f>TEXT(InputData[[#This Row],[DATE]],"mmmm")</f>
        <v>December</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Row],[SELLING PRICE]]*InputData[[#This Row],[QUANTITY]]*(1-InputData[[#This Row],[DISCOUNT %]])</f>
        <v>290.39999999999998</v>
      </c>
      <c r="N527">
        <f>DAY(InputData[[#This Row],[DATE]])</f>
        <v>31</v>
      </c>
      <c r="O527" t="str">
        <f>TEXT(InputData[[#This Row],[DATE]],"mmmm")</f>
        <v>December</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Row],[SELLING PRICE]]*InputData[[#This Row],[QUANTITY]]*(1-InputData[[#This Row],[DISCOUNT %]])</f>
        <v>145.19999999999999</v>
      </c>
      <c r="N528">
        <f>DAY(InputData[[#This Row],[DATE]])</f>
        <v>31</v>
      </c>
      <c r="O528" t="str">
        <f>TEXT(InputData[[#This Row],[DATE]],"mmmm")</f>
        <v>December</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04B4C-5297-4170-A47A-68868510ED42}">
  <sheetPr>
    <tabColor rgb="FF7030A0"/>
  </sheetPr>
  <dimension ref="A51:C51"/>
  <sheetViews>
    <sheetView tabSelected="1" zoomScale="66" zoomScaleNormal="66" workbookViewId="0">
      <selection activeCell="AA27" sqref="AA27"/>
    </sheetView>
  </sheetViews>
  <sheetFormatPr defaultRowHeight="14.4" x14ac:dyDescent="0.3"/>
  <sheetData>
    <row r="51" spans="1:3" x14ac:dyDescent="0.3">
      <c r="A51" s="12" t="b">
        <v>1</v>
      </c>
      <c r="B51" s="12" t="b">
        <v>1</v>
      </c>
      <c r="C51" s="12" t="b">
        <v>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535E7-C250-4C90-A03C-8026E5FE44F7}">
  <sheetPr>
    <tabColor rgb="FFFF0000"/>
  </sheetPr>
  <dimension ref="A1:AO59"/>
  <sheetViews>
    <sheetView topLeftCell="S13" zoomScaleNormal="100" workbookViewId="0">
      <selection activeCell="AD31" sqref="AD31"/>
    </sheetView>
  </sheetViews>
  <sheetFormatPr defaultRowHeight="14.4" x14ac:dyDescent="0.3"/>
  <cols>
    <col min="1" max="1" width="6.6640625" bestFit="1" customWidth="1"/>
    <col min="2" max="2" width="27.6640625" bestFit="1" customWidth="1"/>
    <col min="5" max="5" width="26.88671875" bestFit="1" customWidth="1"/>
    <col min="6" max="6" width="27.6640625" bestFit="1" customWidth="1"/>
    <col min="8" max="8" width="9.77734375" bestFit="1" customWidth="1"/>
    <col min="9" max="9" width="26.88671875" bestFit="1" customWidth="1"/>
    <col min="10" max="10" width="27.6640625" bestFit="1" customWidth="1"/>
    <col min="11" max="15" width="27.6640625" customWidth="1"/>
    <col min="17" max="17" width="11.6640625" bestFit="1" customWidth="1"/>
    <col min="18" max="18" width="27.6640625" bestFit="1" customWidth="1"/>
    <col min="19" max="19" width="16.33203125" bestFit="1" customWidth="1"/>
    <col min="22" max="22" width="10" customWidth="1"/>
    <col min="27" max="27" width="12" bestFit="1" customWidth="1"/>
    <col min="28" max="28" width="12" customWidth="1"/>
    <col min="30" max="30" width="10.33203125" bestFit="1" customWidth="1"/>
    <col min="31" max="31" width="27.6640625" bestFit="1" customWidth="1"/>
    <col min="32" max="35" width="27.6640625" customWidth="1"/>
    <col min="36" max="36" width="27.6640625" bestFit="1" customWidth="1"/>
    <col min="37" max="37" width="10.44140625" bestFit="1" customWidth="1"/>
    <col min="38" max="38" width="27.6640625" bestFit="1" customWidth="1"/>
    <col min="40" max="40" width="6.6640625" bestFit="1" customWidth="1"/>
    <col min="41" max="41" width="27.6640625" bestFit="1" customWidth="1"/>
  </cols>
  <sheetData>
    <row r="1" spans="1:41" x14ac:dyDescent="0.3">
      <c r="M1" s="12" t="b">
        <v>1</v>
      </c>
      <c r="N1" s="12" t="b">
        <v>1</v>
      </c>
      <c r="O1" s="12" t="b">
        <v>1</v>
      </c>
      <c r="V1" t="str">
        <f ca="1">VLOOKUP(1,U:X,2,0)</f>
        <v>Product41</v>
      </c>
      <c r="W1" s="14">
        <f ca="1">VLOOKUP(1,U:X,3,0)</f>
        <v>22952.16</v>
      </c>
      <c r="X1">
        <f ca="1">VLOOKUP(1,U:X,4,0)</f>
        <v>132</v>
      </c>
      <c r="AH1" t="str">
        <f ca="1">VLOOKUP(1,AG:AI,2,0)</f>
        <v>Category04</v>
      </c>
      <c r="AI1" s="14">
        <f ca="1">VLOOKUP(1,AG:AI,3,0)</f>
        <v>95269.4</v>
      </c>
    </row>
    <row r="2" spans="1:41" x14ac:dyDescent="0.3">
      <c r="A2" s="7" t="s">
        <v>116</v>
      </c>
      <c r="B2" s="9" t="s">
        <v>119</v>
      </c>
      <c r="E2" t="s">
        <v>120</v>
      </c>
      <c r="F2" t="s">
        <v>119</v>
      </c>
      <c r="H2" s="7" t="s">
        <v>116</v>
      </c>
      <c r="I2" t="s">
        <v>120</v>
      </c>
      <c r="J2" t="s">
        <v>119</v>
      </c>
      <c r="L2" t="s">
        <v>137</v>
      </c>
      <c r="M2" t="s">
        <v>138</v>
      </c>
      <c r="N2" t="s">
        <v>139</v>
      </c>
      <c r="O2" t="s">
        <v>136</v>
      </c>
      <c r="Q2" s="7" t="s">
        <v>116</v>
      </c>
      <c r="R2" t="s">
        <v>119</v>
      </c>
      <c r="S2" t="s">
        <v>133</v>
      </c>
      <c r="AD2" s="7" t="s">
        <v>116</v>
      </c>
      <c r="AE2" t="s">
        <v>119</v>
      </c>
      <c r="AK2" s="7" t="s">
        <v>116</v>
      </c>
      <c r="AL2" t="s">
        <v>119</v>
      </c>
      <c r="AN2" s="7" t="s">
        <v>116</v>
      </c>
      <c r="AO2" t="s">
        <v>119</v>
      </c>
    </row>
    <row r="3" spans="1:41" x14ac:dyDescent="0.3">
      <c r="A3" s="8">
        <v>1</v>
      </c>
      <c r="B3" s="9">
        <v>13167.810000000001</v>
      </c>
      <c r="E3">
        <v>332504</v>
      </c>
      <c r="F3">
        <v>401411.91999999969</v>
      </c>
      <c r="H3" s="8" t="s">
        <v>121</v>
      </c>
      <c r="I3">
        <v>34290</v>
      </c>
      <c r="J3">
        <v>41346.959999999992</v>
      </c>
      <c r="L3" s="8" t="s">
        <v>121</v>
      </c>
      <c r="M3" s="9">
        <f>IF($M$1=TRUE,VLOOKUP(L3,H:J,3,0),NA())</f>
        <v>41346.959999999992</v>
      </c>
      <c r="N3" s="9">
        <f>IF($N$1=TRUE,VLOOKUP(L3,H:J,3,0)-VLOOKUP(L3,H:J,2,0),NA())</f>
        <v>7056.9599999999919</v>
      </c>
      <c r="O3" s="11">
        <f>IF($O$1=TRUE,N3/VLOOKUP(L3,H:J,2,0)," ")</f>
        <v>0.20580227471566032</v>
      </c>
      <c r="Q3" s="8" t="s">
        <v>7</v>
      </c>
      <c r="R3">
        <v>9764.7199999999993</v>
      </c>
      <c r="S3">
        <v>94</v>
      </c>
      <c r="U3" cm="1">
        <f t="array" aca="1" ref="U3:U46" ca="1">RANK(_xlfn.ANCHORARRAY(W3),_xlfn.ANCHORARRAY(W3))</f>
        <v>19</v>
      </c>
      <c r="V3" t="str" cm="1">
        <f t="array" aca="1" ref="V3:V46" ca="1">OFFSET($Q$2,1,0,COUNT(R:R))</f>
        <v>Product01</v>
      </c>
      <c r="W3" cm="1">
        <f t="array" aca="1" ref="W3:W46" ca="1">OFFSET($Q$2,1,1,COUNT(S:S))</f>
        <v>9764.7199999999993</v>
      </c>
      <c r="X3" cm="1">
        <f t="array" aca="1" ref="X3:X46" ca="1">OFFSET($Q$2,1,2,COUNT(S:S))</f>
        <v>94</v>
      </c>
      <c r="Z3" t="str">
        <f ca="1">OFFSET($Q$2,1,0)</f>
        <v>Product01</v>
      </c>
      <c r="AA3" s="14">
        <f ca="1">OFFSET($Q$2,1,1)</f>
        <v>9764.7199999999993</v>
      </c>
      <c r="AB3" s="14"/>
      <c r="AD3" s="8" t="s">
        <v>8</v>
      </c>
      <c r="AE3">
        <v>69261.950000000012</v>
      </c>
      <c r="AG3" cm="1">
        <f t="array" aca="1" ref="AG3:AG7" ca="1">RANK(_xlfn.ANCHORARRAY(AI3),_xlfn.ANCHORARRAY(AI3))</f>
        <v>4</v>
      </c>
      <c r="AH3" t="str" cm="1">
        <f t="array" aca="1" ref="AH3:AH7" ca="1">OFFSET(AD2,1,0,COUNT(AE:AE))</f>
        <v>Category01</v>
      </c>
      <c r="AI3" s="14" cm="1">
        <f t="array" aca="1" ref="AI3:AI7" ca="1">OFFSET(AD2,1,1,COUNT(AE:AE))</f>
        <v>69261.950000000012</v>
      </c>
      <c r="AK3" s="8" t="s">
        <v>108</v>
      </c>
      <c r="AL3">
        <v>208140.15000000005</v>
      </c>
      <c r="AN3" s="8" t="s">
        <v>107</v>
      </c>
      <c r="AO3">
        <v>199516.90000000008</v>
      </c>
    </row>
    <row r="4" spans="1:41" x14ac:dyDescent="0.3">
      <c r="A4" s="8">
        <v>2</v>
      </c>
      <c r="B4" s="9">
        <v>13210.220000000001</v>
      </c>
      <c r="H4" s="8" t="s">
        <v>122</v>
      </c>
      <c r="I4">
        <v>25341</v>
      </c>
      <c r="J4">
        <v>30857.300000000003</v>
      </c>
      <c r="L4" s="8" t="s">
        <v>122</v>
      </c>
      <c r="M4" s="9">
        <f t="shared" ref="M4:M14" si="0">IF($M$1=TRUE,VLOOKUP(L4,H:J,3,0),NA())</f>
        <v>30857.300000000003</v>
      </c>
      <c r="N4" s="9">
        <f t="shared" ref="N4:N14" si="1">IF($N$1=TRUE,VLOOKUP(L4,H:J,3,0)-VLOOKUP(L4,H:J,2,0),NA())</f>
        <v>5516.3000000000029</v>
      </c>
      <c r="O4" s="11">
        <f t="shared" ref="O4:O14" si="2">IF($O$1=TRUE,N4/VLOOKUP(L4,H:J,2,0)," ")</f>
        <v>0.21768280651907987</v>
      </c>
      <c r="Q4" s="8" t="s">
        <v>11</v>
      </c>
      <c r="R4">
        <v>13423.199999999999</v>
      </c>
      <c r="S4">
        <v>94</v>
      </c>
      <c r="U4">
        <f ca="1"/>
        <v>10</v>
      </c>
      <c r="V4" t="str">
        <f ca="1"/>
        <v>Product02</v>
      </c>
      <c r="W4">
        <f ca="1"/>
        <v>13423.199999999999</v>
      </c>
      <c r="X4">
        <f ca="1"/>
        <v>94</v>
      </c>
      <c r="Z4" t="str">
        <f ca="1">OFFSET($Q$3,1,0)</f>
        <v>Product02</v>
      </c>
      <c r="AA4" s="14">
        <f ca="1">OFFSET($Q$3,1,1)</f>
        <v>13423.199999999999</v>
      </c>
      <c r="AB4" s="14"/>
      <c r="AD4" s="8" t="s">
        <v>28</v>
      </c>
      <c r="AE4">
        <v>92963.87</v>
      </c>
      <c r="AG4">
        <f ca="1"/>
        <v>2</v>
      </c>
      <c r="AH4" t="str">
        <f ca="1"/>
        <v>Category02</v>
      </c>
      <c r="AI4" s="14">
        <f ca="1"/>
        <v>92963.87</v>
      </c>
      <c r="AK4" s="8" t="s">
        <v>106</v>
      </c>
      <c r="AL4">
        <v>133923.87000000002</v>
      </c>
      <c r="AN4" s="8" t="s">
        <v>106</v>
      </c>
      <c r="AO4">
        <v>201895.01999999993</v>
      </c>
    </row>
    <row r="5" spans="1:41" x14ac:dyDescent="0.3">
      <c r="A5" s="8">
        <v>3</v>
      </c>
      <c r="B5" s="9">
        <v>20202.099999999995</v>
      </c>
      <c r="E5" t="s">
        <v>134</v>
      </c>
      <c r="F5" s="9">
        <f>GETPIVOTDATA("Sum of TOTAL  SELLING  VALUE",$E$2)</f>
        <v>401411.91999999969</v>
      </c>
      <c r="H5" s="8" t="s">
        <v>123</v>
      </c>
      <c r="I5">
        <v>23437</v>
      </c>
      <c r="J5">
        <v>28616.65</v>
      </c>
      <c r="L5" s="8" t="s">
        <v>123</v>
      </c>
      <c r="M5" s="9">
        <f t="shared" si="0"/>
        <v>28616.65</v>
      </c>
      <c r="N5" s="9">
        <f t="shared" si="1"/>
        <v>5179.6500000000015</v>
      </c>
      <c r="O5" s="11">
        <f t="shared" si="2"/>
        <v>0.22100311473311438</v>
      </c>
      <c r="Q5" s="8" t="s">
        <v>13</v>
      </c>
      <c r="R5">
        <v>6394.2599999999993</v>
      </c>
      <c r="S5">
        <v>79</v>
      </c>
      <c r="U5">
        <f ca="1"/>
        <v>26</v>
      </c>
      <c r="V5" t="str">
        <f ca="1"/>
        <v>Product03</v>
      </c>
      <c r="W5">
        <f ca="1"/>
        <v>6394.2599999999993</v>
      </c>
      <c r="X5">
        <f ca="1"/>
        <v>79</v>
      </c>
      <c r="Z5" t="str">
        <f ca="1">OFFSET($Q$4,1,0)</f>
        <v>Product03</v>
      </c>
      <c r="AA5" s="14">
        <f ca="1">OFFSET($Q$4,1,1)</f>
        <v>6394.2599999999993</v>
      </c>
      <c r="AB5" s="14"/>
      <c r="AD5" s="8" t="s">
        <v>49</v>
      </c>
      <c r="AE5">
        <v>52299.509999999995</v>
      </c>
      <c r="AG5">
        <f ca="1"/>
        <v>5</v>
      </c>
      <c r="AH5" t="str">
        <f ca="1"/>
        <v>Category03</v>
      </c>
      <c r="AI5" s="14">
        <f ca="1"/>
        <v>52299.509999999995</v>
      </c>
      <c r="AK5" s="8" t="s">
        <v>105</v>
      </c>
      <c r="AL5">
        <v>59347.900000000009</v>
      </c>
    </row>
    <row r="6" spans="1:41" x14ac:dyDescent="0.3">
      <c r="A6" s="8">
        <v>4</v>
      </c>
      <c r="B6" s="9">
        <v>11312.2</v>
      </c>
      <c r="E6" t="s">
        <v>135</v>
      </c>
      <c r="F6" s="9">
        <f>GETPIVOTDATA("Sum of TOTAL  SELLING  VALUE",$E$2)-GETPIVOTDATA("Sum of TOTAL  BUYING VALUE",$E$2)</f>
        <v>68907.919999999693</v>
      </c>
      <c r="H6" s="8" t="s">
        <v>124</v>
      </c>
      <c r="I6">
        <v>21282</v>
      </c>
      <c r="J6">
        <v>26579.11</v>
      </c>
      <c r="L6" s="8" t="s">
        <v>124</v>
      </c>
      <c r="M6" s="9">
        <f t="shared" si="0"/>
        <v>26579.11</v>
      </c>
      <c r="N6" s="9">
        <f t="shared" si="1"/>
        <v>5297.1100000000006</v>
      </c>
      <c r="O6" s="11">
        <f t="shared" si="2"/>
        <v>0.24890094915891367</v>
      </c>
      <c r="Q6" s="8" t="s">
        <v>15</v>
      </c>
      <c r="R6">
        <v>6056.1600000000008</v>
      </c>
      <c r="S6">
        <v>124</v>
      </c>
      <c r="U6">
        <f ca="1"/>
        <v>30</v>
      </c>
      <c r="V6" t="str">
        <f ca="1"/>
        <v>Product04</v>
      </c>
      <c r="W6">
        <f ca="1"/>
        <v>6056.1600000000008</v>
      </c>
      <c r="X6">
        <f ca="1"/>
        <v>124</v>
      </c>
      <c r="Z6" t="str">
        <f ca="1">OFFSET($Q$5,1,0)</f>
        <v>Product04</v>
      </c>
      <c r="AA6" s="14">
        <f ca="1">OFFSET($Q$5,1,1)</f>
        <v>6056.1600000000008</v>
      </c>
      <c r="AB6" s="14"/>
      <c r="AD6" s="8" t="s">
        <v>62</v>
      </c>
      <c r="AE6">
        <v>95269.4</v>
      </c>
      <c r="AG6">
        <f ca="1"/>
        <v>1</v>
      </c>
      <c r="AH6" t="str">
        <f ca="1"/>
        <v>Category04</v>
      </c>
      <c r="AI6" s="14">
        <f ca="1"/>
        <v>95269.4</v>
      </c>
    </row>
    <row r="7" spans="1:41" x14ac:dyDescent="0.3">
      <c r="A7" s="8">
        <v>5</v>
      </c>
      <c r="B7" s="9">
        <v>11711.449999999999</v>
      </c>
      <c r="E7" t="s">
        <v>136</v>
      </c>
      <c r="F7" s="11">
        <f>F6/GETPIVOTDATA("Sum of TOTAL  BUYING VALUE",$E$2)</f>
        <v>0.20723937155643149</v>
      </c>
      <c r="H7" s="8" t="s">
        <v>125</v>
      </c>
      <c r="I7">
        <v>26526</v>
      </c>
      <c r="J7">
        <v>30910.45</v>
      </c>
      <c r="L7" s="8" t="s">
        <v>125</v>
      </c>
      <c r="M7" s="9">
        <f t="shared" si="0"/>
        <v>30910.45</v>
      </c>
      <c r="N7" s="9">
        <f t="shared" si="1"/>
        <v>4384.4500000000007</v>
      </c>
      <c r="O7" s="11">
        <f t="shared" si="2"/>
        <v>0.16528877327904701</v>
      </c>
      <c r="Q7" s="8" t="s">
        <v>17</v>
      </c>
      <c r="R7">
        <v>15716.61</v>
      </c>
      <c r="S7">
        <v>101</v>
      </c>
      <c r="U7">
        <f ca="1"/>
        <v>8</v>
      </c>
      <c r="V7" t="str">
        <f ca="1"/>
        <v>Product05</v>
      </c>
      <c r="W7">
        <f ca="1"/>
        <v>15716.61</v>
      </c>
      <c r="X7">
        <f ca="1"/>
        <v>101</v>
      </c>
      <c r="Z7" t="str">
        <f ca="1">OFFSET($Q$6,1,0)</f>
        <v>Product05</v>
      </c>
      <c r="AA7" s="14">
        <f ca="1">OFFSET($Q$6,1,1)</f>
        <v>15716.61</v>
      </c>
      <c r="AB7" s="14"/>
      <c r="AD7" s="8" t="s">
        <v>85</v>
      </c>
      <c r="AE7">
        <v>91617.19</v>
      </c>
      <c r="AG7">
        <f ca="1"/>
        <v>3</v>
      </c>
      <c r="AH7" t="str">
        <f ca="1"/>
        <v>Category05</v>
      </c>
      <c r="AI7" s="14">
        <f ca="1"/>
        <v>91617.19</v>
      </c>
    </row>
    <row r="8" spans="1:41" x14ac:dyDescent="0.3">
      <c r="A8" s="8">
        <v>6</v>
      </c>
      <c r="B8" s="9">
        <v>14365.540000000005</v>
      </c>
      <c r="H8" s="8" t="s">
        <v>126</v>
      </c>
      <c r="I8">
        <v>24879</v>
      </c>
      <c r="J8">
        <v>30533.710000000003</v>
      </c>
      <c r="L8" s="8" t="s">
        <v>126</v>
      </c>
      <c r="M8" s="9">
        <f t="shared" si="0"/>
        <v>30533.710000000003</v>
      </c>
      <c r="N8" s="9">
        <f t="shared" si="1"/>
        <v>5654.7100000000028</v>
      </c>
      <c r="O8" s="11">
        <f t="shared" si="2"/>
        <v>0.22728847622492876</v>
      </c>
      <c r="Q8" s="8" t="s">
        <v>19</v>
      </c>
      <c r="R8">
        <v>4531.5</v>
      </c>
      <c r="S8">
        <v>53</v>
      </c>
      <c r="U8">
        <f ca="1"/>
        <v>35</v>
      </c>
      <c r="V8" t="str">
        <f ca="1"/>
        <v>Product06</v>
      </c>
      <c r="W8">
        <f ca="1"/>
        <v>4531.5</v>
      </c>
      <c r="X8">
        <f ca="1"/>
        <v>53</v>
      </c>
      <c r="Z8" t="str">
        <f ca="1">OFFSET($Q$7,1,0)</f>
        <v>Product06</v>
      </c>
      <c r="AA8" s="14">
        <f ca="1">OFFSET($Q$7,1,1)</f>
        <v>4531.5</v>
      </c>
      <c r="AB8" s="14"/>
    </row>
    <row r="9" spans="1:41" x14ac:dyDescent="0.3">
      <c r="A9" s="8">
        <v>7</v>
      </c>
      <c r="B9" s="9">
        <v>7132.79</v>
      </c>
      <c r="H9" s="8" t="s">
        <v>127</v>
      </c>
      <c r="I9">
        <v>29878</v>
      </c>
      <c r="J9">
        <v>35251.79</v>
      </c>
      <c r="L9" s="8" t="s">
        <v>127</v>
      </c>
      <c r="M9" s="9">
        <f t="shared" si="0"/>
        <v>35251.79</v>
      </c>
      <c r="N9" s="9">
        <f t="shared" si="1"/>
        <v>5373.7900000000009</v>
      </c>
      <c r="O9" s="11">
        <f t="shared" si="2"/>
        <v>0.1798577548698039</v>
      </c>
      <c r="Q9" s="8" t="s">
        <v>21</v>
      </c>
      <c r="R9">
        <v>2291.04</v>
      </c>
      <c r="S9">
        <v>48</v>
      </c>
      <c r="U9">
        <f ca="1"/>
        <v>39</v>
      </c>
      <c r="V9" t="str">
        <f ca="1"/>
        <v>Product07</v>
      </c>
      <c r="W9">
        <f ca="1"/>
        <v>2291.04</v>
      </c>
      <c r="X9">
        <f ca="1"/>
        <v>48</v>
      </c>
      <c r="Z9" t="str">
        <f ca="1">OFFSET($Q$8,1,0)</f>
        <v>Product07</v>
      </c>
      <c r="AA9" s="14">
        <f ca="1">OFFSET($Q$8,1,1)</f>
        <v>2291.04</v>
      </c>
      <c r="AB9" s="14"/>
    </row>
    <row r="10" spans="1:41" x14ac:dyDescent="0.3">
      <c r="A10" s="8">
        <v>8</v>
      </c>
      <c r="B10" s="9">
        <v>14262.46</v>
      </c>
      <c r="H10" s="8" t="s">
        <v>128</v>
      </c>
      <c r="I10">
        <v>29831</v>
      </c>
      <c r="J10">
        <v>35350.400000000016</v>
      </c>
      <c r="L10" s="8" t="s">
        <v>128</v>
      </c>
      <c r="M10" s="9">
        <f t="shared" si="0"/>
        <v>35350.400000000016</v>
      </c>
      <c r="N10" s="9">
        <f t="shared" si="1"/>
        <v>5519.400000000016</v>
      </c>
      <c r="O10" s="11">
        <f t="shared" si="2"/>
        <v>0.18502229224632147</v>
      </c>
      <c r="Q10" s="8" t="s">
        <v>23</v>
      </c>
      <c r="R10">
        <v>10502.82</v>
      </c>
      <c r="S10">
        <v>111</v>
      </c>
      <c r="U10">
        <f ca="1"/>
        <v>15</v>
      </c>
      <c r="V10" t="str">
        <f ca="1"/>
        <v>Product08</v>
      </c>
      <c r="W10">
        <f ca="1"/>
        <v>10502.82</v>
      </c>
      <c r="X10">
        <f ca="1"/>
        <v>111</v>
      </c>
      <c r="Z10" t="str">
        <f ca="1">OFFSET($Q$9,1,0)</f>
        <v>Product08</v>
      </c>
      <c r="AA10" s="14">
        <f ca="1">OFFSET($Q$9,1,1)</f>
        <v>10502.82</v>
      </c>
      <c r="AB10" s="14"/>
    </row>
    <row r="11" spans="1:41" x14ac:dyDescent="0.3">
      <c r="A11" s="8">
        <v>9</v>
      </c>
      <c r="B11" s="9">
        <v>16824.670000000002</v>
      </c>
      <c r="H11" s="8" t="s">
        <v>129</v>
      </c>
      <c r="I11">
        <v>28758</v>
      </c>
      <c r="J11">
        <v>35242.810000000005</v>
      </c>
      <c r="L11" s="8" t="s">
        <v>129</v>
      </c>
      <c r="M11" s="9">
        <f t="shared" si="0"/>
        <v>35242.810000000005</v>
      </c>
      <c r="N11" s="9">
        <f t="shared" si="1"/>
        <v>6484.8100000000049</v>
      </c>
      <c r="O11" s="11">
        <f t="shared" si="2"/>
        <v>0.22549586202100302</v>
      </c>
      <c r="Q11" s="8" t="s">
        <v>25</v>
      </c>
      <c r="R11">
        <v>581.64</v>
      </c>
      <c r="S11">
        <v>74</v>
      </c>
      <c r="U11">
        <f ca="1"/>
        <v>44</v>
      </c>
      <c r="V11" t="str">
        <f ca="1"/>
        <v>Product09</v>
      </c>
      <c r="W11">
        <f ca="1"/>
        <v>581.64</v>
      </c>
      <c r="X11">
        <f ca="1"/>
        <v>74</v>
      </c>
      <c r="Z11" t="str">
        <f ca="1">OFFSET($Q$10,1,0)</f>
        <v>Product09</v>
      </c>
      <c r="AA11" s="14">
        <f ca="1">OFFSET($Q$10,1,1)</f>
        <v>581.64</v>
      </c>
      <c r="AB11" s="14"/>
    </row>
    <row r="12" spans="1:41" x14ac:dyDescent="0.3">
      <c r="A12" s="8">
        <v>10</v>
      </c>
      <c r="B12" s="9">
        <v>15229.35</v>
      </c>
      <c r="H12" s="8" t="s">
        <v>130</v>
      </c>
      <c r="I12">
        <v>27842</v>
      </c>
      <c r="J12">
        <v>33500.69000000001</v>
      </c>
      <c r="L12" s="8" t="s">
        <v>130</v>
      </c>
      <c r="M12" s="9">
        <f t="shared" si="0"/>
        <v>33500.69000000001</v>
      </c>
      <c r="N12" s="9">
        <f t="shared" si="1"/>
        <v>5658.6900000000096</v>
      </c>
      <c r="O12" s="11">
        <f t="shared" si="2"/>
        <v>0.20324294231736259</v>
      </c>
      <c r="Q12" s="8" t="s">
        <v>27</v>
      </c>
      <c r="R12">
        <v>16428</v>
      </c>
      <c r="S12">
        <v>100</v>
      </c>
      <c r="U12">
        <f ca="1"/>
        <v>5</v>
      </c>
      <c r="V12" t="str">
        <f ca="1"/>
        <v>Product10</v>
      </c>
      <c r="W12">
        <f ca="1"/>
        <v>16428</v>
      </c>
      <c r="X12">
        <f ca="1"/>
        <v>100</v>
      </c>
      <c r="Z12" t="str">
        <f ca="1">OFFSET($Q$11,1,0)</f>
        <v>Product10</v>
      </c>
      <c r="AA12" s="14">
        <f ca="1">OFFSET($Q$11,1,1)</f>
        <v>16428</v>
      </c>
      <c r="AB12" s="14"/>
    </row>
    <row r="13" spans="1:41" x14ac:dyDescent="0.3">
      <c r="A13" s="8">
        <v>11</v>
      </c>
      <c r="B13" s="9">
        <v>11915.58</v>
      </c>
      <c r="H13" s="8" t="s">
        <v>131</v>
      </c>
      <c r="I13">
        <v>29306</v>
      </c>
      <c r="J13">
        <v>36124.07</v>
      </c>
      <c r="L13" s="8" t="s">
        <v>131</v>
      </c>
      <c r="M13" s="9">
        <f t="shared" si="0"/>
        <v>36124.07</v>
      </c>
      <c r="N13" s="9">
        <f t="shared" si="1"/>
        <v>6818.07</v>
      </c>
      <c r="O13" s="11">
        <f t="shared" si="2"/>
        <v>0.2326509929707227</v>
      </c>
      <c r="Q13" s="8" t="s">
        <v>30</v>
      </c>
      <c r="R13">
        <v>5856.4</v>
      </c>
      <c r="S13">
        <v>121</v>
      </c>
      <c r="U13">
        <f ca="1"/>
        <v>31</v>
      </c>
      <c r="V13" t="str">
        <f ca="1"/>
        <v>Product11</v>
      </c>
      <c r="W13">
        <f ca="1"/>
        <v>5856.4</v>
      </c>
      <c r="X13">
        <f ca="1"/>
        <v>121</v>
      </c>
      <c r="AA13" s="13"/>
      <c r="AB13" s="13"/>
    </row>
    <row r="14" spans="1:41" x14ac:dyDescent="0.3">
      <c r="A14" s="8">
        <v>12</v>
      </c>
      <c r="B14" s="9">
        <v>14837.359999999999</v>
      </c>
      <c r="H14" s="8" t="s">
        <v>132</v>
      </c>
      <c r="I14">
        <v>31134</v>
      </c>
      <c r="J14">
        <v>37097.979999999996</v>
      </c>
      <c r="L14" s="8" t="s">
        <v>132</v>
      </c>
      <c r="M14" s="9">
        <f t="shared" si="0"/>
        <v>37097.979999999996</v>
      </c>
      <c r="N14" s="9">
        <f t="shared" si="1"/>
        <v>5963.9799999999959</v>
      </c>
      <c r="O14" s="11">
        <f t="shared" si="2"/>
        <v>0.19155842487312894</v>
      </c>
      <c r="Q14" s="8" t="s">
        <v>32</v>
      </c>
      <c r="R14">
        <v>11582.910000000003</v>
      </c>
      <c r="S14">
        <v>123</v>
      </c>
      <c r="U14">
        <f ca="1"/>
        <v>13</v>
      </c>
      <c r="V14" t="str">
        <f ca="1"/>
        <v>Product12</v>
      </c>
      <c r="W14">
        <f ca="1"/>
        <v>11582.910000000003</v>
      </c>
      <c r="X14">
        <f ca="1"/>
        <v>123</v>
      </c>
      <c r="AA14" s="13"/>
      <c r="AB14" s="13"/>
    </row>
    <row r="15" spans="1:41" x14ac:dyDescent="0.3">
      <c r="A15" s="8">
        <v>13</v>
      </c>
      <c r="B15" s="9">
        <v>8084.26</v>
      </c>
      <c r="Q15" s="8" t="s">
        <v>34</v>
      </c>
      <c r="R15">
        <v>8423.52</v>
      </c>
      <c r="S15">
        <v>69</v>
      </c>
      <c r="U15">
        <f ca="1"/>
        <v>22</v>
      </c>
      <c r="V15" t="str">
        <f ca="1"/>
        <v>Product13</v>
      </c>
      <c r="W15">
        <f ca="1"/>
        <v>8423.52</v>
      </c>
      <c r="X15">
        <f ca="1"/>
        <v>69</v>
      </c>
    </row>
    <row r="16" spans="1:41" x14ac:dyDescent="0.3">
      <c r="A16" s="8">
        <v>14</v>
      </c>
      <c r="B16" s="9">
        <v>9461.1400000000012</v>
      </c>
      <c r="Q16" s="8" t="s">
        <v>36</v>
      </c>
      <c r="R16">
        <v>12764.640000000001</v>
      </c>
      <c r="S16">
        <v>87</v>
      </c>
      <c r="U16">
        <f ca="1"/>
        <v>12</v>
      </c>
      <c r="V16" t="str">
        <f ca="1"/>
        <v>Product14</v>
      </c>
      <c r="W16">
        <f ca="1"/>
        <v>12764.640000000001</v>
      </c>
      <c r="X16">
        <f ca="1"/>
        <v>87</v>
      </c>
    </row>
    <row r="17" spans="1:24" x14ac:dyDescent="0.3">
      <c r="A17" s="8">
        <v>15</v>
      </c>
      <c r="B17" s="9">
        <v>12189.7</v>
      </c>
      <c r="Q17" s="8" t="s">
        <v>38</v>
      </c>
      <c r="R17">
        <v>1839.2399999999998</v>
      </c>
      <c r="S17">
        <v>117</v>
      </c>
      <c r="U17">
        <f ca="1"/>
        <v>41</v>
      </c>
      <c r="V17" t="str">
        <f ca="1"/>
        <v>Product15</v>
      </c>
      <c r="W17">
        <f ca="1"/>
        <v>1839.2399999999998</v>
      </c>
      <c r="X17">
        <f ca="1"/>
        <v>117</v>
      </c>
    </row>
    <row r="18" spans="1:24" x14ac:dyDescent="0.3">
      <c r="A18" s="8">
        <v>16</v>
      </c>
      <c r="B18" s="9">
        <v>12762.63</v>
      </c>
      <c r="Q18" s="8" t="s">
        <v>40</v>
      </c>
      <c r="R18">
        <v>1996.8</v>
      </c>
      <c r="S18">
        <v>120</v>
      </c>
      <c r="U18">
        <f ca="1"/>
        <v>40</v>
      </c>
      <c r="V18" t="str">
        <f ca="1"/>
        <v>Product16</v>
      </c>
      <c r="W18">
        <f ca="1"/>
        <v>1996.8</v>
      </c>
      <c r="X18">
        <f ca="1"/>
        <v>120</v>
      </c>
    </row>
    <row r="19" spans="1:24" x14ac:dyDescent="0.3">
      <c r="A19" s="8">
        <v>17</v>
      </c>
      <c r="B19" s="9">
        <v>3659.24</v>
      </c>
      <c r="Q19" s="8" t="s">
        <v>42</v>
      </c>
      <c r="R19">
        <v>9877.1400000000012</v>
      </c>
      <c r="S19">
        <v>63</v>
      </c>
      <c r="U19">
        <f ca="1"/>
        <v>18</v>
      </c>
      <c r="V19" t="str">
        <f ca="1"/>
        <v>Product17</v>
      </c>
      <c r="W19">
        <f ca="1"/>
        <v>9877.1400000000012</v>
      </c>
      <c r="X19">
        <f ca="1"/>
        <v>63</v>
      </c>
    </row>
    <row r="20" spans="1:24" x14ac:dyDescent="0.3">
      <c r="A20" s="8">
        <v>18</v>
      </c>
      <c r="B20" s="9">
        <v>18582.390000000003</v>
      </c>
      <c r="Q20" s="8" t="s">
        <v>44</v>
      </c>
      <c r="R20">
        <v>4035.2200000000003</v>
      </c>
      <c r="S20">
        <v>82</v>
      </c>
      <c r="U20">
        <f ca="1"/>
        <v>36</v>
      </c>
      <c r="V20" t="str">
        <f ca="1"/>
        <v>Product18</v>
      </c>
      <c r="W20">
        <f ca="1"/>
        <v>4035.2200000000003</v>
      </c>
      <c r="X20">
        <f ca="1"/>
        <v>82</v>
      </c>
    </row>
    <row r="21" spans="1:24" x14ac:dyDescent="0.3">
      <c r="A21" s="8">
        <v>19</v>
      </c>
      <c r="B21" s="9">
        <v>10204.229999999998</v>
      </c>
      <c r="Q21" s="8" t="s">
        <v>46</v>
      </c>
      <c r="R21">
        <v>20160</v>
      </c>
      <c r="S21">
        <v>96</v>
      </c>
      <c r="U21">
        <f ca="1"/>
        <v>4</v>
      </c>
      <c r="V21" t="str">
        <f ca="1"/>
        <v>Product19</v>
      </c>
      <c r="W21">
        <f ca="1"/>
        <v>20160</v>
      </c>
      <c r="X21">
        <f ca="1"/>
        <v>96</v>
      </c>
    </row>
    <row r="22" spans="1:24" x14ac:dyDescent="0.3">
      <c r="A22" s="8">
        <v>20</v>
      </c>
      <c r="B22" s="9">
        <v>20482.78</v>
      </c>
      <c r="Q22" s="8" t="s">
        <v>48</v>
      </c>
      <c r="R22">
        <v>8006.25</v>
      </c>
      <c r="S22">
        <v>105</v>
      </c>
      <c r="U22">
        <f ca="1"/>
        <v>23</v>
      </c>
      <c r="V22" t="str">
        <f ca="1"/>
        <v>Product20</v>
      </c>
      <c r="W22">
        <f ca="1"/>
        <v>8006.25</v>
      </c>
      <c r="X22">
        <f ca="1"/>
        <v>105</v>
      </c>
    </row>
    <row r="23" spans="1:24" x14ac:dyDescent="0.3">
      <c r="A23" s="8">
        <v>21</v>
      </c>
      <c r="B23" s="9">
        <v>10665.4</v>
      </c>
      <c r="Q23" s="8" t="s">
        <v>51</v>
      </c>
      <c r="R23">
        <v>10727.64</v>
      </c>
      <c r="S23">
        <v>66</v>
      </c>
      <c r="U23">
        <f ca="1"/>
        <v>14</v>
      </c>
      <c r="V23" t="str">
        <f ca="1"/>
        <v>Product21</v>
      </c>
      <c r="W23">
        <f ca="1"/>
        <v>10727.64</v>
      </c>
      <c r="X23">
        <f ca="1"/>
        <v>66</v>
      </c>
    </row>
    <row r="24" spans="1:24" x14ac:dyDescent="0.3">
      <c r="A24" s="8">
        <v>22</v>
      </c>
      <c r="B24" s="9">
        <v>11315.839999999997</v>
      </c>
      <c r="Q24" s="8" t="s">
        <v>53</v>
      </c>
      <c r="R24">
        <v>9909.9</v>
      </c>
      <c r="S24">
        <v>70</v>
      </c>
      <c r="U24">
        <f ca="1"/>
        <v>17</v>
      </c>
      <c r="V24" t="str">
        <f ca="1"/>
        <v>Product22</v>
      </c>
      <c r="W24">
        <f ca="1"/>
        <v>9909.9</v>
      </c>
      <c r="X24">
        <f ca="1"/>
        <v>70</v>
      </c>
    </row>
    <row r="25" spans="1:24" x14ac:dyDescent="0.3">
      <c r="A25" s="8">
        <v>23</v>
      </c>
      <c r="B25" s="9">
        <v>18818.189999999999</v>
      </c>
      <c r="Q25" s="8" t="s">
        <v>55</v>
      </c>
      <c r="R25">
        <v>12853.560000000001</v>
      </c>
      <c r="S25">
        <v>86</v>
      </c>
      <c r="U25">
        <f ca="1"/>
        <v>11</v>
      </c>
      <c r="V25" t="str">
        <f ca="1"/>
        <v>Product23</v>
      </c>
      <c r="W25">
        <f ca="1"/>
        <v>12853.560000000001</v>
      </c>
      <c r="X25">
        <f ca="1"/>
        <v>86</v>
      </c>
    </row>
    <row r="26" spans="1:24" x14ac:dyDescent="0.3">
      <c r="A26" s="8">
        <v>24</v>
      </c>
      <c r="B26" s="9">
        <v>11488.4</v>
      </c>
      <c r="Q26" s="8" t="s">
        <v>57</v>
      </c>
      <c r="R26">
        <v>10202.400000000001</v>
      </c>
      <c r="S26">
        <v>65</v>
      </c>
      <c r="U26">
        <f ca="1"/>
        <v>16</v>
      </c>
      <c r="V26" t="str">
        <f ca="1"/>
        <v>Product24</v>
      </c>
      <c r="W26">
        <f ca="1"/>
        <v>10202.400000000001</v>
      </c>
      <c r="X26">
        <f ca="1"/>
        <v>65</v>
      </c>
    </row>
    <row r="27" spans="1:24" x14ac:dyDescent="0.3">
      <c r="A27" s="8">
        <v>25</v>
      </c>
      <c r="B27" s="9">
        <v>18688.430000000004</v>
      </c>
      <c r="Q27" s="8" t="s">
        <v>59</v>
      </c>
      <c r="R27">
        <v>599.7600000000001</v>
      </c>
      <c r="S27">
        <v>72</v>
      </c>
      <c r="U27">
        <f ca="1"/>
        <v>43</v>
      </c>
      <c r="V27" t="str">
        <f ca="1"/>
        <v>Product25</v>
      </c>
      <c r="W27">
        <f ca="1"/>
        <v>599.7600000000001</v>
      </c>
      <c r="X27">
        <f ca="1"/>
        <v>72</v>
      </c>
    </row>
    <row r="28" spans="1:24" x14ac:dyDescent="0.3">
      <c r="A28" s="8">
        <v>26</v>
      </c>
      <c r="B28" s="9">
        <v>13710.079999999998</v>
      </c>
      <c r="Q28" s="8" t="s">
        <v>61</v>
      </c>
      <c r="R28">
        <v>2761.9200000000005</v>
      </c>
      <c r="S28">
        <v>112</v>
      </c>
      <c r="U28">
        <f ca="1"/>
        <v>38</v>
      </c>
      <c r="V28" t="str">
        <f ca="1"/>
        <v>Product26</v>
      </c>
      <c r="W28">
        <f ca="1"/>
        <v>2761.9200000000005</v>
      </c>
      <c r="X28">
        <f ca="1"/>
        <v>112</v>
      </c>
    </row>
    <row r="29" spans="1:24" x14ac:dyDescent="0.3">
      <c r="A29" s="8">
        <v>27</v>
      </c>
      <c r="B29" s="9">
        <v>11440.67</v>
      </c>
      <c r="Q29" s="8" t="s">
        <v>64</v>
      </c>
      <c r="R29">
        <v>6226.0800000000008</v>
      </c>
      <c r="S29">
        <v>109</v>
      </c>
      <c r="U29">
        <f ca="1"/>
        <v>28</v>
      </c>
      <c r="V29" t="str">
        <f ca="1"/>
        <v>Product27</v>
      </c>
      <c r="W29">
        <f ca="1"/>
        <v>6226.0800000000008</v>
      </c>
      <c r="X29">
        <f ca="1"/>
        <v>109</v>
      </c>
    </row>
    <row r="30" spans="1:24" x14ac:dyDescent="0.3">
      <c r="A30" s="8">
        <v>28</v>
      </c>
      <c r="B30" s="9">
        <v>13306.16</v>
      </c>
      <c r="Q30" s="8" t="s">
        <v>66</v>
      </c>
      <c r="R30">
        <v>4682.72</v>
      </c>
      <c r="S30">
        <v>112</v>
      </c>
      <c r="U30">
        <f ca="1"/>
        <v>34</v>
      </c>
      <c r="V30" t="str">
        <f ca="1"/>
        <v>Product28</v>
      </c>
      <c r="W30">
        <f ca="1"/>
        <v>4682.72</v>
      </c>
      <c r="X30">
        <f ca="1"/>
        <v>112</v>
      </c>
    </row>
    <row r="31" spans="1:24" x14ac:dyDescent="0.3">
      <c r="A31" s="8">
        <v>29</v>
      </c>
      <c r="B31" s="9">
        <v>8794.48</v>
      </c>
      <c r="Q31" s="8" t="s">
        <v>68</v>
      </c>
      <c r="R31">
        <v>5523.44</v>
      </c>
      <c r="S31">
        <v>104</v>
      </c>
      <c r="U31">
        <f ca="1"/>
        <v>32</v>
      </c>
      <c r="V31" t="str">
        <f ca="1"/>
        <v>Product29</v>
      </c>
      <c r="W31">
        <f ca="1"/>
        <v>5523.44</v>
      </c>
      <c r="X31">
        <f ca="1"/>
        <v>104</v>
      </c>
    </row>
    <row r="32" spans="1:24" x14ac:dyDescent="0.3">
      <c r="A32" s="8">
        <v>30</v>
      </c>
      <c r="B32" s="9">
        <v>16666.269999999997</v>
      </c>
      <c r="Q32" s="8" t="s">
        <v>70</v>
      </c>
      <c r="R32">
        <v>22945.919999999998</v>
      </c>
      <c r="S32">
        <v>114</v>
      </c>
      <c r="U32">
        <f ca="1"/>
        <v>2</v>
      </c>
      <c r="V32" t="str">
        <f ca="1"/>
        <v>Product30</v>
      </c>
      <c r="W32">
        <f ca="1"/>
        <v>22945.919999999998</v>
      </c>
      <c r="X32">
        <f ca="1"/>
        <v>114</v>
      </c>
    </row>
    <row r="33" spans="1:24" x14ac:dyDescent="0.3">
      <c r="A33" s="8">
        <v>31</v>
      </c>
      <c r="B33" s="9">
        <v>6920.0999999999995</v>
      </c>
      <c r="Q33" s="8" t="s">
        <v>72</v>
      </c>
      <c r="R33">
        <v>6249.5999999999995</v>
      </c>
      <c r="S33">
        <v>60</v>
      </c>
      <c r="U33">
        <f ca="1"/>
        <v>27</v>
      </c>
      <c r="V33" t="str">
        <f ca="1"/>
        <v>Product31</v>
      </c>
      <c r="W33">
        <f ca="1"/>
        <v>6249.5999999999995</v>
      </c>
      <c r="X33">
        <f ca="1"/>
        <v>60</v>
      </c>
    </row>
    <row r="34" spans="1:24" x14ac:dyDescent="0.3">
      <c r="Q34" s="8" t="s">
        <v>74</v>
      </c>
      <c r="R34">
        <v>16329.72</v>
      </c>
      <c r="S34">
        <v>139</v>
      </c>
      <c r="U34">
        <f ca="1"/>
        <v>7</v>
      </c>
      <c r="V34" t="str">
        <f ca="1"/>
        <v>Product32</v>
      </c>
      <c r="W34">
        <f ca="1"/>
        <v>16329.72</v>
      </c>
      <c r="X34">
        <f ca="1"/>
        <v>139</v>
      </c>
    </row>
    <row r="35" spans="1:24" x14ac:dyDescent="0.3">
      <c r="Q35" s="8" t="s">
        <v>76</v>
      </c>
      <c r="R35">
        <v>13645.800000000001</v>
      </c>
      <c r="S35">
        <v>114</v>
      </c>
      <c r="U35">
        <f ca="1"/>
        <v>9</v>
      </c>
      <c r="V35" t="str">
        <f ca="1"/>
        <v>Product33</v>
      </c>
      <c r="W35">
        <f ca="1"/>
        <v>13645.800000000001</v>
      </c>
      <c r="X35">
        <f ca="1"/>
        <v>114</v>
      </c>
    </row>
    <row r="36" spans="1:24" x14ac:dyDescent="0.3">
      <c r="Q36" s="8" t="s">
        <v>78</v>
      </c>
      <c r="R36">
        <v>8978.2000000000007</v>
      </c>
      <c r="S36">
        <v>154</v>
      </c>
      <c r="U36">
        <f ca="1"/>
        <v>20</v>
      </c>
      <c r="V36" t="str">
        <f ca="1"/>
        <v>Product34</v>
      </c>
      <c r="W36">
        <f ca="1"/>
        <v>8978.2000000000007</v>
      </c>
      <c r="X36">
        <f ca="1"/>
        <v>154</v>
      </c>
    </row>
    <row r="37" spans="1:24" x14ac:dyDescent="0.3">
      <c r="Q37" s="8" t="s">
        <v>80</v>
      </c>
      <c r="R37">
        <v>703.5</v>
      </c>
      <c r="S37">
        <v>105</v>
      </c>
      <c r="U37">
        <f ca="1"/>
        <v>42</v>
      </c>
      <c r="V37" t="str">
        <f ca="1"/>
        <v>Product35</v>
      </c>
      <c r="W37">
        <f ca="1"/>
        <v>703.5</v>
      </c>
      <c r="X37">
        <f ca="1"/>
        <v>105</v>
      </c>
    </row>
    <row r="38" spans="1:24" x14ac:dyDescent="0.3">
      <c r="Q38" s="8" t="s">
        <v>82</v>
      </c>
      <c r="R38">
        <v>7222.5</v>
      </c>
      <c r="S38">
        <v>75</v>
      </c>
      <c r="U38">
        <f ca="1"/>
        <v>25</v>
      </c>
      <c r="V38" t="str">
        <f ca="1"/>
        <v>Product36</v>
      </c>
      <c r="W38">
        <f ca="1"/>
        <v>7222.5</v>
      </c>
      <c r="X38">
        <f ca="1"/>
        <v>75</v>
      </c>
    </row>
    <row r="39" spans="1:24" x14ac:dyDescent="0.3">
      <c r="Q39" s="8" t="s">
        <v>84</v>
      </c>
      <c r="R39">
        <v>5145.6000000000004</v>
      </c>
      <c r="S39">
        <v>60</v>
      </c>
      <c r="U39">
        <f ca="1"/>
        <v>33</v>
      </c>
      <c r="V39" t="str">
        <f ca="1"/>
        <v>Product37</v>
      </c>
      <c r="W39">
        <f ca="1"/>
        <v>5145.6000000000004</v>
      </c>
      <c r="X39">
        <f ca="1"/>
        <v>60</v>
      </c>
    </row>
    <row r="40" spans="1:24" x14ac:dyDescent="0.3">
      <c r="Q40" s="8" t="s">
        <v>87</v>
      </c>
      <c r="R40">
        <v>8871.1200000000008</v>
      </c>
      <c r="S40">
        <v>111</v>
      </c>
      <c r="U40">
        <f ca="1"/>
        <v>21</v>
      </c>
      <c r="V40" t="str">
        <f ca="1"/>
        <v>Product38</v>
      </c>
      <c r="W40">
        <f ca="1"/>
        <v>8871.1200000000008</v>
      </c>
      <c r="X40">
        <f ca="1"/>
        <v>111</v>
      </c>
    </row>
    <row r="41" spans="1:24" x14ac:dyDescent="0.3">
      <c r="Q41" s="8" t="s">
        <v>89</v>
      </c>
      <c r="R41">
        <v>3957.15</v>
      </c>
      <c r="S41">
        <v>93</v>
      </c>
      <c r="U41">
        <f ca="1"/>
        <v>37</v>
      </c>
      <c r="V41" t="str">
        <f ca="1"/>
        <v>Product39</v>
      </c>
      <c r="W41">
        <f ca="1"/>
        <v>3957.15</v>
      </c>
      <c r="X41">
        <f ca="1"/>
        <v>93</v>
      </c>
    </row>
    <row r="42" spans="1:24" x14ac:dyDescent="0.3">
      <c r="Q42" s="8" t="s">
        <v>91</v>
      </c>
      <c r="R42">
        <v>7718.4000000000005</v>
      </c>
      <c r="S42">
        <v>67</v>
      </c>
      <c r="U42">
        <f ca="1"/>
        <v>24</v>
      </c>
      <c r="V42" t="str">
        <f ca="1"/>
        <v>Product40</v>
      </c>
      <c r="W42">
        <f ca="1"/>
        <v>7718.4000000000005</v>
      </c>
      <c r="X42">
        <f ca="1"/>
        <v>67</v>
      </c>
    </row>
    <row r="43" spans="1:24" x14ac:dyDescent="0.3">
      <c r="Q43" s="8" t="s">
        <v>93</v>
      </c>
      <c r="R43">
        <v>22952.16</v>
      </c>
      <c r="S43">
        <v>132</v>
      </c>
      <c r="U43">
        <f ca="1"/>
        <v>1</v>
      </c>
      <c r="V43" t="str">
        <f ca="1"/>
        <v>Product41</v>
      </c>
      <c r="W43">
        <f ca="1"/>
        <v>22952.16</v>
      </c>
      <c r="X43">
        <f ca="1"/>
        <v>132</v>
      </c>
    </row>
    <row r="44" spans="1:24" x14ac:dyDescent="0.3">
      <c r="Q44" s="8" t="s">
        <v>95</v>
      </c>
      <c r="R44">
        <v>20574</v>
      </c>
      <c r="S44">
        <v>127</v>
      </c>
      <c r="U44">
        <f ca="1"/>
        <v>3</v>
      </c>
      <c r="V44" t="str">
        <f ca="1"/>
        <v>Product42</v>
      </c>
      <c r="W44">
        <f ca="1"/>
        <v>20574</v>
      </c>
      <c r="X44">
        <f ca="1"/>
        <v>127</v>
      </c>
    </row>
    <row r="45" spans="1:24" x14ac:dyDescent="0.3">
      <c r="Q45" s="8" t="s">
        <v>97</v>
      </c>
      <c r="R45">
        <v>6064.8399999999992</v>
      </c>
      <c r="S45">
        <v>73</v>
      </c>
      <c r="U45">
        <f ca="1"/>
        <v>29</v>
      </c>
      <c r="V45" t="str">
        <f ca="1"/>
        <v>Product43</v>
      </c>
      <c r="W45">
        <f ca="1"/>
        <v>6064.8399999999992</v>
      </c>
      <c r="X45">
        <f ca="1"/>
        <v>73</v>
      </c>
    </row>
    <row r="46" spans="1:24" x14ac:dyDescent="0.3">
      <c r="Q46" s="8" t="s">
        <v>99</v>
      </c>
      <c r="R46">
        <v>16333.92</v>
      </c>
      <c r="S46">
        <v>199</v>
      </c>
      <c r="U46">
        <f ca="1"/>
        <v>6</v>
      </c>
      <c r="V46" t="str">
        <f ca="1"/>
        <v>Product44</v>
      </c>
      <c r="W46">
        <f ca="1"/>
        <v>16333.92</v>
      </c>
      <c r="X46">
        <f ca="1"/>
        <v>199</v>
      </c>
    </row>
    <row r="48" spans="1:24" x14ac:dyDescent="0.3">
      <c r="Q48" cm="1">
        <f t="array" aca="1" ref="Q48:Q59" ca="1">CategoryRange</f>
        <v>69261.950000000012</v>
      </c>
    </row>
    <row r="49" spans="17:17" x14ac:dyDescent="0.3">
      <c r="Q49">
        <f ca="1"/>
        <v>92963.87</v>
      </c>
    </row>
    <row r="50" spans="17:17" x14ac:dyDescent="0.3">
      <c r="Q50">
        <f ca="1"/>
        <v>52299.509999999995</v>
      </c>
    </row>
    <row r="51" spans="17:17" x14ac:dyDescent="0.3">
      <c r="Q51">
        <f ca="1"/>
        <v>95269.4</v>
      </c>
    </row>
    <row r="52" spans="17:17" x14ac:dyDescent="0.3">
      <c r="Q52">
        <f ca="1"/>
        <v>91617.19</v>
      </c>
    </row>
    <row r="53" spans="17:17" x14ac:dyDescent="0.3">
      <c r="Q53">
        <f ca="1"/>
        <v>0</v>
      </c>
    </row>
    <row r="54" spans="17:17" x14ac:dyDescent="0.3">
      <c r="Q54">
        <f ca="1"/>
        <v>0</v>
      </c>
    </row>
    <row r="55" spans="17:17" x14ac:dyDescent="0.3">
      <c r="Q55">
        <f ca="1"/>
        <v>0</v>
      </c>
    </row>
    <row r="56" spans="17:17" x14ac:dyDescent="0.3">
      <c r="Q56">
        <f ca="1"/>
        <v>0</v>
      </c>
    </row>
    <row r="57" spans="17:17" x14ac:dyDescent="0.3">
      <c r="Q57">
        <f ca="1"/>
        <v>0</v>
      </c>
    </row>
    <row r="58" spans="17:17" x14ac:dyDescent="0.3">
      <c r="Q58">
        <f ca="1"/>
        <v>0</v>
      </c>
    </row>
    <row r="59" spans="17:17" x14ac:dyDescent="0.3">
      <c r="Q59">
        <f ca="1"/>
        <v>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E3A9B9-1121-4842-A7CB-B58558E86D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Gupta</dc:creator>
  <cp:lastModifiedBy>Rohit Gupta</cp:lastModifiedBy>
  <dcterms:created xsi:type="dcterms:W3CDTF">2021-11-03T11:40:02Z</dcterms:created>
  <dcterms:modified xsi:type="dcterms:W3CDTF">2024-08-15T07:56:08Z</dcterms:modified>
</cp:coreProperties>
</file>