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KeyboardMaking\hexa\"/>
    </mc:Choice>
  </mc:AlternateContent>
  <xr:revisionPtr revIDLastSave="0" documentId="13_ncr:1_{9928D2EA-85C9-4E3B-86C7-B36A193A7AE0}" xr6:coauthVersionLast="46" xr6:coauthVersionMax="46" xr10:uidLastSave="{00000000-0000-0000-0000-000000000000}"/>
  <bookViews>
    <workbookView xWindow="852" yWindow="1224" windowWidth="21660" windowHeight="819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0" i="1" l="1"/>
  <c r="J30" i="1" s="1"/>
  <c r="H26" i="1"/>
  <c r="I26" i="1" s="1"/>
  <c r="J26" i="1" s="1"/>
  <c r="I27" i="1"/>
  <c r="I28" i="1"/>
  <c r="I29" i="1"/>
  <c r="I25" i="1"/>
  <c r="J25" i="1" s="1"/>
  <c r="P24" i="1"/>
  <c r="K24" i="1"/>
  <c r="I24" i="1"/>
  <c r="J24" i="1"/>
  <c r="P23" i="1"/>
  <c r="K23" i="1"/>
  <c r="I23" i="1"/>
  <c r="J23" i="1" s="1"/>
  <c r="P22" i="1"/>
  <c r="K22" i="1"/>
  <c r="I22" i="1"/>
  <c r="J22" i="1"/>
  <c r="P21" i="1"/>
  <c r="K21" i="1"/>
  <c r="I21" i="1"/>
  <c r="J21" i="1"/>
  <c r="I20" i="1"/>
  <c r="J20" i="1"/>
  <c r="G20" i="1"/>
  <c r="P19" i="1"/>
  <c r="K19" i="1"/>
  <c r="I19" i="1"/>
  <c r="J19" i="1"/>
  <c r="I18" i="1"/>
  <c r="J18" i="1"/>
  <c r="I17" i="1"/>
  <c r="J17" i="1"/>
  <c r="G19" i="1"/>
  <c r="G18" i="1"/>
  <c r="G17" i="1"/>
  <c r="P16" i="1"/>
  <c r="K16" i="1"/>
  <c r="P11" i="1"/>
  <c r="K11" i="1"/>
  <c r="J3" i="1"/>
  <c r="J4" i="1"/>
  <c r="J5" i="1"/>
  <c r="J6" i="1"/>
  <c r="J7" i="1"/>
  <c r="J8" i="1"/>
  <c r="J9" i="1"/>
  <c r="J10" i="1"/>
  <c r="J11" i="1"/>
  <c r="I3" i="1"/>
  <c r="I4" i="1"/>
  <c r="I5" i="1"/>
  <c r="I6" i="1"/>
  <c r="I7" i="1"/>
  <c r="I8" i="1"/>
  <c r="I9" i="1"/>
  <c r="I10" i="1"/>
  <c r="I11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3" i="1"/>
  <c r="J12" i="1"/>
  <c r="I13" i="1"/>
  <c r="J13" i="1" s="1"/>
  <c r="I14" i="1"/>
  <c r="J14" i="1" s="1"/>
  <c r="I15" i="1"/>
  <c r="J15" i="1" s="1"/>
  <c r="I16" i="1"/>
  <c r="J16" i="1" s="1"/>
  <c r="I12" i="1"/>
  <c r="K30" i="1" l="1"/>
  <c r="P30" i="1" s="1"/>
  <c r="J27" i="1"/>
  <c r="K27" i="1"/>
  <c r="P27" i="1" s="1"/>
  <c r="K29" i="1"/>
  <c r="P29" i="1" s="1"/>
  <c r="J29" i="1"/>
  <c r="K28" i="1"/>
  <c r="P28" i="1" s="1"/>
  <c r="J28" i="1"/>
  <c r="K26" i="1"/>
  <c r="P26" i="1" s="1"/>
  <c r="K25" i="1"/>
  <c r="P25" i="1" s="1"/>
  <c r="P31" i="1" l="1"/>
</calcChain>
</file>

<file path=xl/sharedStrings.xml><?xml version="1.0" encoding="utf-8"?>
<sst xmlns="http://schemas.openxmlformats.org/spreadsheetml/2006/main" count="64" uniqueCount="64">
  <si>
    <t>품목</t>
    <phoneticPr fontId="1" type="noConversion"/>
  </si>
  <si>
    <t>세부명칭</t>
    <phoneticPr fontId="1" type="noConversion"/>
  </si>
  <si>
    <t>마그네틱 포고핀</t>
    <phoneticPr fontId="1" type="noConversion"/>
  </si>
  <si>
    <t>이중행 마그네틱 포고핀</t>
    <phoneticPr fontId="1" type="noConversion"/>
  </si>
  <si>
    <t>JST 케이블(SH 1.0mm)</t>
    <phoneticPr fontId="1" type="noConversion"/>
  </si>
  <si>
    <t>개수</t>
    <phoneticPr fontId="1" type="noConversion"/>
  </si>
  <si>
    <t>묶음개수</t>
    <phoneticPr fontId="1" type="noConversion"/>
  </si>
  <si>
    <t>4p, 100mm</t>
    <phoneticPr fontId="1" type="noConversion"/>
  </si>
  <si>
    <t>5p, 100mm</t>
    <phoneticPr fontId="1" type="noConversion"/>
  </si>
  <si>
    <t>7p, 100mm</t>
    <phoneticPr fontId="1" type="noConversion"/>
  </si>
  <si>
    <t>8p, 100mm</t>
    <phoneticPr fontId="1" type="noConversion"/>
  </si>
  <si>
    <t>9p, 100mm</t>
    <phoneticPr fontId="1" type="noConversion"/>
  </si>
  <si>
    <t>묶음금액</t>
    <phoneticPr fontId="1" type="noConversion"/>
  </si>
  <si>
    <t>총비용</t>
    <phoneticPr fontId="1" type="noConversion"/>
  </si>
  <si>
    <t>개당비용</t>
    <phoneticPr fontId="1" type="noConversion"/>
  </si>
  <si>
    <t>배송비</t>
    <phoneticPr fontId="1" type="noConversion"/>
  </si>
  <si>
    <t>5pin Female</t>
    <phoneticPr fontId="1" type="noConversion"/>
  </si>
  <si>
    <t>7pin Female</t>
    <phoneticPr fontId="1" type="noConversion"/>
  </si>
  <si>
    <t>8pin Female</t>
    <phoneticPr fontId="1" type="noConversion"/>
  </si>
  <si>
    <t>9pin Female</t>
    <phoneticPr fontId="1" type="noConversion"/>
  </si>
  <si>
    <t>5pin male</t>
    <phoneticPr fontId="1" type="noConversion"/>
  </si>
  <si>
    <t>7pin male</t>
    <phoneticPr fontId="1" type="noConversion"/>
  </si>
  <si>
    <t>8pin male</t>
    <phoneticPr fontId="1" type="noConversion"/>
  </si>
  <si>
    <t>9pin male</t>
    <phoneticPr fontId="1" type="noConversion"/>
  </si>
  <si>
    <t>총개수</t>
    <phoneticPr fontId="1" type="noConversion"/>
  </si>
  <si>
    <t>12pin Set</t>
    <phoneticPr fontId="1" type="noConversion"/>
  </si>
  <si>
    <t>비용합계</t>
    <phoneticPr fontId="1" type="noConversion"/>
  </si>
  <si>
    <t>할인방법1</t>
    <phoneticPr fontId="1" type="noConversion"/>
  </si>
  <si>
    <t>할인방법2</t>
    <phoneticPr fontId="1" type="noConversion"/>
  </si>
  <si>
    <t>할인방법3</t>
    <phoneticPr fontId="1" type="noConversion"/>
  </si>
  <si>
    <t>최종비용</t>
    <phoneticPr fontId="1" type="noConversion"/>
  </si>
  <si>
    <t>결제 할인</t>
    <phoneticPr fontId="1" type="noConversion"/>
  </si>
  <si>
    <t>인서트 너트</t>
    <phoneticPr fontId="1" type="noConversion"/>
  </si>
  <si>
    <t>M2 2mm</t>
    <phoneticPr fontId="1" type="noConversion"/>
  </si>
  <si>
    <t>M2 3mm</t>
    <phoneticPr fontId="1" type="noConversion"/>
  </si>
  <si>
    <t>M3 3mm</t>
    <phoneticPr fontId="1" type="noConversion"/>
  </si>
  <si>
    <t>방수 절연 수축 케이블</t>
    <phoneticPr fontId="1" type="noConversion"/>
  </si>
  <si>
    <t>1.5mm 5meters</t>
    <phoneticPr fontId="1" type="noConversion"/>
  </si>
  <si>
    <t>3mm 5 meters</t>
    <phoneticPr fontId="1" type="noConversion"/>
  </si>
  <si>
    <t>스토어할인</t>
    <phoneticPr fontId="1" type="noConversion"/>
  </si>
  <si>
    <t>프로모션코드</t>
    <phoneticPr fontId="1" type="noConversion"/>
  </si>
  <si>
    <t>볼트 키트</t>
    <phoneticPr fontId="1" type="noConversion"/>
  </si>
  <si>
    <t>M2, M2.5, M3</t>
    <phoneticPr fontId="1" type="noConversion"/>
  </si>
  <si>
    <t>핫 스왑 PCB 소켓</t>
    <phoneticPr fontId="1" type="noConversion"/>
  </si>
  <si>
    <t>Kailh</t>
    <phoneticPr fontId="1" type="noConversion"/>
  </si>
  <si>
    <t>페이스트(플럭스)</t>
    <phoneticPr fontId="1" type="noConversion"/>
  </si>
  <si>
    <t>pcb</t>
    <phoneticPr fontId="1" type="noConversion"/>
  </si>
  <si>
    <t>블랙레진</t>
    <phoneticPr fontId="1" type="noConversion"/>
  </si>
  <si>
    <t>3d 프린팅</t>
    <phoneticPr fontId="1" type="noConversion"/>
  </si>
  <si>
    <t>전체</t>
    <phoneticPr fontId="1" type="noConversion"/>
  </si>
  <si>
    <t>키보드기판+mcu</t>
    <phoneticPr fontId="1" type="noConversion"/>
  </si>
  <si>
    <t>넉넉하게 구매하여 실제 사용되지 않은 물품들도 있으니 주의!</t>
    <phoneticPr fontId="1" type="noConversion"/>
  </si>
  <si>
    <t>plate</t>
    <phoneticPr fontId="1" type="noConversion"/>
  </si>
  <si>
    <t>백만개</t>
    <phoneticPr fontId="1" type="noConversion"/>
  </si>
  <si>
    <t>스위치</t>
    <phoneticPr fontId="1" type="noConversion"/>
  </si>
  <si>
    <t>히야신스V2U</t>
    <phoneticPr fontId="1" type="noConversion"/>
  </si>
  <si>
    <t>스테빌</t>
    <phoneticPr fontId="1" type="noConversion"/>
  </si>
  <si>
    <t>WS V3.1/7+2</t>
    <phoneticPr fontId="1" type="noConversion"/>
  </si>
  <si>
    <t>키캡</t>
    <phoneticPr fontId="1" type="noConversion"/>
  </si>
  <si>
    <t>일당오 믹틀란</t>
    <phoneticPr fontId="1" type="noConversion"/>
  </si>
  <si>
    <t>40위안</t>
    <phoneticPr fontId="1" type="noConversion"/>
  </si>
  <si>
    <t>159위안</t>
    <phoneticPr fontId="1" type="noConversion"/>
  </si>
  <si>
    <t>납땜의 경우 구비되어 있는 인두기와 실납을 사용하여 가격정산에서 제외</t>
    <phoneticPr fontId="1" type="noConversion"/>
  </si>
  <si>
    <t>pcb금액이 통관과세금액기준(150$)을 초과하여 약 5만원을 지불하였으나 가격정산에서 제외함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</si>
</sst>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.##&quot;₩&quot;"/>
    <numFmt numFmtId="177" formatCode="&quot;₩&quot;#,##0"/>
  </numFmts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176" fontId="0" fillId="0" borderId="0" xfId="0" applyNumberFormat="1"/>
    <xf numFmtId="176" fontId="0" fillId="0" borderId="1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176" fontId="0" fillId="0" borderId="8" xfId="0" applyNumberFormat="1" applyBorder="1"/>
    <xf numFmtId="176" fontId="0" fillId="0" borderId="9" xfId="0" applyNumberFormat="1" applyBorder="1"/>
    <xf numFmtId="176" fontId="0" fillId="0" borderId="4" xfId="0" applyNumberFormat="1" applyBorder="1"/>
    <xf numFmtId="176" fontId="0" fillId="0" borderId="5" xfId="0" applyNumberFormat="1" applyBorder="1"/>
    <xf numFmtId="176" fontId="0" fillId="0" borderId="10" xfId="0" applyNumberFormat="1" applyBorder="1"/>
    <xf numFmtId="176" fontId="0" fillId="0" borderId="11" xfId="0" applyNumberFormat="1" applyBorder="1"/>
    <xf numFmtId="176" fontId="0" fillId="0" borderId="3" xfId="0" applyNumberFormat="1" applyBorder="1"/>
    <xf numFmtId="176" fontId="0" fillId="0" borderId="2" xfId="0" applyNumberFormat="1" applyBorder="1"/>
    <xf numFmtId="176" fontId="0" fillId="0" borderId="7" xfId="0" applyNumberFormat="1" applyBorder="1"/>
    <xf numFmtId="176" fontId="0" fillId="0" borderId="6" xfId="0" applyNumberFormat="1" applyBorder="1"/>
    <xf numFmtId="177" fontId="0" fillId="0" borderId="2" xfId="0" applyNumberFormat="1" applyBorder="1"/>
    <xf numFmtId="0" fontId="0" fillId="0" borderId="7" xfId="0" applyBorder="1"/>
    <xf numFmtId="0" fontId="0" fillId="2" borderId="12" xfId="0" applyFill="1" applyBorder="1"/>
    <xf numFmtId="0" fontId="0" fillId="2" borderId="13" xfId="0" applyFill="1" applyBorder="1"/>
    <xf numFmtId="176" fontId="0" fillId="0" borderId="14" xfId="0" applyNumberFormat="1" applyBorder="1"/>
    <xf numFmtId="0" fontId="0" fillId="2" borderId="15" xfId="0" applyFill="1" applyBorder="1"/>
    <xf numFmtId="0" fontId="0" fillId="2" borderId="16" xfId="0" applyFill="1" applyBorder="1"/>
    <xf numFmtId="0" fontId="0" fillId="2" borderId="17" xfId="0" applyFill="1" applyBorder="1"/>
    <xf numFmtId="0" fontId="0" fillId="0" borderId="8" xfId="0" applyBorder="1"/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Q34"/>
  <sheetViews>
    <sheetView tabSelected="1" topLeftCell="A25" zoomScale="85" zoomScaleNormal="85" workbookViewId="0">
      <selection activeCell="H31" sqref="H31"/>
    </sheetView>
  </sheetViews>
  <sheetFormatPr defaultRowHeight="17.399999999999999" x14ac:dyDescent="0.4"/>
  <cols>
    <col min="3" max="3" width="21.296875" customWidth="1"/>
    <col min="4" max="4" width="15.09765625" customWidth="1"/>
    <col min="8" max="9" width="9.5" customWidth="1"/>
    <col min="10" max="10" width="10.296875" customWidth="1"/>
    <col min="11" max="11" width="10.19921875" customWidth="1"/>
    <col min="12" max="12" width="9.59765625" bestFit="1" customWidth="1"/>
    <col min="13" max="13" width="11.69921875" customWidth="1"/>
    <col min="14" max="15" width="9.59765625" bestFit="1" customWidth="1"/>
    <col min="16" max="16" width="11.69921875" bestFit="1" customWidth="1"/>
    <col min="17" max="17" width="9.59765625" bestFit="1" customWidth="1"/>
  </cols>
  <sheetData>
    <row r="1" spans="3:17" x14ac:dyDescent="0.4">
      <c r="M1" t="s">
        <v>40</v>
      </c>
      <c r="N1" t="s">
        <v>31</v>
      </c>
      <c r="O1" t="s">
        <v>39</v>
      </c>
    </row>
    <row r="2" spans="3:17" ht="18" thickBot="1" x14ac:dyDescent="0.45">
      <c r="C2" s="26" t="s">
        <v>0</v>
      </c>
      <c r="D2" s="23" t="s">
        <v>1</v>
      </c>
      <c r="E2" s="26" t="s">
        <v>6</v>
      </c>
      <c r="F2" s="27" t="s">
        <v>5</v>
      </c>
      <c r="G2" s="27" t="s">
        <v>24</v>
      </c>
      <c r="H2" s="26" t="s">
        <v>12</v>
      </c>
      <c r="I2" s="27" t="s">
        <v>13</v>
      </c>
      <c r="J2" s="28" t="s">
        <v>14</v>
      </c>
      <c r="K2" s="26" t="s">
        <v>26</v>
      </c>
      <c r="L2" s="27" t="s">
        <v>15</v>
      </c>
      <c r="M2" s="27" t="s">
        <v>27</v>
      </c>
      <c r="N2" s="27" t="s">
        <v>28</v>
      </c>
      <c r="O2" s="27" t="s">
        <v>29</v>
      </c>
      <c r="P2" s="23" t="s">
        <v>30</v>
      </c>
    </row>
    <row r="3" spans="3:17" ht="18" thickTop="1" x14ac:dyDescent="0.4">
      <c r="C3" s="6" t="s">
        <v>2</v>
      </c>
      <c r="D3" s="9" t="s">
        <v>16</v>
      </c>
      <c r="E3" s="6">
        <v>5</v>
      </c>
      <c r="F3">
        <v>2</v>
      </c>
      <c r="G3">
        <f>E3*F3</f>
        <v>10</v>
      </c>
      <c r="H3" s="13">
        <v>8760</v>
      </c>
      <c r="I3" s="3">
        <f t="shared" ref="I3:I11" si="0">H3*F3</f>
        <v>17520</v>
      </c>
      <c r="J3" s="11">
        <f t="shared" ref="J3:J11" si="1">I3/G3</f>
        <v>1752</v>
      </c>
      <c r="K3" s="13"/>
      <c r="L3" s="3"/>
      <c r="M3" s="3"/>
      <c r="N3" s="3"/>
      <c r="O3" s="3"/>
      <c r="P3" s="15"/>
      <c r="Q3" s="3"/>
    </row>
    <row r="4" spans="3:17" x14ac:dyDescent="0.4">
      <c r="C4" s="6"/>
      <c r="D4" s="9" t="s">
        <v>20</v>
      </c>
      <c r="E4" s="6">
        <v>5</v>
      </c>
      <c r="F4">
        <v>2</v>
      </c>
      <c r="G4">
        <f t="shared" ref="G4:G20" si="2">E4*F4</f>
        <v>10</v>
      </c>
      <c r="H4" s="13">
        <v>9330</v>
      </c>
      <c r="I4" s="3">
        <f t="shared" si="0"/>
        <v>18660</v>
      </c>
      <c r="J4" s="11">
        <f t="shared" si="1"/>
        <v>1866</v>
      </c>
      <c r="K4" s="13"/>
      <c r="L4" s="3"/>
      <c r="M4" s="3"/>
      <c r="N4" s="3"/>
      <c r="O4" s="3"/>
      <c r="P4" s="15"/>
    </row>
    <row r="5" spans="3:17" x14ac:dyDescent="0.4">
      <c r="C5" s="6"/>
      <c r="D5" s="9" t="s">
        <v>17</v>
      </c>
      <c r="E5" s="6">
        <v>5</v>
      </c>
      <c r="F5">
        <v>1</v>
      </c>
      <c r="G5">
        <f t="shared" si="2"/>
        <v>5</v>
      </c>
      <c r="H5" s="13">
        <v>11050</v>
      </c>
      <c r="I5" s="3">
        <f t="shared" si="0"/>
        <v>11050</v>
      </c>
      <c r="J5" s="11">
        <f t="shared" si="1"/>
        <v>2210</v>
      </c>
      <c r="K5" s="13"/>
      <c r="L5" s="3"/>
      <c r="M5" s="3"/>
      <c r="N5" s="3"/>
      <c r="O5" s="3"/>
      <c r="P5" s="15"/>
    </row>
    <row r="6" spans="3:17" x14ac:dyDescent="0.4">
      <c r="C6" s="6"/>
      <c r="D6" s="9" t="s">
        <v>21</v>
      </c>
      <c r="E6" s="6">
        <v>5</v>
      </c>
      <c r="F6">
        <v>1</v>
      </c>
      <c r="G6">
        <f t="shared" si="2"/>
        <v>5</v>
      </c>
      <c r="H6" s="13">
        <v>11650</v>
      </c>
      <c r="I6" s="3">
        <f t="shared" si="0"/>
        <v>11650</v>
      </c>
      <c r="J6" s="11">
        <f t="shared" si="1"/>
        <v>2330</v>
      </c>
      <c r="K6" s="13"/>
      <c r="L6" s="3"/>
      <c r="M6" s="3"/>
      <c r="N6" s="3"/>
      <c r="O6" s="3"/>
      <c r="P6" s="15"/>
    </row>
    <row r="7" spans="3:17" x14ac:dyDescent="0.4">
      <c r="C7" s="6"/>
      <c r="D7" s="9" t="s">
        <v>18</v>
      </c>
      <c r="E7" s="6">
        <v>5</v>
      </c>
      <c r="F7">
        <v>3</v>
      </c>
      <c r="G7">
        <f t="shared" si="2"/>
        <v>15</v>
      </c>
      <c r="H7" s="13">
        <v>11650</v>
      </c>
      <c r="I7" s="3">
        <f t="shared" si="0"/>
        <v>34950</v>
      </c>
      <c r="J7" s="11">
        <f t="shared" si="1"/>
        <v>2330</v>
      </c>
      <c r="K7" s="13"/>
      <c r="L7" s="3"/>
      <c r="M7" s="3"/>
      <c r="N7" s="3"/>
      <c r="O7" s="3"/>
      <c r="P7" s="15"/>
    </row>
    <row r="8" spans="3:17" x14ac:dyDescent="0.4">
      <c r="C8" s="6"/>
      <c r="D8" s="9" t="s">
        <v>22</v>
      </c>
      <c r="E8" s="6">
        <v>5</v>
      </c>
      <c r="F8">
        <v>3</v>
      </c>
      <c r="G8">
        <f t="shared" si="2"/>
        <v>15</v>
      </c>
      <c r="H8" s="13">
        <v>12250</v>
      </c>
      <c r="I8" s="3">
        <f t="shared" si="0"/>
        <v>36750</v>
      </c>
      <c r="J8" s="11">
        <f t="shared" si="1"/>
        <v>2450</v>
      </c>
      <c r="K8" s="13"/>
      <c r="L8" s="3"/>
      <c r="M8" s="3"/>
      <c r="N8" s="3"/>
      <c r="O8" s="3"/>
      <c r="P8" s="15"/>
    </row>
    <row r="9" spans="3:17" x14ac:dyDescent="0.4">
      <c r="C9" s="6"/>
      <c r="D9" s="9" t="s">
        <v>19</v>
      </c>
      <c r="E9" s="6">
        <v>5</v>
      </c>
      <c r="F9">
        <v>1</v>
      </c>
      <c r="G9">
        <f t="shared" si="2"/>
        <v>5</v>
      </c>
      <c r="H9" s="13">
        <v>13050</v>
      </c>
      <c r="I9" s="3">
        <f t="shared" si="0"/>
        <v>13050</v>
      </c>
      <c r="J9" s="11">
        <f t="shared" si="1"/>
        <v>2610</v>
      </c>
      <c r="K9" s="13"/>
      <c r="L9" s="3"/>
      <c r="M9" s="3"/>
      <c r="N9" s="3"/>
      <c r="O9" s="3"/>
      <c r="P9" s="15"/>
    </row>
    <row r="10" spans="3:17" x14ac:dyDescent="0.4">
      <c r="C10" s="6"/>
      <c r="D10" s="9" t="s">
        <v>23</v>
      </c>
      <c r="E10" s="6">
        <v>5</v>
      </c>
      <c r="F10">
        <v>1</v>
      </c>
      <c r="G10">
        <f t="shared" si="2"/>
        <v>5</v>
      </c>
      <c r="H10" s="13">
        <v>13600</v>
      </c>
      <c r="I10" s="3">
        <f t="shared" si="0"/>
        <v>13600</v>
      </c>
      <c r="J10" s="11">
        <f t="shared" si="1"/>
        <v>2720</v>
      </c>
      <c r="K10" s="13"/>
      <c r="L10" s="3"/>
      <c r="M10" s="3"/>
      <c r="N10" s="3"/>
      <c r="O10" s="3"/>
      <c r="P10" s="15"/>
    </row>
    <row r="11" spans="3:17" x14ac:dyDescent="0.4">
      <c r="C11" s="6" t="s">
        <v>3</v>
      </c>
      <c r="D11" s="9" t="s">
        <v>25</v>
      </c>
      <c r="E11" s="6">
        <v>5</v>
      </c>
      <c r="F11">
        <v>3</v>
      </c>
      <c r="G11">
        <f t="shared" si="2"/>
        <v>15</v>
      </c>
      <c r="H11" s="13">
        <v>25983</v>
      </c>
      <c r="I11" s="3">
        <f t="shared" si="0"/>
        <v>77949</v>
      </c>
      <c r="J11" s="11">
        <f t="shared" si="1"/>
        <v>5196.6000000000004</v>
      </c>
      <c r="K11" s="13">
        <f>SUM(I3:I11)</f>
        <v>235179</v>
      </c>
      <c r="L11" s="3">
        <v>7948</v>
      </c>
      <c r="M11" s="3">
        <v>18843</v>
      </c>
      <c r="N11" s="3">
        <v>9440</v>
      </c>
      <c r="O11" s="3"/>
      <c r="P11" s="15">
        <f>K11+L11-M11-N11-O11</f>
        <v>214844</v>
      </c>
    </row>
    <row r="12" spans="3:17" x14ac:dyDescent="0.4">
      <c r="C12" s="7" t="s">
        <v>4</v>
      </c>
      <c r="D12" s="10" t="s">
        <v>7</v>
      </c>
      <c r="E12" s="7">
        <v>10</v>
      </c>
      <c r="F12" s="1">
        <v>3</v>
      </c>
      <c r="G12" s="1">
        <f t="shared" si="2"/>
        <v>30</v>
      </c>
      <c r="H12" s="14">
        <v>2440</v>
      </c>
      <c r="I12" s="4">
        <f t="shared" ref="I12:I26" si="3">H12*F12</f>
        <v>7320</v>
      </c>
      <c r="J12" s="12">
        <f>I12/G12</f>
        <v>244</v>
      </c>
      <c r="K12" s="14"/>
      <c r="L12" s="4"/>
      <c r="M12" s="4"/>
      <c r="N12" s="4"/>
      <c r="O12" s="4"/>
      <c r="P12" s="16"/>
    </row>
    <row r="13" spans="3:17" x14ac:dyDescent="0.4">
      <c r="C13" s="6"/>
      <c r="D13" s="9" t="s">
        <v>8</v>
      </c>
      <c r="E13" s="6">
        <v>10</v>
      </c>
      <c r="F13">
        <v>5</v>
      </c>
      <c r="G13">
        <f t="shared" si="2"/>
        <v>50</v>
      </c>
      <c r="H13" s="13">
        <v>2620</v>
      </c>
      <c r="I13" s="3">
        <f t="shared" si="3"/>
        <v>13100</v>
      </c>
      <c r="J13" s="11">
        <f t="shared" ref="J13:J26" si="4">I13/(F13*E13)</f>
        <v>262</v>
      </c>
      <c r="K13" s="13"/>
      <c r="L13" s="3"/>
      <c r="M13" s="3"/>
      <c r="N13" s="3"/>
      <c r="O13" s="3"/>
      <c r="P13" s="15"/>
    </row>
    <row r="14" spans="3:17" x14ac:dyDescent="0.4">
      <c r="C14" s="6"/>
      <c r="D14" s="9" t="s">
        <v>9</v>
      </c>
      <c r="E14" s="6">
        <v>10</v>
      </c>
      <c r="F14">
        <v>3</v>
      </c>
      <c r="G14">
        <f t="shared" si="2"/>
        <v>30</v>
      </c>
      <c r="H14" s="13">
        <v>2980</v>
      </c>
      <c r="I14" s="3">
        <f t="shared" si="3"/>
        <v>8940</v>
      </c>
      <c r="J14" s="11">
        <f t="shared" si="4"/>
        <v>298</v>
      </c>
      <c r="K14" s="13"/>
      <c r="L14" s="3"/>
      <c r="M14" s="3"/>
      <c r="N14" s="3"/>
      <c r="O14" s="3"/>
      <c r="P14" s="15"/>
    </row>
    <row r="15" spans="3:17" x14ac:dyDescent="0.4">
      <c r="C15" s="6"/>
      <c r="D15" s="9" t="s">
        <v>10</v>
      </c>
      <c r="E15" s="6">
        <v>10</v>
      </c>
      <c r="F15">
        <v>1</v>
      </c>
      <c r="G15">
        <f t="shared" si="2"/>
        <v>10</v>
      </c>
      <c r="H15" s="13">
        <v>3160</v>
      </c>
      <c r="I15" s="3">
        <f t="shared" si="3"/>
        <v>3160</v>
      </c>
      <c r="J15" s="11">
        <f t="shared" si="4"/>
        <v>316</v>
      </c>
      <c r="K15" s="13"/>
      <c r="L15" s="3"/>
      <c r="M15" s="3"/>
      <c r="N15" s="3"/>
      <c r="O15" s="3"/>
      <c r="P15" s="15"/>
    </row>
    <row r="16" spans="3:17" x14ac:dyDescent="0.4">
      <c r="C16" s="6"/>
      <c r="D16" s="9" t="s">
        <v>11</v>
      </c>
      <c r="E16" s="6">
        <v>10</v>
      </c>
      <c r="F16">
        <v>2</v>
      </c>
      <c r="G16">
        <f t="shared" si="2"/>
        <v>20</v>
      </c>
      <c r="H16" s="13">
        <v>3360</v>
      </c>
      <c r="I16" s="3">
        <f t="shared" si="3"/>
        <v>6720</v>
      </c>
      <c r="J16" s="11">
        <f t="shared" si="4"/>
        <v>336</v>
      </c>
      <c r="K16" s="13">
        <f>SUM(I12:I16)</f>
        <v>39240</v>
      </c>
      <c r="L16" s="3">
        <v>3044</v>
      </c>
      <c r="M16" s="3">
        <v>2922</v>
      </c>
      <c r="N16" s="3">
        <v>1541</v>
      </c>
      <c r="O16" s="3">
        <v>2755</v>
      </c>
      <c r="P16" s="15">
        <f>K16+L16-M16-N16-O16</f>
        <v>35066</v>
      </c>
    </row>
    <row r="17" spans="3:17" x14ac:dyDescent="0.4">
      <c r="C17" s="7" t="s">
        <v>32</v>
      </c>
      <c r="D17" s="10" t="s">
        <v>33</v>
      </c>
      <c r="E17" s="7">
        <v>50</v>
      </c>
      <c r="F17" s="1">
        <v>2</v>
      </c>
      <c r="G17" s="1">
        <f t="shared" si="2"/>
        <v>100</v>
      </c>
      <c r="H17" s="14">
        <v>1942</v>
      </c>
      <c r="I17" s="4">
        <f t="shared" si="3"/>
        <v>3884</v>
      </c>
      <c r="J17" s="12">
        <f t="shared" si="4"/>
        <v>38.840000000000003</v>
      </c>
      <c r="K17" s="14"/>
      <c r="L17" s="4"/>
      <c r="M17" s="4"/>
      <c r="N17" s="4"/>
      <c r="O17" s="4"/>
      <c r="P17" s="16"/>
    </row>
    <row r="18" spans="3:17" x14ac:dyDescent="0.4">
      <c r="C18" s="6"/>
      <c r="D18" s="9" t="s">
        <v>34</v>
      </c>
      <c r="E18" s="6">
        <v>50</v>
      </c>
      <c r="F18">
        <v>2</v>
      </c>
      <c r="G18">
        <f t="shared" si="2"/>
        <v>100</v>
      </c>
      <c r="H18" s="13">
        <v>1157</v>
      </c>
      <c r="I18" s="3">
        <f t="shared" si="3"/>
        <v>2314</v>
      </c>
      <c r="J18" s="11">
        <f t="shared" si="4"/>
        <v>23.14</v>
      </c>
      <c r="K18" s="13"/>
      <c r="L18" s="3"/>
      <c r="M18" s="3"/>
      <c r="N18" s="3"/>
      <c r="O18" s="3"/>
      <c r="P18" s="15"/>
    </row>
    <row r="19" spans="3:17" x14ac:dyDescent="0.4">
      <c r="C19" s="6"/>
      <c r="D19" s="9" t="s">
        <v>35</v>
      </c>
      <c r="E19" s="6">
        <v>50</v>
      </c>
      <c r="F19">
        <v>1</v>
      </c>
      <c r="G19">
        <f t="shared" si="2"/>
        <v>50</v>
      </c>
      <c r="H19" s="13">
        <v>1942</v>
      </c>
      <c r="I19" s="3">
        <f t="shared" si="3"/>
        <v>1942</v>
      </c>
      <c r="J19" s="11">
        <f t="shared" si="4"/>
        <v>38.840000000000003</v>
      </c>
      <c r="K19" s="13">
        <f>SUM(I17:I19)</f>
        <v>8140</v>
      </c>
      <c r="L19" s="3"/>
      <c r="M19" s="3">
        <v>652</v>
      </c>
      <c r="N19" s="3">
        <v>315</v>
      </c>
      <c r="O19" s="3"/>
      <c r="P19" s="15">
        <f>K19+L19-M19-N19-O19</f>
        <v>7173</v>
      </c>
    </row>
    <row r="20" spans="3:17" x14ac:dyDescent="0.4">
      <c r="C20" s="7" t="s">
        <v>36</v>
      </c>
      <c r="D20" s="10" t="s">
        <v>37</v>
      </c>
      <c r="E20" s="7">
        <v>1</v>
      </c>
      <c r="F20" s="1">
        <v>1</v>
      </c>
      <c r="G20" s="1">
        <f t="shared" si="2"/>
        <v>1</v>
      </c>
      <c r="H20" s="14">
        <v>2320</v>
      </c>
      <c r="I20" s="4">
        <f t="shared" si="3"/>
        <v>2320</v>
      </c>
      <c r="J20" s="12">
        <f t="shared" si="4"/>
        <v>2320</v>
      </c>
      <c r="K20" s="14"/>
      <c r="L20" s="4"/>
      <c r="M20" s="4"/>
      <c r="N20" s="4"/>
      <c r="O20" s="4"/>
      <c r="P20" s="16"/>
    </row>
    <row r="21" spans="3:17" x14ac:dyDescent="0.4">
      <c r="C21" s="6"/>
      <c r="D21" s="9" t="s">
        <v>38</v>
      </c>
      <c r="E21" s="6">
        <v>1</v>
      </c>
      <c r="F21">
        <v>1</v>
      </c>
      <c r="G21">
        <v>1</v>
      </c>
      <c r="H21" s="13">
        <v>2700</v>
      </c>
      <c r="I21" s="3">
        <f t="shared" si="3"/>
        <v>2700</v>
      </c>
      <c r="J21" s="11">
        <f t="shared" si="4"/>
        <v>2700</v>
      </c>
      <c r="K21" s="13">
        <f>SUM(I20:I21)</f>
        <v>5020</v>
      </c>
      <c r="L21" s="3"/>
      <c r="M21" s="3">
        <v>403</v>
      </c>
      <c r="N21" s="3">
        <v>194</v>
      </c>
      <c r="O21" s="3"/>
      <c r="P21" s="15">
        <f>K21+L21-M21-N21-O21</f>
        <v>4423</v>
      </c>
    </row>
    <row r="22" spans="3:17" x14ac:dyDescent="0.4">
      <c r="C22" s="7" t="s">
        <v>41</v>
      </c>
      <c r="D22" s="10" t="s">
        <v>42</v>
      </c>
      <c r="E22" s="7">
        <v>1</v>
      </c>
      <c r="F22" s="1">
        <v>2</v>
      </c>
      <c r="G22" s="1">
        <v>2</v>
      </c>
      <c r="H22" s="14">
        <v>7670</v>
      </c>
      <c r="I22" s="4">
        <f t="shared" si="3"/>
        <v>15340</v>
      </c>
      <c r="J22" s="12">
        <f t="shared" si="4"/>
        <v>7670</v>
      </c>
      <c r="K22" s="14">
        <f>SUM(I22)</f>
        <v>15340</v>
      </c>
      <c r="L22" s="4">
        <v>13</v>
      </c>
      <c r="M22" s="4"/>
      <c r="N22" s="4"/>
      <c r="O22" s="4">
        <v>306</v>
      </c>
      <c r="P22" s="16">
        <f>K22+L22-M22-N22-O22</f>
        <v>15047</v>
      </c>
    </row>
    <row r="23" spans="3:17" x14ac:dyDescent="0.4">
      <c r="C23" s="7" t="s">
        <v>43</v>
      </c>
      <c r="D23" s="10" t="s">
        <v>44</v>
      </c>
      <c r="E23" s="7">
        <v>500</v>
      </c>
      <c r="F23" s="1">
        <v>1</v>
      </c>
      <c r="G23" s="1">
        <v>500</v>
      </c>
      <c r="H23" s="14">
        <v>45100</v>
      </c>
      <c r="I23" s="4">
        <f t="shared" si="3"/>
        <v>45100</v>
      </c>
      <c r="J23" s="12">
        <f t="shared" si="4"/>
        <v>90.2</v>
      </c>
      <c r="K23" s="14">
        <f>SUM(I23)</f>
        <v>45100</v>
      </c>
      <c r="L23" s="4"/>
      <c r="M23" s="4">
        <v>3614</v>
      </c>
      <c r="N23" s="4">
        <v>1746</v>
      </c>
      <c r="O23" s="4"/>
      <c r="P23" s="16">
        <f>K23+L23-M23-N23-O23</f>
        <v>39740</v>
      </c>
    </row>
    <row r="24" spans="3:17" x14ac:dyDescent="0.4">
      <c r="C24" s="5" t="s">
        <v>45</v>
      </c>
      <c r="D24" s="8"/>
      <c r="E24" s="5">
        <v>1</v>
      </c>
      <c r="F24" s="2">
        <v>1</v>
      </c>
      <c r="G24" s="2">
        <v>1</v>
      </c>
      <c r="H24" s="17">
        <v>4000</v>
      </c>
      <c r="I24" s="18">
        <f t="shared" si="3"/>
        <v>4000</v>
      </c>
      <c r="J24" s="19">
        <f t="shared" si="4"/>
        <v>4000</v>
      </c>
      <c r="K24" s="17">
        <f>SUM(I24)</f>
        <v>4000</v>
      </c>
      <c r="L24" s="18"/>
      <c r="M24" s="18">
        <v>310</v>
      </c>
      <c r="N24" s="18">
        <v>150</v>
      </c>
      <c r="O24" s="18">
        <v>134</v>
      </c>
      <c r="P24" s="20">
        <f>K24+L24-M24-N24-O24</f>
        <v>3406</v>
      </c>
    </row>
    <row r="25" spans="3:17" x14ac:dyDescent="0.4">
      <c r="C25" s="5" t="s">
        <v>48</v>
      </c>
      <c r="D25" s="8" t="s">
        <v>47</v>
      </c>
      <c r="E25" s="5">
        <v>1</v>
      </c>
      <c r="F25" s="2">
        <v>1</v>
      </c>
      <c r="G25" s="2">
        <v>1</v>
      </c>
      <c r="H25" s="17">
        <v>170394</v>
      </c>
      <c r="I25" s="18">
        <f t="shared" si="3"/>
        <v>170394</v>
      </c>
      <c r="J25" s="19">
        <f t="shared" si="4"/>
        <v>170394</v>
      </c>
      <c r="K25" s="17">
        <f t="shared" ref="K25:K26" si="5">SUM(I25)</f>
        <v>170394</v>
      </c>
      <c r="L25" s="2"/>
      <c r="M25" s="2"/>
      <c r="N25" s="2"/>
      <c r="O25" s="2"/>
      <c r="P25" s="20">
        <f t="shared" ref="P25:P26" si="6">K25+L25-M25-N25-O25</f>
        <v>170394</v>
      </c>
    </row>
    <row r="26" spans="3:17" x14ac:dyDescent="0.4">
      <c r="C26" s="5" t="s">
        <v>46</v>
      </c>
      <c r="D26" s="8" t="s">
        <v>50</v>
      </c>
      <c r="E26" s="5">
        <v>1</v>
      </c>
      <c r="F26" s="2">
        <v>1</v>
      </c>
      <c r="G26" s="22">
        <v>1</v>
      </c>
      <c r="H26" s="21">
        <f>198474+130541</f>
        <v>329015</v>
      </c>
      <c r="I26" s="18">
        <f t="shared" si="3"/>
        <v>329015</v>
      </c>
      <c r="J26" s="19">
        <f t="shared" si="4"/>
        <v>329015</v>
      </c>
      <c r="K26" s="17">
        <f t="shared" si="5"/>
        <v>329015</v>
      </c>
      <c r="L26" s="2"/>
      <c r="M26" s="2"/>
      <c r="N26" s="2"/>
      <c r="O26" s="2"/>
      <c r="P26" s="20">
        <f t="shared" si="6"/>
        <v>329015</v>
      </c>
    </row>
    <row r="27" spans="3:17" x14ac:dyDescent="0.4">
      <c r="C27" s="6" t="s">
        <v>52</v>
      </c>
      <c r="D27" s="9" t="s">
        <v>53</v>
      </c>
      <c r="E27" s="6">
        <v>1</v>
      </c>
      <c r="F27">
        <v>1</v>
      </c>
      <c r="G27" s="29">
        <v>1</v>
      </c>
      <c r="H27" s="30">
        <v>7589</v>
      </c>
      <c r="I27" s="3">
        <f t="shared" ref="I27:I30" si="7">H27*F27</f>
        <v>7589</v>
      </c>
      <c r="J27" s="11">
        <f t="shared" ref="J27:J30" si="8">I27/(F27*E27)</f>
        <v>7589</v>
      </c>
      <c r="K27" s="13">
        <f t="shared" ref="K27:K30" si="9">SUM(I27)</f>
        <v>7589</v>
      </c>
      <c r="P27" s="15">
        <f t="shared" ref="P27:P30" si="10">K27+L27-M27-N27-O27</f>
        <v>7589</v>
      </c>
      <c r="Q27" t="s">
        <v>60</v>
      </c>
    </row>
    <row r="28" spans="3:17" x14ac:dyDescent="0.4">
      <c r="C28" s="5" t="s">
        <v>54</v>
      </c>
      <c r="D28" s="8" t="s">
        <v>55</v>
      </c>
      <c r="E28" s="5">
        <v>1</v>
      </c>
      <c r="F28" s="2">
        <v>120</v>
      </c>
      <c r="G28" s="22">
        <v>1</v>
      </c>
      <c r="H28" s="21">
        <v>300</v>
      </c>
      <c r="I28" s="18">
        <f t="shared" si="7"/>
        <v>36000</v>
      </c>
      <c r="J28" s="19">
        <f t="shared" si="8"/>
        <v>300</v>
      </c>
      <c r="K28" s="17">
        <f t="shared" si="9"/>
        <v>36000</v>
      </c>
      <c r="L28" s="2"/>
      <c r="M28" s="2"/>
      <c r="N28" s="2"/>
      <c r="O28" s="2"/>
      <c r="P28" s="20">
        <f t="shared" si="10"/>
        <v>36000</v>
      </c>
    </row>
    <row r="29" spans="3:17" x14ac:dyDescent="0.4">
      <c r="C29" s="6" t="s">
        <v>56</v>
      </c>
      <c r="D29" s="9" t="s">
        <v>57</v>
      </c>
      <c r="E29" s="6">
        <v>1</v>
      </c>
      <c r="F29">
        <v>1</v>
      </c>
      <c r="G29" s="29">
        <v>1</v>
      </c>
      <c r="H29" s="30">
        <v>12960</v>
      </c>
      <c r="I29" s="3">
        <f t="shared" si="7"/>
        <v>12960</v>
      </c>
      <c r="J29" s="11">
        <f t="shared" si="8"/>
        <v>12960</v>
      </c>
      <c r="K29" s="13">
        <f t="shared" si="9"/>
        <v>12960</v>
      </c>
      <c r="P29" s="15">
        <f t="shared" si="10"/>
        <v>12960</v>
      </c>
    </row>
    <row r="30" spans="3:17" ht="18" thickBot="1" x14ac:dyDescent="0.45">
      <c r="C30" s="5" t="s">
        <v>58</v>
      </c>
      <c r="D30" s="8" t="s">
        <v>59</v>
      </c>
      <c r="E30" s="5">
        <v>1</v>
      </c>
      <c r="F30" s="2">
        <v>1</v>
      </c>
      <c r="G30" s="22">
        <v>1</v>
      </c>
      <c r="H30" s="21">
        <v>30165</v>
      </c>
      <c r="I30" s="18">
        <f t="shared" si="7"/>
        <v>30165</v>
      </c>
      <c r="J30" s="19">
        <f t="shared" si="8"/>
        <v>30165</v>
      </c>
      <c r="K30" s="17">
        <f t="shared" si="9"/>
        <v>30165</v>
      </c>
      <c r="L30" s="2"/>
      <c r="M30" s="2"/>
      <c r="N30" s="2"/>
      <c r="O30" s="1"/>
      <c r="P30" s="16">
        <f t="shared" si="10"/>
        <v>30165</v>
      </c>
      <c r="Q30" t="s">
        <v>61</v>
      </c>
    </row>
    <row r="31" spans="3:17" ht="18" thickBot="1" x14ac:dyDescent="0.45">
      <c r="O31" s="24" t="s">
        <v>49</v>
      </c>
      <c r="P31" s="25">
        <f t="shared" ref="P31" si="11">SUM(P7:P30)</f>
        <v>905822</v>
      </c>
    </row>
    <row r="32" spans="3:17" x14ac:dyDescent="0.4">
      <c r="C32" t="s">
        <v>51</v>
      </c>
    </row>
    <row r="33" spans="3:3" x14ac:dyDescent="0.4">
      <c r="C33" t="s">
        <v>62</v>
      </c>
    </row>
    <row r="34" spans="3:3" x14ac:dyDescent="0.4">
      <c r="C34" t="s">
        <v>63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허건</dc:creator>
  <cp:lastModifiedBy>허건</cp:lastModifiedBy>
  <dcterms:created xsi:type="dcterms:W3CDTF">2015-06-05T18:19:34Z</dcterms:created>
  <dcterms:modified xsi:type="dcterms:W3CDTF">2024-07-17T01:32:27Z</dcterms:modified>
</cp:coreProperties>
</file>