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Datos Daniel\Sena\Trimestres\I Trimestre 1193362 FD\"/>
    </mc:Choice>
  </mc:AlternateContent>
  <bookViews>
    <workbookView xWindow="35340" yWindow="0" windowWidth="19560" windowHeight="8340"/>
  </bookViews>
  <sheets>
    <sheet name="Listado Asistencia" sheetId="1" r:id="rId1"/>
    <sheet name="Actividad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4" i="1" l="1"/>
  <c r="AG34" i="1" s="1"/>
  <c r="AH34" i="1" s="1"/>
  <c r="AF34" i="1"/>
  <c r="L49" i="1" l="1"/>
  <c r="M49" i="1"/>
  <c r="N49" i="1"/>
  <c r="O49" i="1"/>
  <c r="P49" i="1"/>
  <c r="Q49" i="1"/>
  <c r="R49" i="1"/>
  <c r="S49" i="1"/>
  <c r="T49" i="1"/>
  <c r="H49" i="1"/>
  <c r="I49" i="1"/>
  <c r="J49" i="1"/>
  <c r="K49" i="1"/>
  <c r="AE44" i="1" l="1"/>
  <c r="AF44" i="1"/>
  <c r="AG44" i="1" l="1"/>
  <c r="AE43" i="1"/>
  <c r="AF43" i="1"/>
  <c r="U49" i="1"/>
  <c r="V49" i="1"/>
  <c r="W49" i="1"/>
  <c r="X49" i="1"/>
  <c r="Y49" i="1"/>
  <c r="Z49" i="1"/>
  <c r="AA49" i="1"/>
  <c r="AB49" i="1"/>
  <c r="AC49" i="1"/>
  <c r="AD49" i="1"/>
  <c r="AE49" i="1"/>
  <c r="AF49" i="1"/>
  <c r="AE40" i="1"/>
  <c r="AF40" i="1"/>
  <c r="AE37" i="1"/>
  <c r="AF37" i="1"/>
  <c r="AE36" i="1"/>
  <c r="AF36" i="1"/>
  <c r="AE33" i="1"/>
  <c r="AF33" i="1"/>
  <c r="AE32" i="1"/>
  <c r="AF32" i="1"/>
  <c r="AE27" i="1"/>
  <c r="AF27" i="1"/>
  <c r="AE26" i="1"/>
  <c r="AF26" i="1"/>
  <c r="AE25" i="1"/>
  <c r="AF25" i="1"/>
  <c r="AE24" i="1"/>
  <c r="AF24" i="1"/>
  <c r="AE23" i="1"/>
  <c r="AF23" i="1"/>
  <c r="AE22" i="1"/>
  <c r="AF22" i="1"/>
  <c r="AE21" i="1"/>
  <c r="AF21" i="1"/>
  <c r="AE20" i="1"/>
  <c r="AF20" i="1"/>
  <c r="AE19" i="1"/>
  <c r="AF19" i="1"/>
  <c r="AE18" i="1"/>
  <c r="AF18" i="1"/>
  <c r="AG43" i="1" l="1"/>
  <c r="AG23" i="1"/>
  <c r="AH23" i="1" s="1"/>
  <c r="AG26" i="1"/>
  <c r="AH26" i="1" s="1"/>
  <c r="AG37" i="1"/>
  <c r="AH37" i="1" s="1"/>
  <c r="AG33" i="1"/>
  <c r="AH33" i="1" s="1"/>
  <c r="AG22" i="1"/>
  <c r="AH22" i="1" s="1"/>
  <c r="AG19" i="1"/>
  <c r="AH19" i="1" s="1"/>
  <c r="AG32" i="1"/>
  <c r="AH32" i="1" s="1"/>
  <c r="AG27" i="1"/>
  <c r="AH27" i="1" s="1"/>
  <c r="AG24" i="1"/>
  <c r="AH24" i="1" s="1"/>
  <c r="AG20" i="1"/>
  <c r="AH20" i="1" s="1"/>
  <c r="AG18" i="1"/>
  <c r="AH18" i="1" s="1"/>
  <c r="AG49" i="1"/>
  <c r="AH43" i="1" s="1"/>
  <c r="AG40" i="1"/>
  <c r="AH40" i="1" s="1"/>
  <c r="AG36" i="1"/>
  <c r="AH36" i="1" s="1"/>
  <c r="AG25" i="1"/>
  <c r="AH25" i="1" s="1"/>
  <c r="AG21" i="1"/>
  <c r="AH21" i="1" s="1"/>
  <c r="AE8" i="1"/>
  <c r="AE9" i="1"/>
  <c r="AE10" i="1"/>
  <c r="AE11" i="1"/>
  <c r="AE12" i="1"/>
  <c r="AE13" i="1"/>
  <c r="AE14" i="1"/>
  <c r="AE15" i="1"/>
  <c r="AE16" i="1"/>
  <c r="AE17" i="1"/>
  <c r="AE28" i="1"/>
  <c r="AE29" i="1"/>
  <c r="AE30" i="1"/>
  <c r="AE31" i="1"/>
  <c r="AE38" i="1"/>
  <c r="AE39" i="1"/>
  <c r="AE41" i="1"/>
  <c r="AE42" i="1"/>
  <c r="AE7" i="1"/>
  <c r="X7" i="2" l="1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6" i="2"/>
  <c r="S7" i="2" l="1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6" i="2"/>
  <c r="AF8" i="1"/>
  <c r="AF9" i="1"/>
  <c r="AF10" i="1"/>
  <c r="AF11" i="1"/>
  <c r="AF12" i="1"/>
  <c r="AF13" i="1"/>
  <c r="AF14" i="1"/>
  <c r="AF15" i="1"/>
  <c r="AF16" i="1"/>
  <c r="AF17" i="1"/>
  <c r="AF28" i="1"/>
  <c r="AF29" i="1"/>
  <c r="AF30" i="1"/>
  <c r="AF31" i="1"/>
  <c r="AF38" i="1"/>
  <c r="AF39" i="1"/>
  <c r="AF41" i="1"/>
  <c r="AF42" i="1"/>
  <c r="AF7" i="1"/>
  <c r="AG11" i="1" l="1"/>
  <c r="AH11" i="1" s="1"/>
  <c r="D11" i="2" s="1"/>
  <c r="AG30" i="1"/>
  <c r="AH30" i="1" s="1"/>
  <c r="D21" i="2" s="1"/>
  <c r="AG15" i="1"/>
  <c r="AH15" i="1" s="1"/>
  <c r="D15" i="2" s="1"/>
  <c r="AG9" i="1"/>
  <c r="AH9" i="1" s="1"/>
  <c r="D9" i="2" s="1"/>
  <c r="AG42" i="1"/>
  <c r="AH42" i="1" s="1"/>
  <c r="D26" i="2" s="1"/>
  <c r="AG17" i="1"/>
  <c r="AH17" i="1" s="1"/>
  <c r="D18" i="2" s="1"/>
  <c r="AG39" i="1"/>
  <c r="AH39" i="1" s="1"/>
  <c r="D24" i="2" s="1"/>
  <c r="AG10" i="1"/>
  <c r="AH10" i="1" s="1"/>
  <c r="D10" i="2" s="1"/>
  <c r="D7" i="2"/>
  <c r="AG41" i="1"/>
  <c r="AH41" i="1" s="1"/>
  <c r="D25" i="2" s="1"/>
  <c r="AG38" i="1"/>
  <c r="AH38" i="1" s="1"/>
  <c r="D23" i="2" s="1"/>
  <c r="AG28" i="1"/>
  <c r="AH28" i="1" s="1"/>
  <c r="D19" i="2" s="1"/>
  <c r="AG16" i="1"/>
  <c r="AH16" i="1" s="1"/>
  <c r="D16" i="2" s="1"/>
  <c r="AG14" i="1"/>
  <c r="AH14" i="1" s="1"/>
  <c r="D14" i="2" s="1"/>
  <c r="AG13" i="1"/>
  <c r="AH13" i="1" s="1"/>
  <c r="D13" i="2" s="1"/>
  <c r="AG8" i="1"/>
  <c r="AH8" i="1" s="1"/>
  <c r="D8" i="2" s="1"/>
  <c r="D17" i="2"/>
  <c r="AG31" i="1"/>
  <c r="AH31" i="1" s="1"/>
  <c r="D22" i="2" s="1"/>
  <c r="AG29" i="1"/>
  <c r="AH29" i="1" s="1"/>
  <c r="D20" i="2" s="1"/>
  <c r="AG7" i="1"/>
  <c r="AH7" i="1" s="1"/>
  <c r="D6" i="2" s="1"/>
  <c r="Y6" i="2" s="1"/>
  <c r="AG12" i="1"/>
  <c r="Y26" i="2" l="1"/>
  <c r="Y25" i="2"/>
  <c r="Y24" i="2"/>
  <c r="Y23" i="2"/>
  <c r="Y22" i="2"/>
  <c r="Y21" i="2"/>
  <c r="Y20" i="2"/>
  <c r="Y19" i="2"/>
  <c r="Y18" i="2"/>
  <c r="Y17" i="2"/>
  <c r="Y16" i="2"/>
  <c r="Y15" i="2"/>
  <c r="Y14" i="2"/>
  <c r="Y11" i="2"/>
  <c r="Y10" i="2"/>
  <c r="Y9" i="2"/>
  <c r="Y8" i="2"/>
  <c r="Y7" i="2"/>
  <c r="Y13" i="2"/>
  <c r="AH12" i="1"/>
  <c r="D12" i="2" s="1"/>
  <c r="Y12" i="2" l="1"/>
</calcChain>
</file>

<file path=xl/sharedStrings.xml><?xml version="1.0" encoding="utf-8"?>
<sst xmlns="http://schemas.openxmlformats.org/spreadsheetml/2006/main" count="482" uniqueCount="239">
  <si>
    <t>Jenny Paola</t>
  </si>
  <si>
    <t>Barrera Gonzalez</t>
  </si>
  <si>
    <t>Helberth Arley</t>
  </si>
  <si>
    <t>Bolivar Patiño</t>
  </si>
  <si>
    <t xml:space="preserve">Julieth Natalia </t>
  </si>
  <si>
    <t>Castro</t>
  </si>
  <si>
    <t>Juan Carlos</t>
  </si>
  <si>
    <t>Duarte Barrera</t>
  </si>
  <si>
    <t>Mariana Esther</t>
  </si>
  <si>
    <t>Florian Beleño</t>
  </si>
  <si>
    <t xml:space="preserve">Edgar Arturo </t>
  </si>
  <si>
    <t>Garcia</t>
  </si>
  <si>
    <t>Claudia Marcela</t>
  </si>
  <si>
    <t>Pachon Briceño</t>
  </si>
  <si>
    <t>Leidy Johana</t>
  </si>
  <si>
    <t>Rosas Sanchez</t>
  </si>
  <si>
    <t>Adriana Luz</t>
  </si>
  <si>
    <t>Tarazon</t>
  </si>
  <si>
    <t xml:space="preserve">Reynaldo </t>
  </si>
  <si>
    <t>Vargas Gaitan</t>
  </si>
  <si>
    <t>J</t>
  </si>
  <si>
    <t>I</t>
  </si>
  <si>
    <t>Justificada</t>
  </si>
  <si>
    <t>Injustificada</t>
  </si>
  <si>
    <t>Clave del Color</t>
  </si>
  <si>
    <t>Vi</t>
  </si>
  <si>
    <t>Mi</t>
  </si>
  <si>
    <t>Lu</t>
  </si>
  <si>
    <t>GRUPO</t>
  </si>
  <si>
    <t>TRIMESTRE</t>
  </si>
  <si>
    <t>REGISTRO DE ASISTENCIA APRENDICES</t>
  </si>
  <si>
    <t>P</t>
  </si>
  <si>
    <t>Presente</t>
  </si>
  <si>
    <t>Total</t>
  </si>
  <si>
    <t>Total I</t>
  </si>
  <si>
    <t>Total J</t>
  </si>
  <si>
    <t>Asistencia</t>
  </si>
  <si>
    <t>Valencia Hernandez</t>
  </si>
  <si>
    <t>Diego Camilo</t>
  </si>
  <si>
    <t>Alvarado Aguilar</t>
  </si>
  <si>
    <t>Cristian Camilo</t>
  </si>
  <si>
    <t>Sierra rojas</t>
  </si>
  <si>
    <t>Nelcy Fabiola</t>
  </si>
  <si>
    <t>Alarcon Macias</t>
  </si>
  <si>
    <t xml:space="preserve">Gonzales Poveda </t>
  </si>
  <si>
    <t>Jerdy Nataly</t>
  </si>
  <si>
    <t>Ruiz Sarmiento</t>
  </si>
  <si>
    <t>Yohan Esteban</t>
  </si>
  <si>
    <t>Rocha Gutierrez</t>
  </si>
  <si>
    <t>Jose Ricardo</t>
  </si>
  <si>
    <t>Peralta Luna</t>
  </si>
  <si>
    <t>Alvarado Peña</t>
  </si>
  <si>
    <t>Diego Andres</t>
  </si>
  <si>
    <t>Carvajal</t>
  </si>
  <si>
    <t>Jonatan</t>
  </si>
  <si>
    <t>Yate culma</t>
  </si>
  <si>
    <t>Yuldor Andres</t>
  </si>
  <si>
    <t>Nota</t>
  </si>
  <si>
    <t>Actividades</t>
  </si>
  <si>
    <t>Guias Desarrollo VB.NET</t>
  </si>
  <si>
    <t>G1</t>
  </si>
  <si>
    <t>G2</t>
  </si>
  <si>
    <t>G3</t>
  </si>
  <si>
    <t>G4</t>
  </si>
  <si>
    <t>G5</t>
  </si>
  <si>
    <t>G6</t>
  </si>
  <si>
    <t>G7</t>
  </si>
  <si>
    <t>G8</t>
  </si>
  <si>
    <t>Taller Negociac.</t>
  </si>
  <si>
    <t>Evaluación Propuestas</t>
  </si>
  <si>
    <t>Licenciam. Soft</t>
  </si>
  <si>
    <t>Ley 80</t>
  </si>
  <si>
    <t>Términos Referencia</t>
  </si>
  <si>
    <t>Formac.</t>
  </si>
  <si>
    <t>FINAL</t>
  </si>
  <si>
    <t>PLAN DE TRABAJO Y CALIFICACIONES</t>
  </si>
  <si>
    <t>Rafael Esteban</t>
  </si>
  <si>
    <t>Seguimiento Proyecto</t>
  </si>
  <si>
    <t>MI</t>
  </si>
  <si>
    <t>Documento</t>
  </si>
  <si>
    <t>Nombre</t>
  </si>
  <si>
    <t>Apellido</t>
  </si>
  <si>
    <t>email</t>
  </si>
  <si>
    <t>1022999161</t>
  </si>
  <si>
    <t>DANIEL SEBASTIAN</t>
  </si>
  <si>
    <t>CELIS-SOTO</t>
  </si>
  <si>
    <t>dscelis4@misena.edu.co</t>
  </si>
  <si>
    <t>1016092838</t>
  </si>
  <si>
    <t>YEIMY ROCIO</t>
  </si>
  <si>
    <t>CERON-HERNANDEZ</t>
  </si>
  <si>
    <t>yrceron@misena.edu.co</t>
  </si>
  <si>
    <t>1074136064</t>
  </si>
  <si>
    <t>RAFAEL ALONSO</t>
  </si>
  <si>
    <t>CHAPARRO-RUIZ</t>
  </si>
  <si>
    <t>80750566</t>
  </si>
  <si>
    <t>YOAN ARLEY</t>
  </si>
  <si>
    <t>CHAVES-ERAZO</t>
  </si>
  <si>
    <t>yachaves66@misena.edu.co</t>
  </si>
  <si>
    <t>ROSENDO MIGUEL</t>
  </si>
  <si>
    <t>CORDERO GALARAGA</t>
  </si>
  <si>
    <t>1014211458</t>
  </si>
  <si>
    <t>JUAN MANUEL</t>
  </si>
  <si>
    <t>DIAZ-MUÑOZ</t>
  </si>
  <si>
    <t>1032406326</t>
  </si>
  <si>
    <t>JONATHAN ALEXANDER</t>
  </si>
  <si>
    <t>FIGUEROA-FIGUEROA</t>
  </si>
  <si>
    <t>alexander.figueroa326@gmail.com</t>
  </si>
  <si>
    <t>98091069920</t>
  </si>
  <si>
    <t>ROINER ESTIBER</t>
  </si>
  <si>
    <t>GOMEZ-PANESSO</t>
  </si>
  <si>
    <t>1003501267</t>
  </si>
  <si>
    <t>MAIRA ALEJANDRA</t>
  </si>
  <si>
    <t>GONZALEZ-HERNANDEZ</t>
  </si>
  <si>
    <t>1016083892</t>
  </si>
  <si>
    <t>JEIMY KATHERIN</t>
  </si>
  <si>
    <t>MARTINEZ-MEDINA</t>
  </si>
  <si>
    <t>1015450550</t>
  </si>
  <si>
    <t>KEINER DAVID</t>
  </si>
  <si>
    <t>MORA-CARRILLO</t>
  </si>
  <si>
    <t>98092210693</t>
  </si>
  <si>
    <t>VICTORIA CATERINE</t>
  </si>
  <si>
    <t>MUÑOZ-ALARCON</t>
  </si>
  <si>
    <t>98080266448</t>
  </si>
  <si>
    <t>LUIS ESTEBAN</t>
  </si>
  <si>
    <t>MURILLO-CLAVER</t>
  </si>
  <si>
    <t>lemurillo-claver@misena.edu.co</t>
  </si>
  <si>
    <t>1233896404</t>
  </si>
  <si>
    <t>ROSA ISCELA</t>
  </si>
  <si>
    <t>NUÑEZ-GALVÁN</t>
  </si>
  <si>
    <t>98080152078</t>
  </si>
  <si>
    <t>ANGIE CAROLINA</t>
  </si>
  <si>
    <t>ORTIZ-FORERO</t>
  </si>
  <si>
    <t>1007530885</t>
  </si>
  <si>
    <t>CINDY TATIANA</t>
  </si>
  <si>
    <t>80058224</t>
  </si>
  <si>
    <t>JOHN EDGARDO</t>
  </si>
  <si>
    <t>PEREZ-PEREZ</t>
  </si>
  <si>
    <t>john1992p@gmail.com</t>
  </si>
  <si>
    <t>1019017553</t>
  </si>
  <si>
    <t>JUAN ANTONIO</t>
  </si>
  <si>
    <t>RODRIGUEZ-PISCO</t>
  </si>
  <si>
    <t>1016070833</t>
  </si>
  <si>
    <t>JHON FREDDY</t>
  </si>
  <si>
    <t>RODRIGUEZ-RAMIREZ</t>
  </si>
  <si>
    <t>jrodriguez369@misena.edu.co</t>
  </si>
  <si>
    <t>52987379</t>
  </si>
  <si>
    <t>SANDRA YANETH</t>
  </si>
  <si>
    <t>RUIZ-RUIZ</t>
  </si>
  <si>
    <t>1013649036</t>
  </si>
  <si>
    <t>INGRID LORENA</t>
  </si>
  <si>
    <t>SANCHEZ-OBANDO</t>
  </si>
  <si>
    <t>98112610022</t>
  </si>
  <si>
    <t>JUAN SEBASTIAN</t>
  </si>
  <si>
    <t>SEPULVEDA-ZARATE</t>
  </si>
  <si>
    <t>52231316</t>
  </si>
  <si>
    <t>ESPERANZA DEL CARMEN</t>
  </si>
  <si>
    <t>SEQUEDA-TOLOSA</t>
  </si>
  <si>
    <t>1082946326</t>
  </si>
  <si>
    <t>LUIS EDUARDO</t>
  </si>
  <si>
    <t>VEGA-TORRES</t>
  </si>
  <si>
    <t>edvegato92@gmail.com</t>
  </si>
  <si>
    <t>YECENIA MILENA</t>
  </si>
  <si>
    <t>RUIZ BARRETO</t>
  </si>
  <si>
    <t>ymruiz58@misena.edu.co</t>
  </si>
  <si>
    <t>GERARDO ANTONIO</t>
  </si>
  <si>
    <t>PRIETO GUTIERREZ</t>
  </si>
  <si>
    <t>gaprieto16@misena.edu.co</t>
  </si>
  <si>
    <t>POLO NISPERUZA</t>
  </si>
  <si>
    <t>BLADIMIR ENRRIQUE</t>
  </si>
  <si>
    <t>JOSE MAURICIO</t>
  </si>
  <si>
    <t>CASAS BALLEN</t>
  </si>
  <si>
    <t>jmcasas2@misena.edu.co</t>
  </si>
  <si>
    <t>JOHN EDISON</t>
  </si>
  <si>
    <t>RIVEROS RAMIREZ</t>
  </si>
  <si>
    <t>jeriveros3@misena.edu.co</t>
  </si>
  <si>
    <t>JOHAN ANDRES</t>
  </si>
  <si>
    <t>CHAPARRO SANCHEZ</t>
  </si>
  <si>
    <t>JOSE LUIS</t>
  </si>
  <si>
    <t>HERNANDEZ CUENCA</t>
  </si>
  <si>
    <t>jlhernandez493@misena.edu.co</t>
  </si>
  <si>
    <t>ANGIE LISETH</t>
  </si>
  <si>
    <t>TIBAQUIRA</t>
  </si>
  <si>
    <t>1065656332</t>
  </si>
  <si>
    <t>DEINER YAMIT</t>
  </si>
  <si>
    <t>ARIZA-ARAUJO</t>
  </si>
  <si>
    <t>1064719770</t>
  </si>
  <si>
    <t>NEFER</t>
  </si>
  <si>
    <t>BARBOSA-PADILLA</t>
  </si>
  <si>
    <t>1024525510</t>
  </si>
  <si>
    <t>DIANA CATALINA</t>
  </si>
  <si>
    <t>CASTRO-ARIAS</t>
  </si>
  <si>
    <t>Julio</t>
  </si>
  <si>
    <t>SULEY MILENA</t>
  </si>
  <si>
    <t>ZAPATA ACEVEDO</t>
  </si>
  <si>
    <t>smzapata244@misena.edu.co</t>
  </si>
  <si>
    <t>D</t>
  </si>
  <si>
    <t>S</t>
  </si>
  <si>
    <t>dariza2@misena.edu.co</t>
  </si>
  <si>
    <t>rachaparro46@misena.edu.co</t>
  </si>
  <si>
    <t>p</t>
  </si>
  <si>
    <t>jmdiaz854@misena.edu.co</t>
  </si>
  <si>
    <t>regomez029@misena.edu.co</t>
  </si>
  <si>
    <t>jkmartinez29@misena.edu.co</t>
  </si>
  <si>
    <t>vcmunoz39@misena.edu.co</t>
  </si>
  <si>
    <t>acortiz870@misena.edu.co</t>
  </si>
  <si>
    <t>ctortiz58@misena.edu.co</t>
  </si>
  <si>
    <t>juan.rodriguez7@misena.edu.co</t>
  </si>
  <si>
    <t>syruiz97@misena.edu.co</t>
  </si>
  <si>
    <t>ilsanchez6@misena.edu.co</t>
  </si>
  <si>
    <t>jssepulveda22@misena.edu.co</t>
  </si>
  <si>
    <t>edsequeda@misena.edu.co</t>
  </si>
  <si>
    <t>MOYANO</t>
  </si>
  <si>
    <t>WILSON ARMANDO</t>
  </si>
  <si>
    <t>ebpolo@misena.edu.co</t>
  </si>
  <si>
    <t>rmcordero1@misena.edu.co</t>
  </si>
  <si>
    <t>wil2847@gmail.com</t>
  </si>
  <si>
    <t>dccastro01@misena.edu.co</t>
  </si>
  <si>
    <t>nbarbosa07@misena.edu.co</t>
  </si>
  <si>
    <t>johasanchez@misena.edu.co</t>
  </si>
  <si>
    <t>magonzalez762@misena.edu.co</t>
  </si>
  <si>
    <t>kdmora05@misena.edu.co</t>
  </si>
  <si>
    <t>ri4@misena.edu.co</t>
  </si>
  <si>
    <t>altibaquira4@misena.edu.co</t>
  </si>
  <si>
    <t>1053774812</t>
  </si>
  <si>
    <t>1030548246</t>
  </si>
  <si>
    <t>1010182281</t>
  </si>
  <si>
    <t>ANDRES FELIPE</t>
  </si>
  <si>
    <t>80087755</t>
  </si>
  <si>
    <t>YENNY ANDREA</t>
  </si>
  <si>
    <t>GARCIA TALERO</t>
  </si>
  <si>
    <t>OJEDA CORCHUELO</t>
  </si>
  <si>
    <t>JHON EDWARD</t>
  </si>
  <si>
    <t>JAIT ZIHIHO</t>
  </si>
  <si>
    <t>RINCON CHANAGA</t>
  </si>
  <si>
    <t>yagarcia64@misena.edu.co</t>
  </si>
  <si>
    <t>OSPINA</t>
  </si>
  <si>
    <t>1193362 G2  1193350</t>
  </si>
  <si>
    <t>Agosto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</si>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</sst>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0.0"/>
    <numFmt numFmtId="165" formatCode="_-* #,##0.0_-;\-* #,##0.0_-;_-* &quot;-&quot;_-;_-@_-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theme="1"/>
      <name val="Segoe UI Light"/>
      <family val="2"/>
    </font>
    <font>
      <sz val="10"/>
      <name val="Segoe UI Light"/>
      <family val="2"/>
    </font>
    <font>
      <sz val="10"/>
      <color theme="0"/>
      <name val="Segoe UI Light"/>
      <family val="2"/>
    </font>
    <font>
      <b/>
      <sz val="10"/>
      <color theme="0"/>
      <name val="Segoe UI Light"/>
      <family val="2"/>
    </font>
    <font>
      <b/>
      <sz val="16"/>
      <color theme="0"/>
      <name val="Segoe UI Light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Segoe UI Light"/>
      <family val="2"/>
    </font>
    <font>
      <sz val="9"/>
      <color theme="0"/>
      <name val="Segoe UI Light"/>
      <family val="2"/>
    </font>
    <font>
      <b/>
      <sz val="9"/>
      <name val="Segoe UI Light"/>
      <family val="2"/>
    </font>
    <font>
      <b/>
      <sz val="9"/>
      <color theme="0"/>
      <name val="Segoe UI Light"/>
      <family val="2"/>
    </font>
    <font>
      <sz val="9"/>
      <color theme="1"/>
      <name val="Segoe UI Light"/>
      <family val="2"/>
    </font>
    <font>
      <u/>
      <sz val="9"/>
      <color theme="1"/>
      <name val="Segoe UI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1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92">
    <xf numFmtId="0" fontId="0" fillId="0" borderId="0" xfId="0"/>
    <xf numFmtId="0" fontId="3" fillId="2" borderId="0" xfId="0" applyFont="1" applyFill="1" applyBorder="1"/>
    <xf numFmtId="0" fontId="3" fillId="2" borderId="0" xfId="1" applyFont="1" applyFill="1" applyBorder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9" fontId="5" fillId="15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wrapText="1"/>
    </xf>
    <xf numFmtId="0" fontId="3" fillId="5" borderId="0" xfId="0" applyFont="1" applyFill="1" applyBorder="1"/>
    <xf numFmtId="0" fontId="2" fillId="5" borderId="0" xfId="0" applyFont="1" applyFill="1"/>
    <xf numFmtId="0" fontId="3" fillId="5" borderId="0" xfId="1" applyFont="1" applyFill="1" applyBorder="1"/>
    <xf numFmtId="0" fontId="3" fillId="5" borderId="0" xfId="1" applyFont="1" applyFill="1" applyBorder="1" applyAlignment="1">
      <alignment horizontal="left"/>
    </xf>
    <xf numFmtId="164" fontId="2" fillId="14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5" fontId="2" fillId="5" borderId="0" xfId="2" applyNumberFormat="1" applyFont="1" applyFill="1"/>
    <xf numFmtId="165" fontId="2" fillId="2" borderId="0" xfId="2" applyNumberFormat="1" applyFont="1" applyFill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/>
    </xf>
    <xf numFmtId="0" fontId="10" fillId="2" borderId="0" xfId="0" applyFont="1" applyFill="1"/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10" fillId="2" borderId="0" xfId="0" applyFont="1" applyFill="1" applyAlignment="1">
      <alignment vertical="center"/>
    </xf>
    <xf numFmtId="0" fontId="9" fillId="2" borderId="0" xfId="0" applyFont="1" applyFill="1" applyBorder="1"/>
    <xf numFmtId="0" fontId="11" fillId="2" borderId="0" xfId="0" applyFont="1" applyFill="1" applyBorder="1" applyAlignment="1">
      <alignment horizontal="center"/>
    </xf>
    <xf numFmtId="0" fontId="9" fillId="11" borderId="0" xfId="0" applyFont="1" applyFill="1"/>
    <xf numFmtId="0" fontId="11" fillId="11" borderId="0" xfId="0" applyFont="1" applyFill="1" applyAlignment="1">
      <alignment horizontal="center"/>
    </xf>
    <xf numFmtId="0" fontId="9" fillId="11" borderId="0" xfId="0" applyFont="1" applyFill="1" applyBorder="1"/>
    <xf numFmtId="0" fontId="9" fillId="9" borderId="0" xfId="0" applyFont="1" applyFill="1" applyBorder="1" applyAlignment="1"/>
    <xf numFmtId="0" fontId="9" fillId="9" borderId="0" xfId="0" applyFont="1" applyFill="1" applyBorder="1" applyAlignment="1">
      <alignment horizontal="center"/>
    </xf>
    <xf numFmtId="0" fontId="9" fillId="14" borderId="0" xfId="0" applyFont="1" applyFill="1" applyBorder="1" applyAlignment="1"/>
    <xf numFmtId="0" fontId="9" fillId="14" borderId="0" xfId="0" applyFont="1" applyFill="1" applyBorder="1" applyAlignment="1">
      <alignment horizontal="center"/>
    </xf>
    <xf numFmtId="0" fontId="9" fillId="11" borderId="0" xfId="0" applyFont="1" applyFill="1" applyAlignment="1">
      <alignment horizontal="center"/>
    </xf>
    <xf numFmtId="0" fontId="9" fillId="11" borderId="0" xfId="0" applyFont="1" applyFill="1" applyAlignment="1">
      <alignment horizontal="right"/>
    </xf>
    <xf numFmtId="0" fontId="9" fillId="11" borderId="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9" fillId="9" borderId="0" xfId="0" applyFont="1" applyFill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9" fillId="9" borderId="0" xfId="0" applyFont="1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13" fillId="9" borderId="1" xfId="0" applyFont="1" applyFill="1" applyBorder="1" applyAlignment="1">
      <alignment horizontal="center"/>
    </xf>
    <xf numFmtId="0" fontId="13" fillId="9" borderId="1" xfId="0" applyFont="1" applyFill="1" applyBorder="1"/>
    <xf numFmtId="0" fontId="9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right"/>
    </xf>
    <xf numFmtId="0" fontId="10" fillId="9" borderId="0" xfId="0" applyFont="1" applyFill="1"/>
    <xf numFmtId="0" fontId="14" fillId="0" borderId="1" xfId="0" applyFont="1" applyBorder="1"/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/>
    <xf numFmtId="0" fontId="9" fillId="2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9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9" fillId="2" borderId="1" xfId="0" applyFont="1" applyFill="1" applyBorder="1"/>
    <xf numFmtId="0" fontId="9" fillId="20" borderId="0" xfId="0" applyFont="1" applyFill="1" applyAlignment="1">
      <alignment horizontal="center" vertical="center" textRotation="90"/>
    </xf>
    <xf numFmtId="0" fontId="8" fillId="9" borderId="1" xfId="3" applyFill="1" applyBorder="1"/>
    <xf numFmtId="0" fontId="12" fillId="13" borderId="0" xfId="0" applyFont="1" applyFill="1" applyAlignment="1">
      <alignment horizontal="right" vertical="center"/>
    </xf>
    <xf numFmtId="0" fontId="9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20" borderId="0" xfId="0" applyFont="1" applyFill="1" applyAlignment="1">
      <alignment horizontal="center" vertical="center" textRotation="90"/>
    </xf>
    <xf numFmtId="0" fontId="9" fillId="19" borderId="0" xfId="0" applyFont="1" applyFill="1" applyAlignment="1">
      <alignment horizontal="center" vertical="center" textRotation="90"/>
    </xf>
    <xf numFmtId="0" fontId="4" fillId="3" borderId="0" xfId="0" applyFont="1" applyFill="1" applyAlignment="1">
      <alignment horizontal="center" vertical="center"/>
    </xf>
    <xf numFmtId="9" fontId="5" fillId="12" borderId="0" xfId="0" applyNumberFormat="1" applyFont="1" applyFill="1" applyAlignment="1">
      <alignment horizontal="center"/>
    </xf>
    <xf numFmtId="9" fontId="5" fillId="16" borderId="0" xfId="0" applyNumberFormat="1" applyFont="1" applyFill="1" applyAlignment="1">
      <alignment horizontal="center"/>
    </xf>
    <xf numFmtId="0" fontId="5" fillId="17" borderId="0" xfId="0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9" fontId="5" fillId="19" borderId="0" xfId="0" applyNumberFormat="1" applyFont="1" applyFill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9" fillId="21" borderId="0" xfId="0" applyFont="1" applyFill="1" applyAlignment="1">
      <alignment horizontal="center" vertical="center" textRotation="90"/>
    </xf>
    <xf numFmtId="0" fontId="9" fillId="21" borderId="0" xfId="0" applyFont="1" applyFill="1"/>
    <xf numFmtId="0" fontId="13" fillId="21" borderId="1" xfId="0" applyFont="1" applyFill="1" applyBorder="1" applyAlignment="1">
      <alignment horizontal="center"/>
    </xf>
    <xf numFmtId="0" fontId="13" fillId="21" borderId="1" xfId="0" applyFont="1" applyFill="1" applyBorder="1"/>
    <xf numFmtId="41" fontId="9" fillId="2" borderId="0" xfId="2" applyFont="1" applyFill="1"/>
    <xf numFmtId="41" fontId="9" fillId="2" borderId="0" xfId="0" applyNumberFormat="1" applyFont="1" applyFill="1"/>
    <xf numFmtId="0" fontId="9" fillId="9" borderId="1" xfId="0" applyFont="1" applyFill="1" applyBorder="1" applyAlignment="1">
      <alignment horizontal="center"/>
    </xf>
    <xf numFmtId="0" fontId="9" fillId="9" borderId="1" xfId="0" applyFont="1" applyFill="1" applyBorder="1"/>
    <xf numFmtId="0" fontId="13" fillId="9" borderId="1" xfId="0" applyFont="1" applyFill="1" applyBorder="1" applyAlignment="1">
      <alignment horizontal="left"/>
    </xf>
    <xf numFmtId="0" fontId="9" fillId="22" borderId="0" xfId="0" applyFont="1" applyFill="1"/>
  </cellXfs>
  <cellStyles count="4">
    <cellStyle name="Excel Built-in Normal" xfId="1"/>
    <cellStyle name="Hipervínculo" xfId="3" builtinId="8"/>
    <cellStyle name="Millares [0]" xfId="2" builtinId="6"/>
    <cellStyle name="Normal" xfId="0" builtinId="0"/>
  </cellStyles>
  <dxfs count="33"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ohasanchez@misena.edu.co" TargetMode="External"/><Relationship Id="rId13" Type="http://schemas.openxmlformats.org/officeDocument/2006/relationships/hyperlink" Target="mailto:nbarbosa07@misena.edu.co" TargetMode="External"/><Relationship Id="rId18" Type="http://schemas.openxmlformats.org/officeDocument/2006/relationships/hyperlink" Target="mailto:jkmartinez29@misena.edu.co" TargetMode="External"/><Relationship Id="rId26" Type="http://schemas.openxmlformats.org/officeDocument/2006/relationships/hyperlink" Target="mailto:edsequeda@misena.edu.co" TargetMode="External"/><Relationship Id="rId3" Type="http://schemas.openxmlformats.org/officeDocument/2006/relationships/hyperlink" Target="mailto:ymruiz58@misena.edu.co" TargetMode="External"/><Relationship Id="rId21" Type="http://schemas.openxmlformats.org/officeDocument/2006/relationships/hyperlink" Target="mailto:ctortiz58@misena.edu.co" TargetMode="External"/><Relationship Id="rId34" Type="http://schemas.openxmlformats.org/officeDocument/2006/relationships/hyperlink" Target="mailto:john1992p@gmail.com" TargetMode="External"/><Relationship Id="rId7" Type="http://schemas.openxmlformats.org/officeDocument/2006/relationships/hyperlink" Target="mailto:jeriveros3@misena.edu.co" TargetMode="External"/><Relationship Id="rId12" Type="http://schemas.openxmlformats.org/officeDocument/2006/relationships/hyperlink" Target="mailto:dariza2@misena.edu.co" TargetMode="External"/><Relationship Id="rId17" Type="http://schemas.openxmlformats.org/officeDocument/2006/relationships/hyperlink" Target="mailto:regomez029@misena.edu.co" TargetMode="External"/><Relationship Id="rId25" Type="http://schemas.openxmlformats.org/officeDocument/2006/relationships/hyperlink" Target="mailto:jssepulveda22@misena.edu.co" TargetMode="External"/><Relationship Id="rId33" Type="http://schemas.openxmlformats.org/officeDocument/2006/relationships/hyperlink" Target="mailto:dscelis4@misena.edu.co" TargetMode="External"/><Relationship Id="rId2" Type="http://schemas.openxmlformats.org/officeDocument/2006/relationships/hyperlink" Target="mailto:yachaves66@misena.edu.co" TargetMode="External"/><Relationship Id="rId16" Type="http://schemas.openxmlformats.org/officeDocument/2006/relationships/hyperlink" Target="mailto:jmdiaz854@misena.edu.co" TargetMode="External"/><Relationship Id="rId20" Type="http://schemas.openxmlformats.org/officeDocument/2006/relationships/hyperlink" Target="mailto:acortiz870@misena.edu.co" TargetMode="External"/><Relationship Id="rId29" Type="http://schemas.openxmlformats.org/officeDocument/2006/relationships/hyperlink" Target="mailto:magonzalez762@misena.edu.co" TargetMode="External"/><Relationship Id="rId1" Type="http://schemas.openxmlformats.org/officeDocument/2006/relationships/hyperlink" Target="mailto:yrceron@misena.edu.co" TargetMode="External"/><Relationship Id="rId6" Type="http://schemas.openxmlformats.org/officeDocument/2006/relationships/hyperlink" Target="mailto:jmcasas2@misena.edu.co" TargetMode="External"/><Relationship Id="rId11" Type="http://schemas.openxmlformats.org/officeDocument/2006/relationships/hyperlink" Target="mailto:smzapata244@misena.edu.co" TargetMode="External"/><Relationship Id="rId24" Type="http://schemas.openxmlformats.org/officeDocument/2006/relationships/hyperlink" Target="mailto:ilsanchez6@misena.edu.co" TargetMode="External"/><Relationship Id="rId32" Type="http://schemas.openxmlformats.org/officeDocument/2006/relationships/hyperlink" Target="mailto:yagarcia64@misena.edu.co" TargetMode="External"/><Relationship Id="rId5" Type="http://schemas.openxmlformats.org/officeDocument/2006/relationships/hyperlink" Target="mailto:ebpolo@misena.edu.co" TargetMode="External"/><Relationship Id="rId15" Type="http://schemas.openxmlformats.org/officeDocument/2006/relationships/hyperlink" Target="mailto:rachaparro46@misena.edu.co" TargetMode="External"/><Relationship Id="rId23" Type="http://schemas.openxmlformats.org/officeDocument/2006/relationships/hyperlink" Target="mailto:syruiz97@misena.edu.co" TargetMode="External"/><Relationship Id="rId28" Type="http://schemas.openxmlformats.org/officeDocument/2006/relationships/hyperlink" Target="mailto:rmcordero1@misena.edu.co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altibaquira4@misena.edu.co" TargetMode="External"/><Relationship Id="rId19" Type="http://schemas.openxmlformats.org/officeDocument/2006/relationships/hyperlink" Target="mailto:vcmunoz39@misena.edu.co" TargetMode="External"/><Relationship Id="rId31" Type="http://schemas.openxmlformats.org/officeDocument/2006/relationships/hyperlink" Target="mailto:ri4@misena.edu.co" TargetMode="External"/><Relationship Id="rId4" Type="http://schemas.openxmlformats.org/officeDocument/2006/relationships/hyperlink" Target="mailto:gaprieto16@misena.edu.co" TargetMode="External"/><Relationship Id="rId9" Type="http://schemas.openxmlformats.org/officeDocument/2006/relationships/hyperlink" Target="mailto:jlhernandez493@misena.edu.co" TargetMode="External"/><Relationship Id="rId14" Type="http://schemas.openxmlformats.org/officeDocument/2006/relationships/hyperlink" Target="mailto:dccastro01@misena.edu.co" TargetMode="External"/><Relationship Id="rId22" Type="http://schemas.openxmlformats.org/officeDocument/2006/relationships/hyperlink" Target="mailto:juan.rodriguez7@misena.edu.co" TargetMode="External"/><Relationship Id="rId27" Type="http://schemas.openxmlformats.org/officeDocument/2006/relationships/hyperlink" Target="mailto:wil2847@gmail.com" TargetMode="External"/><Relationship Id="rId30" Type="http://schemas.openxmlformats.org/officeDocument/2006/relationships/hyperlink" Target="mailto:kdmora05@misena.edu.co" TargetMode="External"/><Relationship Id="rId35" Type="http://schemas.openxmlformats.org/officeDocument/2006/relationships/hyperlink" Target="mailto:edvegato9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topLeftCell="A22" workbookViewId="0">
      <selection activeCell="F43" sqref="F43"/>
    </sheetView>
  </sheetViews>
  <sheetFormatPr baseColWidth="10" defaultRowHeight="12" x14ac:dyDescent="0.2"/>
  <cols>
    <col min="1" max="1" width="2.7109375" style="19" customWidth="1"/>
    <col min="2" max="2" width="2.85546875" style="19" customWidth="1"/>
    <col min="3" max="3" width="3.28515625" style="19" bestFit="1" customWidth="1"/>
    <col min="4" max="4" width="17" style="20" bestFit="1" customWidth="1"/>
    <col min="5" max="5" width="18.85546875" style="19" bestFit="1" customWidth="1"/>
    <col min="6" max="6" width="24.42578125" style="19" bestFit="1" customWidth="1"/>
    <col min="7" max="7" width="34.5703125" style="19" bestFit="1" customWidth="1"/>
    <col min="8" max="30" width="4.5703125" style="19" customWidth="1"/>
    <col min="31" max="31" width="7.42578125" style="19" customWidth="1"/>
    <col min="32" max="32" width="7.28515625" style="19" customWidth="1"/>
    <col min="33" max="33" width="5.5703125" style="21" customWidth="1"/>
    <col min="34" max="34" width="4.5703125" style="22" customWidth="1"/>
    <col min="35" max="37" width="4.5703125" style="19" customWidth="1"/>
    <col min="38" max="16384" width="11.42578125" style="19"/>
  </cols>
  <sheetData>
    <row r="1" spans="1:34" ht="10.5" customHeight="1" x14ac:dyDescent="0.2"/>
    <row r="2" spans="1:34" s="25" customFormat="1" ht="21" customHeight="1" x14ac:dyDescent="0.25">
      <c r="C2" s="23" t="s">
        <v>30</v>
      </c>
      <c r="D2" s="23"/>
      <c r="E2" s="23"/>
      <c r="F2" s="23"/>
      <c r="G2" s="24"/>
      <c r="I2" s="26" t="s">
        <v>24</v>
      </c>
      <c r="J2" s="26"/>
      <c r="K2" s="26"/>
      <c r="L2" s="26"/>
      <c r="P2" s="27" t="s">
        <v>21</v>
      </c>
      <c r="Q2" s="26" t="s">
        <v>23</v>
      </c>
      <c r="R2" s="26"/>
      <c r="S2" s="28" t="s">
        <v>20</v>
      </c>
      <c r="T2" s="26" t="s">
        <v>22</v>
      </c>
      <c r="V2" s="29" t="s">
        <v>31</v>
      </c>
      <c r="W2" s="25" t="s">
        <v>32</v>
      </c>
      <c r="AG2" s="30"/>
      <c r="AH2" s="31"/>
    </row>
    <row r="3" spans="1:34" ht="7.5" customHeight="1" x14ac:dyDescent="0.2">
      <c r="F3" s="32"/>
      <c r="G3" s="32"/>
      <c r="H3" s="33"/>
      <c r="I3" s="32"/>
      <c r="J3" s="32"/>
      <c r="K3" s="32"/>
      <c r="L3" s="32"/>
      <c r="M3" s="32"/>
      <c r="N3" s="32"/>
      <c r="O3" s="33"/>
      <c r="P3" s="32"/>
      <c r="Q3" s="32"/>
    </row>
    <row r="4" spans="1:34" x14ac:dyDescent="0.2">
      <c r="C4" s="34"/>
      <c r="D4" s="35" t="s">
        <v>28</v>
      </c>
      <c r="E4" s="34" t="s">
        <v>236</v>
      </c>
      <c r="F4" s="36"/>
      <c r="G4" s="36"/>
      <c r="H4" s="37" t="s">
        <v>191</v>
      </c>
      <c r="I4" s="37"/>
      <c r="J4" s="38"/>
      <c r="K4" s="38"/>
      <c r="L4" s="38"/>
      <c r="M4" s="39" t="s">
        <v>237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40"/>
      <c r="AA4" s="40"/>
      <c r="AB4" s="40"/>
      <c r="AC4" s="40"/>
      <c r="AD4" s="40"/>
    </row>
    <row r="5" spans="1:34" s="20" customFormat="1" x14ac:dyDescent="0.2">
      <c r="C5" s="41"/>
      <c r="D5" s="35" t="s">
        <v>29</v>
      </c>
      <c r="E5" s="42" t="s">
        <v>21</v>
      </c>
      <c r="F5" s="43"/>
      <c r="G5" s="43"/>
      <c r="H5" s="44" t="s">
        <v>195</v>
      </c>
      <c r="I5" s="44" t="s">
        <v>196</v>
      </c>
      <c r="J5" s="44" t="s">
        <v>195</v>
      </c>
      <c r="K5" s="44" t="s">
        <v>196</v>
      </c>
      <c r="L5" s="44" t="s">
        <v>195</v>
      </c>
      <c r="M5" s="44"/>
      <c r="N5" s="44"/>
      <c r="O5" s="44"/>
      <c r="P5" s="44"/>
      <c r="Q5" s="44"/>
      <c r="R5" s="44"/>
      <c r="S5" s="44"/>
      <c r="T5" s="44"/>
      <c r="U5" s="44"/>
      <c r="V5" s="44" t="s">
        <v>27</v>
      </c>
      <c r="W5" s="44" t="s">
        <v>26</v>
      </c>
      <c r="X5" s="44" t="s">
        <v>25</v>
      </c>
      <c r="Y5" s="44" t="s">
        <v>27</v>
      </c>
      <c r="Z5" s="44" t="s">
        <v>78</v>
      </c>
      <c r="AA5" s="44" t="s">
        <v>25</v>
      </c>
      <c r="AB5" s="44"/>
      <c r="AC5" s="44"/>
      <c r="AD5" s="44"/>
      <c r="AE5" s="69" t="s">
        <v>34</v>
      </c>
      <c r="AF5" s="70" t="s">
        <v>35</v>
      </c>
      <c r="AG5" s="68" t="s">
        <v>33</v>
      </c>
      <c r="AH5" s="45"/>
    </row>
    <row r="6" spans="1:34" s="20" customFormat="1" x14ac:dyDescent="0.2">
      <c r="D6" s="20" t="s">
        <v>79</v>
      </c>
      <c r="E6" s="20" t="s">
        <v>80</v>
      </c>
      <c r="F6" s="20" t="s">
        <v>81</v>
      </c>
      <c r="G6" s="20" t="s">
        <v>82</v>
      </c>
      <c r="H6" s="46">
        <v>17</v>
      </c>
      <c r="I6" s="46">
        <v>23</v>
      </c>
      <c r="J6" s="46">
        <v>24</v>
      </c>
      <c r="K6" s="46">
        <v>30</v>
      </c>
      <c r="L6" s="46">
        <v>31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69"/>
      <c r="AF6" s="70"/>
      <c r="AG6" s="68"/>
      <c r="AH6" s="45"/>
    </row>
    <row r="7" spans="1:34" x14ac:dyDescent="0.2">
      <c r="A7" s="19" t="s">
        <v>238</v>
      </c>
      <c r="B7" s="71">
        <v>1193362</v>
      </c>
      <c r="C7" s="47">
        <v>1</v>
      </c>
      <c r="D7" s="48" t="s">
        <v>182</v>
      </c>
      <c r="E7" s="49" t="s">
        <v>183</v>
      </c>
      <c r="F7" s="49" t="s">
        <v>184</v>
      </c>
      <c r="G7" s="49" t="s">
        <v>197</v>
      </c>
      <c r="H7" s="50" t="s">
        <v>31</v>
      </c>
      <c r="I7" s="50" t="s">
        <v>31</v>
      </c>
      <c r="J7" s="50" t="s">
        <v>31</v>
      </c>
      <c r="K7" s="50" t="s">
        <v>21</v>
      </c>
      <c r="L7" s="50" t="s">
        <v>31</v>
      </c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1">
        <f t="shared" ref="AE7:AE42" si="0">COUNTIF(H7:AD7,"I")</f>
        <v>1</v>
      </c>
      <c r="AF7" s="51">
        <f t="shared" ref="AF7:AF42" si="1">COUNTIF(H7:Y7,"J")</f>
        <v>0</v>
      </c>
      <c r="AG7" s="21">
        <f t="shared" ref="AG7:AG42" si="2">AE7+AF7</f>
        <v>1</v>
      </c>
      <c r="AH7" s="22">
        <f>33-AG7</f>
        <v>32</v>
      </c>
    </row>
    <row r="8" spans="1:34" x14ac:dyDescent="0.2">
      <c r="A8" s="19" t="s">
        <v>238</v>
      </c>
      <c r="B8" s="71"/>
      <c r="C8" s="47">
        <v>2</v>
      </c>
      <c r="D8" s="48" t="s">
        <v>185</v>
      </c>
      <c r="E8" s="49" t="s">
        <v>186</v>
      </c>
      <c r="F8" s="49" t="s">
        <v>187</v>
      </c>
      <c r="G8" s="49" t="s">
        <v>217</v>
      </c>
      <c r="H8" s="50" t="s">
        <v>31</v>
      </c>
      <c r="I8" s="50" t="s">
        <v>31</v>
      </c>
      <c r="J8" s="50" t="s">
        <v>21</v>
      </c>
      <c r="K8" s="50" t="s">
        <v>31</v>
      </c>
      <c r="L8" s="50" t="s">
        <v>31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1">
        <f t="shared" si="0"/>
        <v>1</v>
      </c>
      <c r="AF8" s="51">
        <f t="shared" si="1"/>
        <v>0</v>
      </c>
      <c r="AG8" s="21">
        <f t="shared" si="2"/>
        <v>1</v>
      </c>
      <c r="AH8" s="22">
        <f t="shared" ref="AH8:AH42" si="3">33-AG8</f>
        <v>32</v>
      </c>
    </row>
    <row r="9" spans="1:34" x14ac:dyDescent="0.2">
      <c r="A9" s="19" t="s">
        <v>238</v>
      </c>
      <c r="B9" s="71"/>
      <c r="C9" s="47">
        <v>3</v>
      </c>
      <c r="D9" s="48" t="s">
        <v>188</v>
      </c>
      <c r="E9" s="49" t="s">
        <v>189</v>
      </c>
      <c r="F9" s="49" t="s">
        <v>190</v>
      </c>
      <c r="G9" s="49" t="s">
        <v>216</v>
      </c>
      <c r="H9" s="50" t="s">
        <v>31</v>
      </c>
      <c r="I9" s="20" t="s">
        <v>31</v>
      </c>
      <c r="J9" s="20" t="s">
        <v>31</v>
      </c>
      <c r="K9" s="20" t="s">
        <v>31</v>
      </c>
      <c r="L9" s="20" t="s">
        <v>31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51">
        <f t="shared" si="0"/>
        <v>0</v>
      </c>
      <c r="AF9" s="51">
        <f t="shared" si="1"/>
        <v>0</v>
      </c>
      <c r="AG9" s="21">
        <f t="shared" si="2"/>
        <v>0</v>
      </c>
      <c r="AH9" s="22">
        <f t="shared" si="3"/>
        <v>33</v>
      </c>
    </row>
    <row r="10" spans="1:34" s="47" customFormat="1" ht="15" x14ac:dyDescent="0.25">
      <c r="B10" s="71"/>
      <c r="C10" s="47">
        <v>4</v>
      </c>
      <c r="D10" s="52" t="s">
        <v>83</v>
      </c>
      <c r="E10" s="53" t="s">
        <v>84</v>
      </c>
      <c r="F10" s="53" t="s">
        <v>85</v>
      </c>
      <c r="G10" s="67" t="s">
        <v>86</v>
      </c>
      <c r="H10" s="50" t="s">
        <v>21</v>
      </c>
      <c r="I10" s="50" t="s">
        <v>21</v>
      </c>
      <c r="J10" s="50" t="s">
        <v>21</v>
      </c>
      <c r="K10" s="50" t="s">
        <v>21</v>
      </c>
      <c r="L10" s="50" t="s">
        <v>21</v>
      </c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4">
        <f t="shared" si="0"/>
        <v>5</v>
      </c>
      <c r="AF10" s="54">
        <f t="shared" si="1"/>
        <v>0</v>
      </c>
      <c r="AG10" s="55">
        <f t="shared" si="2"/>
        <v>5</v>
      </c>
      <c r="AH10" s="56">
        <f t="shared" si="3"/>
        <v>28</v>
      </c>
    </row>
    <row r="11" spans="1:34" x14ac:dyDescent="0.2">
      <c r="A11" s="19" t="s">
        <v>238</v>
      </c>
      <c r="B11" s="71"/>
      <c r="C11" s="47">
        <v>5</v>
      </c>
      <c r="D11" s="48" t="s">
        <v>87</v>
      </c>
      <c r="E11" s="49" t="s">
        <v>88</v>
      </c>
      <c r="F11" s="57" t="s">
        <v>89</v>
      </c>
      <c r="G11" s="49" t="s">
        <v>90</v>
      </c>
      <c r="H11" s="50" t="s">
        <v>31</v>
      </c>
      <c r="I11" s="20" t="s">
        <v>31</v>
      </c>
      <c r="J11" s="20" t="s">
        <v>31</v>
      </c>
      <c r="K11" s="20" t="s">
        <v>31</v>
      </c>
      <c r="L11" s="20" t="s">
        <v>31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51">
        <f t="shared" si="0"/>
        <v>0</v>
      </c>
      <c r="AF11" s="51">
        <f t="shared" si="1"/>
        <v>0</v>
      </c>
      <c r="AG11" s="21">
        <f t="shared" si="2"/>
        <v>0</v>
      </c>
      <c r="AH11" s="22">
        <f t="shared" si="3"/>
        <v>33</v>
      </c>
    </row>
    <row r="12" spans="1:34" x14ac:dyDescent="0.2">
      <c r="A12" s="19" t="s">
        <v>238</v>
      </c>
      <c r="B12" s="71"/>
      <c r="C12" s="47">
        <v>6</v>
      </c>
      <c r="D12" s="48" t="s">
        <v>91</v>
      </c>
      <c r="E12" s="49" t="s">
        <v>92</v>
      </c>
      <c r="F12" s="49" t="s">
        <v>93</v>
      </c>
      <c r="G12" s="49" t="s">
        <v>198</v>
      </c>
      <c r="H12" s="50" t="s">
        <v>199</v>
      </c>
      <c r="I12" s="50" t="s">
        <v>31</v>
      </c>
      <c r="J12" s="50" t="s">
        <v>31</v>
      </c>
      <c r="K12" s="50" t="s">
        <v>31</v>
      </c>
      <c r="L12" s="50" t="s">
        <v>31</v>
      </c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1">
        <f t="shared" si="0"/>
        <v>0</v>
      </c>
      <c r="AF12" s="51">
        <f t="shared" si="1"/>
        <v>0</v>
      </c>
      <c r="AG12" s="21">
        <f t="shared" si="2"/>
        <v>0</v>
      </c>
      <c r="AH12" s="22">
        <f t="shared" si="3"/>
        <v>33</v>
      </c>
    </row>
    <row r="13" spans="1:34" x14ac:dyDescent="0.2">
      <c r="A13" s="19" t="s">
        <v>238</v>
      </c>
      <c r="B13" s="71"/>
      <c r="C13" s="47">
        <v>7</v>
      </c>
      <c r="D13" s="58" t="s">
        <v>94</v>
      </c>
      <c r="E13" s="59" t="s">
        <v>95</v>
      </c>
      <c r="F13" s="59" t="s">
        <v>96</v>
      </c>
      <c r="G13" s="49" t="s">
        <v>97</v>
      </c>
      <c r="H13" s="20" t="s">
        <v>199</v>
      </c>
      <c r="I13" s="20" t="s">
        <v>31</v>
      </c>
      <c r="J13" s="20" t="s">
        <v>31</v>
      </c>
      <c r="K13" s="20" t="s">
        <v>31</v>
      </c>
      <c r="L13" s="20" t="s">
        <v>31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60">
        <f t="shared" si="0"/>
        <v>0</v>
      </c>
      <c r="AF13" s="60">
        <f t="shared" si="1"/>
        <v>0</v>
      </c>
      <c r="AG13" s="21">
        <f t="shared" si="2"/>
        <v>0</v>
      </c>
      <c r="AH13" s="22">
        <f t="shared" si="3"/>
        <v>33</v>
      </c>
    </row>
    <row r="14" spans="1:34" x14ac:dyDescent="0.2">
      <c r="A14" s="19" t="s">
        <v>238</v>
      </c>
      <c r="B14" s="71"/>
      <c r="C14" s="47">
        <v>8</v>
      </c>
      <c r="D14" s="48">
        <v>1104871171</v>
      </c>
      <c r="E14" s="61" t="s">
        <v>98</v>
      </c>
      <c r="F14" s="61" t="s">
        <v>99</v>
      </c>
      <c r="G14" s="49" t="s">
        <v>214</v>
      </c>
      <c r="H14" s="50" t="s">
        <v>199</v>
      </c>
      <c r="I14" s="50" t="s">
        <v>21</v>
      </c>
      <c r="J14" s="50" t="s">
        <v>31</v>
      </c>
      <c r="K14" s="50" t="s">
        <v>31</v>
      </c>
      <c r="L14" s="50" t="s">
        <v>31</v>
      </c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1">
        <f t="shared" si="0"/>
        <v>1</v>
      </c>
      <c r="AF14" s="51">
        <f t="shared" si="1"/>
        <v>0</v>
      </c>
      <c r="AG14" s="21">
        <f t="shared" si="2"/>
        <v>1</v>
      </c>
      <c r="AH14" s="22">
        <f t="shared" si="3"/>
        <v>32</v>
      </c>
    </row>
    <row r="15" spans="1:34" x14ac:dyDescent="0.2">
      <c r="A15" s="19" t="s">
        <v>238</v>
      </c>
      <c r="B15" s="71"/>
      <c r="C15" s="47">
        <v>9</v>
      </c>
      <c r="D15" s="48" t="s">
        <v>100</v>
      </c>
      <c r="E15" s="49" t="s">
        <v>101</v>
      </c>
      <c r="F15" s="49" t="s">
        <v>102</v>
      </c>
      <c r="G15" s="49" t="s">
        <v>200</v>
      </c>
      <c r="H15" s="50" t="s">
        <v>199</v>
      </c>
      <c r="I15" s="20" t="s">
        <v>31</v>
      </c>
      <c r="J15" s="20" t="s">
        <v>31</v>
      </c>
      <c r="K15" s="20" t="s">
        <v>31</v>
      </c>
      <c r="L15" s="20" t="s">
        <v>31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51">
        <f t="shared" si="0"/>
        <v>0</v>
      </c>
      <c r="AF15" s="51">
        <f t="shared" si="1"/>
        <v>0</v>
      </c>
      <c r="AG15" s="21">
        <f t="shared" si="2"/>
        <v>0</v>
      </c>
      <c r="AH15" s="22">
        <f t="shared" si="3"/>
        <v>33</v>
      </c>
    </row>
    <row r="16" spans="1:34" s="47" customFormat="1" x14ac:dyDescent="0.2">
      <c r="A16" s="19" t="s">
        <v>238</v>
      </c>
      <c r="B16" s="71"/>
      <c r="C16" s="47">
        <v>10</v>
      </c>
      <c r="D16" s="58" t="s">
        <v>103</v>
      </c>
      <c r="E16" s="59" t="s">
        <v>104</v>
      </c>
      <c r="F16" s="59" t="s">
        <v>105</v>
      </c>
      <c r="G16" s="59" t="s">
        <v>106</v>
      </c>
      <c r="H16" s="50" t="s">
        <v>21</v>
      </c>
      <c r="I16" s="50" t="s">
        <v>21</v>
      </c>
      <c r="J16" s="50" t="s">
        <v>21</v>
      </c>
      <c r="K16" s="50" t="s">
        <v>31</v>
      </c>
      <c r="L16" s="50" t="s">
        <v>31</v>
      </c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4">
        <f t="shared" si="0"/>
        <v>3</v>
      </c>
      <c r="AF16" s="54">
        <f t="shared" si="1"/>
        <v>0</v>
      </c>
      <c r="AG16" s="55">
        <f t="shared" si="2"/>
        <v>3</v>
      </c>
      <c r="AH16" s="56">
        <f t="shared" si="3"/>
        <v>30</v>
      </c>
    </row>
    <row r="17" spans="1:34" x14ac:dyDescent="0.2">
      <c r="A17" s="19" t="s">
        <v>238</v>
      </c>
      <c r="B17" s="71"/>
      <c r="C17" s="47">
        <v>11</v>
      </c>
      <c r="D17" s="48" t="s">
        <v>107</v>
      </c>
      <c r="E17" s="49" t="s">
        <v>108</v>
      </c>
      <c r="F17" s="49" t="s">
        <v>109</v>
      </c>
      <c r="G17" s="49" t="s">
        <v>201</v>
      </c>
      <c r="H17" s="50" t="s">
        <v>31</v>
      </c>
      <c r="I17" s="50" t="s">
        <v>31</v>
      </c>
      <c r="J17" s="50" t="s">
        <v>31</v>
      </c>
      <c r="K17" s="50" t="s">
        <v>31</v>
      </c>
      <c r="L17" s="50" t="s">
        <v>31</v>
      </c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1">
        <f t="shared" si="0"/>
        <v>0</v>
      </c>
      <c r="AF17" s="51">
        <f t="shared" si="1"/>
        <v>0</v>
      </c>
      <c r="AG17" s="21">
        <f t="shared" si="2"/>
        <v>0</v>
      </c>
      <c r="AH17" s="22">
        <f t="shared" si="3"/>
        <v>33</v>
      </c>
    </row>
    <row r="18" spans="1:34" x14ac:dyDescent="0.2">
      <c r="A18" s="19" t="s">
        <v>238</v>
      </c>
      <c r="B18" s="71"/>
      <c r="C18" s="47">
        <v>12</v>
      </c>
      <c r="D18" s="48" t="s">
        <v>110</v>
      </c>
      <c r="E18" s="49" t="s">
        <v>111</v>
      </c>
      <c r="F18" s="49" t="s">
        <v>112</v>
      </c>
      <c r="G18" s="49" t="s">
        <v>219</v>
      </c>
      <c r="H18" s="50" t="s">
        <v>21</v>
      </c>
      <c r="I18" s="50" t="s">
        <v>31</v>
      </c>
      <c r="J18" s="50" t="s">
        <v>31</v>
      </c>
      <c r="K18" s="50" t="s">
        <v>31</v>
      </c>
      <c r="L18" s="50" t="s">
        <v>31</v>
      </c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1">
        <f t="shared" si="0"/>
        <v>1</v>
      </c>
      <c r="AF18" s="51">
        <f t="shared" si="1"/>
        <v>0</v>
      </c>
      <c r="AG18" s="21">
        <f t="shared" si="2"/>
        <v>1</v>
      </c>
      <c r="AH18" s="22">
        <f t="shared" si="3"/>
        <v>32</v>
      </c>
    </row>
    <row r="19" spans="1:34" x14ac:dyDescent="0.2">
      <c r="A19" s="19" t="s">
        <v>238</v>
      </c>
      <c r="B19" s="71"/>
      <c r="C19" s="47">
        <v>13</v>
      </c>
      <c r="D19" s="48" t="s">
        <v>113</v>
      </c>
      <c r="E19" s="49" t="s">
        <v>114</v>
      </c>
      <c r="F19" s="49" t="s">
        <v>115</v>
      </c>
      <c r="G19" s="49" t="s">
        <v>202</v>
      </c>
      <c r="H19" s="50" t="s">
        <v>31</v>
      </c>
      <c r="I19" s="50" t="s">
        <v>31</v>
      </c>
      <c r="J19" s="50" t="s">
        <v>31</v>
      </c>
      <c r="K19" s="50" t="s">
        <v>31</v>
      </c>
      <c r="L19" s="50" t="s">
        <v>31</v>
      </c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1">
        <f t="shared" si="0"/>
        <v>0</v>
      </c>
      <c r="AF19" s="51">
        <f t="shared" si="1"/>
        <v>0</v>
      </c>
      <c r="AG19" s="21">
        <f t="shared" si="2"/>
        <v>0</v>
      </c>
      <c r="AH19" s="22">
        <f t="shared" si="3"/>
        <v>33</v>
      </c>
    </row>
    <row r="20" spans="1:34" x14ac:dyDescent="0.2">
      <c r="A20" s="19" t="s">
        <v>238</v>
      </c>
      <c r="B20" s="71"/>
      <c r="C20" s="47">
        <v>14</v>
      </c>
      <c r="D20" s="48" t="s">
        <v>116</v>
      </c>
      <c r="E20" s="49" t="s">
        <v>117</v>
      </c>
      <c r="F20" s="49" t="s">
        <v>118</v>
      </c>
      <c r="G20" s="49" t="s">
        <v>220</v>
      </c>
      <c r="H20" s="50" t="s">
        <v>31</v>
      </c>
      <c r="I20" s="50" t="s">
        <v>31</v>
      </c>
      <c r="J20" s="50" t="s">
        <v>31</v>
      </c>
      <c r="K20" s="50" t="s">
        <v>31</v>
      </c>
      <c r="L20" s="50" t="s">
        <v>31</v>
      </c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1">
        <f t="shared" si="0"/>
        <v>0</v>
      </c>
      <c r="AF20" s="51">
        <f t="shared" si="1"/>
        <v>0</v>
      </c>
      <c r="AG20" s="21">
        <f t="shared" si="2"/>
        <v>0</v>
      </c>
      <c r="AH20" s="22">
        <f t="shared" si="3"/>
        <v>33</v>
      </c>
    </row>
    <row r="21" spans="1:34" x14ac:dyDescent="0.2">
      <c r="A21" s="19" t="s">
        <v>238</v>
      </c>
      <c r="B21" s="71"/>
      <c r="C21" s="47">
        <v>15</v>
      </c>
      <c r="D21" s="48" t="s">
        <v>119</v>
      </c>
      <c r="E21" s="49" t="s">
        <v>120</v>
      </c>
      <c r="F21" s="49" t="s">
        <v>121</v>
      </c>
      <c r="G21" s="49" t="s">
        <v>203</v>
      </c>
      <c r="H21" s="50" t="s">
        <v>31</v>
      </c>
      <c r="I21" s="50" t="s">
        <v>31</v>
      </c>
      <c r="J21" s="50" t="s">
        <v>31</v>
      </c>
      <c r="K21" s="50" t="s">
        <v>31</v>
      </c>
      <c r="L21" s="50" t="s">
        <v>31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1">
        <f t="shared" si="0"/>
        <v>0</v>
      </c>
      <c r="AF21" s="51">
        <f t="shared" si="1"/>
        <v>0</v>
      </c>
      <c r="AG21" s="21">
        <f t="shared" si="2"/>
        <v>0</v>
      </c>
      <c r="AH21" s="22">
        <f t="shared" si="3"/>
        <v>33</v>
      </c>
    </row>
    <row r="22" spans="1:34" x14ac:dyDescent="0.2">
      <c r="A22" s="19" t="s">
        <v>238</v>
      </c>
      <c r="B22" s="71"/>
      <c r="C22" s="47">
        <v>16</v>
      </c>
      <c r="D22" s="48" t="s">
        <v>122</v>
      </c>
      <c r="E22" s="49" t="s">
        <v>123</v>
      </c>
      <c r="F22" s="59" t="s">
        <v>124</v>
      </c>
      <c r="G22" s="49" t="s">
        <v>125</v>
      </c>
      <c r="H22" s="50" t="s">
        <v>31</v>
      </c>
      <c r="I22" s="50" t="s">
        <v>31</v>
      </c>
      <c r="J22" s="50" t="s">
        <v>31</v>
      </c>
      <c r="K22" s="50" t="s">
        <v>31</v>
      </c>
      <c r="L22" s="50" t="s">
        <v>31</v>
      </c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1">
        <f t="shared" si="0"/>
        <v>0</v>
      </c>
      <c r="AF22" s="51">
        <f t="shared" si="1"/>
        <v>0</v>
      </c>
      <c r="AG22" s="21">
        <f t="shared" si="2"/>
        <v>0</v>
      </c>
      <c r="AH22" s="22">
        <f t="shared" si="3"/>
        <v>33</v>
      </c>
    </row>
    <row r="23" spans="1:34" x14ac:dyDescent="0.2">
      <c r="A23" s="19" t="s">
        <v>238</v>
      </c>
      <c r="B23" s="71"/>
      <c r="C23" s="47">
        <v>17</v>
      </c>
      <c r="D23" s="48" t="s">
        <v>126</v>
      </c>
      <c r="E23" s="49" t="s">
        <v>127</v>
      </c>
      <c r="F23" s="59" t="s">
        <v>128</v>
      </c>
      <c r="G23" s="49" t="s">
        <v>221</v>
      </c>
      <c r="H23" s="50" t="s">
        <v>21</v>
      </c>
      <c r="I23" s="50" t="s">
        <v>31</v>
      </c>
      <c r="J23" s="50" t="s">
        <v>31</v>
      </c>
      <c r="K23" s="50" t="s">
        <v>31</v>
      </c>
      <c r="L23" s="50" t="s">
        <v>31</v>
      </c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1">
        <f t="shared" si="0"/>
        <v>1</v>
      </c>
      <c r="AF23" s="51">
        <f t="shared" si="1"/>
        <v>0</v>
      </c>
      <c r="AG23" s="21">
        <f t="shared" si="2"/>
        <v>1</v>
      </c>
      <c r="AH23" s="22">
        <f t="shared" si="3"/>
        <v>32</v>
      </c>
    </row>
    <row r="24" spans="1:34" x14ac:dyDescent="0.2">
      <c r="A24" s="19" t="s">
        <v>238</v>
      </c>
      <c r="B24" s="71"/>
      <c r="C24" s="47">
        <v>18</v>
      </c>
      <c r="D24" s="48" t="s">
        <v>129</v>
      </c>
      <c r="E24" s="49" t="s">
        <v>130</v>
      </c>
      <c r="F24" s="59" t="s">
        <v>131</v>
      </c>
      <c r="G24" s="49" t="s">
        <v>204</v>
      </c>
      <c r="H24" s="50" t="s">
        <v>31</v>
      </c>
      <c r="I24" s="50" t="s">
        <v>31</v>
      </c>
      <c r="J24" s="50" t="s">
        <v>31</v>
      </c>
      <c r="K24" s="50" t="s">
        <v>31</v>
      </c>
      <c r="L24" s="50" t="s">
        <v>31</v>
      </c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1">
        <f t="shared" si="0"/>
        <v>0</v>
      </c>
      <c r="AF24" s="51">
        <f t="shared" si="1"/>
        <v>0</v>
      </c>
      <c r="AG24" s="21">
        <f t="shared" si="2"/>
        <v>0</v>
      </c>
      <c r="AH24" s="22">
        <f t="shared" si="3"/>
        <v>33</v>
      </c>
    </row>
    <row r="25" spans="1:34" x14ac:dyDescent="0.2">
      <c r="A25" s="19" t="s">
        <v>238</v>
      </c>
      <c r="B25" s="71"/>
      <c r="C25" s="47">
        <v>19</v>
      </c>
      <c r="D25" s="48" t="s">
        <v>132</v>
      </c>
      <c r="E25" s="49" t="s">
        <v>133</v>
      </c>
      <c r="F25" s="59" t="s">
        <v>131</v>
      </c>
      <c r="G25" s="49" t="s">
        <v>205</v>
      </c>
      <c r="H25" s="50" t="s">
        <v>31</v>
      </c>
      <c r="I25" s="50" t="s">
        <v>31</v>
      </c>
      <c r="J25" s="50" t="s">
        <v>31</v>
      </c>
      <c r="K25" s="50" t="s">
        <v>31</v>
      </c>
      <c r="L25" s="50" t="s">
        <v>31</v>
      </c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1">
        <f t="shared" si="0"/>
        <v>0</v>
      </c>
      <c r="AF25" s="51">
        <f t="shared" si="1"/>
        <v>0</v>
      </c>
      <c r="AG25" s="21">
        <f t="shared" si="2"/>
        <v>0</v>
      </c>
      <c r="AH25" s="22">
        <f t="shared" si="3"/>
        <v>33</v>
      </c>
    </row>
    <row r="26" spans="1:34" s="47" customFormat="1" ht="15" x14ac:dyDescent="0.25">
      <c r="B26" s="71"/>
      <c r="C26" s="47">
        <v>20</v>
      </c>
      <c r="D26" s="52" t="s">
        <v>134</v>
      </c>
      <c r="E26" s="53" t="s">
        <v>135</v>
      </c>
      <c r="F26" s="53" t="s">
        <v>136</v>
      </c>
      <c r="G26" s="67" t="s">
        <v>137</v>
      </c>
      <c r="H26" s="50" t="s">
        <v>21</v>
      </c>
      <c r="I26" s="50" t="s">
        <v>21</v>
      </c>
      <c r="J26" s="50" t="s">
        <v>21</v>
      </c>
      <c r="K26" s="50" t="s">
        <v>21</v>
      </c>
      <c r="L26" s="50" t="s">
        <v>21</v>
      </c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4">
        <f t="shared" si="0"/>
        <v>5</v>
      </c>
      <c r="AF26" s="54">
        <f t="shared" si="1"/>
        <v>0</v>
      </c>
      <c r="AG26" s="55">
        <f t="shared" si="2"/>
        <v>5</v>
      </c>
      <c r="AH26" s="56">
        <f t="shared" si="3"/>
        <v>28</v>
      </c>
    </row>
    <row r="27" spans="1:34" x14ac:dyDescent="0.2">
      <c r="A27" s="91"/>
      <c r="B27" s="71"/>
      <c r="C27" s="47">
        <v>21</v>
      </c>
      <c r="D27" s="48" t="s">
        <v>138</v>
      </c>
      <c r="E27" s="49" t="s">
        <v>139</v>
      </c>
      <c r="F27" s="59" t="s">
        <v>140</v>
      </c>
      <c r="G27" s="49" t="s">
        <v>206</v>
      </c>
      <c r="H27" s="50" t="s">
        <v>31</v>
      </c>
      <c r="I27" s="50" t="s">
        <v>31</v>
      </c>
      <c r="J27" s="50" t="s">
        <v>31</v>
      </c>
      <c r="K27" s="50" t="s">
        <v>21</v>
      </c>
      <c r="L27" s="50" t="s">
        <v>21</v>
      </c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1">
        <f t="shared" si="0"/>
        <v>2</v>
      </c>
      <c r="AF27" s="51">
        <f t="shared" si="1"/>
        <v>0</v>
      </c>
      <c r="AG27" s="21">
        <f t="shared" si="2"/>
        <v>2</v>
      </c>
      <c r="AH27" s="22">
        <f t="shared" si="3"/>
        <v>31</v>
      </c>
    </row>
    <row r="28" spans="1:34" x14ac:dyDescent="0.2">
      <c r="A28" s="19" t="s">
        <v>238</v>
      </c>
      <c r="B28" s="71"/>
      <c r="C28" s="47">
        <v>22</v>
      </c>
      <c r="D28" s="48" t="s">
        <v>141</v>
      </c>
      <c r="E28" s="49" t="s">
        <v>142</v>
      </c>
      <c r="F28" s="59" t="s">
        <v>143</v>
      </c>
      <c r="G28" s="49" t="s">
        <v>144</v>
      </c>
      <c r="H28" s="50" t="s">
        <v>31</v>
      </c>
      <c r="I28" s="20" t="s">
        <v>31</v>
      </c>
      <c r="J28" s="20" t="s">
        <v>31</v>
      </c>
      <c r="K28" s="20" t="s">
        <v>31</v>
      </c>
      <c r="L28" s="20" t="s">
        <v>31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51">
        <f t="shared" si="0"/>
        <v>0</v>
      </c>
      <c r="AF28" s="51">
        <f t="shared" si="1"/>
        <v>0</v>
      </c>
      <c r="AG28" s="21">
        <f t="shared" si="2"/>
        <v>0</v>
      </c>
      <c r="AH28" s="22">
        <f t="shared" si="3"/>
        <v>33</v>
      </c>
    </row>
    <row r="29" spans="1:34" x14ac:dyDescent="0.2">
      <c r="A29" s="19" t="s">
        <v>238</v>
      </c>
      <c r="B29" s="71"/>
      <c r="C29" s="47">
        <v>23</v>
      </c>
      <c r="D29" s="48" t="s">
        <v>145</v>
      </c>
      <c r="E29" s="49" t="s">
        <v>146</v>
      </c>
      <c r="F29" s="59" t="s">
        <v>147</v>
      </c>
      <c r="G29" s="49" t="s">
        <v>207</v>
      </c>
      <c r="H29" s="50" t="s">
        <v>31</v>
      </c>
      <c r="I29" s="50" t="s">
        <v>31</v>
      </c>
      <c r="J29" s="50" t="s">
        <v>31</v>
      </c>
      <c r="K29" s="50" t="s">
        <v>31</v>
      </c>
      <c r="L29" s="50" t="s">
        <v>31</v>
      </c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1">
        <f t="shared" si="0"/>
        <v>0</v>
      </c>
      <c r="AF29" s="51">
        <f t="shared" si="1"/>
        <v>0</v>
      </c>
      <c r="AG29" s="21">
        <f t="shared" si="2"/>
        <v>0</v>
      </c>
      <c r="AH29" s="22">
        <f t="shared" si="3"/>
        <v>33</v>
      </c>
    </row>
    <row r="30" spans="1:34" x14ac:dyDescent="0.2">
      <c r="A30" s="19" t="s">
        <v>238</v>
      </c>
      <c r="B30" s="71"/>
      <c r="C30" s="47">
        <v>24</v>
      </c>
      <c r="D30" s="48" t="s">
        <v>148</v>
      </c>
      <c r="E30" s="49" t="s">
        <v>149</v>
      </c>
      <c r="F30" s="59" t="s">
        <v>150</v>
      </c>
      <c r="G30" s="49" t="s">
        <v>208</v>
      </c>
      <c r="H30" s="50" t="s">
        <v>31</v>
      </c>
      <c r="I30" s="20" t="s">
        <v>31</v>
      </c>
      <c r="J30" s="20" t="s">
        <v>31</v>
      </c>
      <c r="K30" s="20" t="s">
        <v>31</v>
      </c>
      <c r="L30" s="20" t="s">
        <v>31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51">
        <f t="shared" si="0"/>
        <v>0</v>
      </c>
      <c r="AF30" s="51">
        <f t="shared" si="1"/>
        <v>0</v>
      </c>
      <c r="AG30" s="21">
        <f t="shared" si="2"/>
        <v>0</v>
      </c>
      <c r="AH30" s="22">
        <f t="shared" si="3"/>
        <v>33</v>
      </c>
    </row>
    <row r="31" spans="1:34" x14ac:dyDescent="0.2">
      <c r="A31" s="19" t="s">
        <v>238</v>
      </c>
      <c r="B31" s="71"/>
      <c r="C31" s="47">
        <v>25</v>
      </c>
      <c r="D31" s="48" t="s">
        <v>151</v>
      </c>
      <c r="E31" s="49" t="s">
        <v>152</v>
      </c>
      <c r="F31" s="59" t="s">
        <v>153</v>
      </c>
      <c r="G31" s="49" t="s">
        <v>209</v>
      </c>
      <c r="H31" s="50" t="s">
        <v>31</v>
      </c>
      <c r="I31" s="50" t="s">
        <v>31</v>
      </c>
      <c r="J31" s="50" t="s">
        <v>31</v>
      </c>
      <c r="K31" s="50" t="s">
        <v>31</v>
      </c>
      <c r="L31" s="50" t="s">
        <v>31</v>
      </c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1">
        <f t="shared" si="0"/>
        <v>0</v>
      </c>
      <c r="AF31" s="51">
        <f t="shared" si="1"/>
        <v>0</v>
      </c>
      <c r="AG31" s="21">
        <f t="shared" si="2"/>
        <v>0</v>
      </c>
      <c r="AH31" s="22">
        <f t="shared" si="3"/>
        <v>33</v>
      </c>
    </row>
    <row r="32" spans="1:34" x14ac:dyDescent="0.2">
      <c r="A32" s="19" t="s">
        <v>238</v>
      </c>
      <c r="B32" s="71"/>
      <c r="C32" s="47">
        <v>26</v>
      </c>
      <c r="D32" s="48" t="s">
        <v>154</v>
      </c>
      <c r="E32" s="49" t="s">
        <v>155</v>
      </c>
      <c r="F32" s="59" t="s">
        <v>156</v>
      </c>
      <c r="G32" s="49" t="s">
        <v>210</v>
      </c>
      <c r="H32" s="50" t="s">
        <v>31</v>
      </c>
      <c r="I32" s="50" t="s">
        <v>31</v>
      </c>
      <c r="J32" s="50" t="s">
        <v>31</v>
      </c>
      <c r="K32" s="50" t="s">
        <v>31</v>
      </c>
      <c r="L32" s="50" t="s">
        <v>21</v>
      </c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1">
        <f t="shared" si="0"/>
        <v>1</v>
      </c>
      <c r="AF32" s="51">
        <f t="shared" si="1"/>
        <v>0</v>
      </c>
      <c r="AG32" s="21">
        <f t="shared" si="2"/>
        <v>1</v>
      </c>
      <c r="AH32" s="22">
        <f t="shared" si="3"/>
        <v>32</v>
      </c>
    </row>
    <row r="33" spans="1:34" s="47" customFormat="1" ht="15" x14ac:dyDescent="0.25">
      <c r="B33" s="71"/>
      <c r="C33" s="47">
        <v>27</v>
      </c>
      <c r="D33" s="52" t="s">
        <v>157</v>
      </c>
      <c r="E33" s="53" t="s">
        <v>158</v>
      </c>
      <c r="F33" s="53" t="s">
        <v>159</v>
      </c>
      <c r="G33" s="67" t="s">
        <v>160</v>
      </c>
      <c r="H33" s="50" t="s">
        <v>21</v>
      </c>
      <c r="I33" s="50" t="s">
        <v>21</v>
      </c>
      <c r="J33" s="50" t="s">
        <v>21</v>
      </c>
      <c r="K33" s="50" t="s">
        <v>21</v>
      </c>
      <c r="L33" s="50" t="s">
        <v>21</v>
      </c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4">
        <f t="shared" si="0"/>
        <v>5</v>
      </c>
      <c r="AF33" s="54">
        <f t="shared" si="1"/>
        <v>0</v>
      </c>
      <c r="AG33" s="55">
        <f t="shared" si="2"/>
        <v>5</v>
      </c>
      <c r="AH33" s="56">
        <f t="shared" si="3"/>
        <v>28</v>
      </c>
    </row>
    <row r="34" spans="1:34" s="47" customFormat="1" x14ac:dyDescent="0.2">
      <c r="A34" s="19" t="s">
        <v>238</v>
      </c>
      <c r="B34" s="66"/>
      <c r="C34" s="47">
        <v>28</v>
      </c>
      <c r="D34" s="64">
        <v>1024530152</v>
      </c>
      <c r="E34" s="62" t="s">
        <v>175</v>
      </c>
      <c r="F34" s="62" t="s">
        <v>176</v>
      </c>
      <c r="G34" s="49" t="s">
        <v>218</v>
      </c>
      <c r="H34" s="50" t="s">
        <v>31</v>
      </c>
      <c r="I34" s="50" t="s">
        <v>31</v>
      </c>
      <c r="J34" s="50" t="s">
        <v>31</v>
      </c>
      <c r="K34" s="50" t="s">
        <v>31</v>
      </c>
      <c r="L34" s="50" t="s">
        <v>31</v>
      </c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4">
        <f t="shared" si="0"/>
        <v>0</v>
      </c>
      <c r="AF34" s="54">
        <f t="shared" si="1"/>
        <v>0</v>
      </c>
      <c r="AG34" s="55">
        <f t="shared" si="2"/>
        <v>0</v>
      </c>
      <c r="AH34" s="56">
        <f t="shared" si="3"/>
        <v>33</v>
      </c>
    </row>
    <row r="35" spans="1:34" s="47" customFormat="1" ht="7.5" customHeight="1" x14ac:dyDescent="0.2">
      <c r="B35" s="82"/>
      <c r="C35" s="83"/>
      <c r="D35" s="84"/>
      <c r="E35" s="85"/>
      <c r="F35" s="85"/>
      <c r="G35" s="85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4"/>
      <c r="AF35" s="54"/>
      <c r="AG35" s="55"/>
      <c r="AH35" s="56"/>
    </row>
    <row r="36" spans="1:34" x14ac:dyDescent="0.2">
      <c r="A36" s="91"/>
      <c r="B36" s="72">
        <v>1193350</v>
      </c>
      <c r="C36" s="47">
        <v>29</v>
      </c>
      <c r="D36" s="48">
        <v>1033746685</v>
      </c>
      <c r="E36" s="62" t="s">
        <v>161</v>
      </c>
      <c r="F36" s="61" t="s">
        <v>162</v>
      </c>
      <c r="G36" s="49" t="s">
        <v>163</v>
      </c>
      <c r="H36" s="50" t="s">
        <v>31</v>
      </c>
      <c r="I36" s="50" t="s">
        <v>31</v>
      </c>
      <c r="J36" s="50" t="s">
        <v>31</v>
      </c>
      <c r="K36" s="50" t="s">
        <v>31</v>
      </c>
      <c r="L36" s="50" t="s">
        <v>21</v>
      </c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1">
        <f t="shared" si="0"/>
        <v>1</v>
      </c>
      <c r="AF36" s="51">
        <f t="shared" si="1"/>
        <v>0</v>
      </c>
      <c r="AG36" s="21">
        <f t="shared" si="2"/>
        <v>1</v>
      </c>
      <c r="AH36" s="22">
        <f t="shared" si="3"/>
        <v>32</v>
      </c>
    </row>
    <row r="37" spans="1:34" x14ac:dyDescent="0.2">
      <c r="A37" s="19" t="s">
        <v>238</v>
      </c>
      <c r="B37" s="72"/>
      <c r="C37" s="47">
        <v>30</v>
      </c>
      <c r="D37" s="48">
        <v>19499261</v>
      </c>
      <c r="E37" s="62" t="s">
        <v>164</v>
      </c>
      <c r="F37" s="61" t="s">
        <v>165</v>
      </c>
      <c r="G37" s="49" t="s">
        <v>166</v>
      </c>
      <c r="H37" s="50" t="s">
        <v>31</v>
      </c>
      <c r="I37" s="50" t="s">
        <v>31</v>
      </c>
      <c r="J37" s="50" t="s">
        <v>31</v>
      </c>
      <c r="K37" s="50" t="s">
        <v>31</v>
      </c>
      <c r="L37" s="50" t="s">
        <v>31</v>
      </c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1">
        <f t="shared" si="0"/>
        <v>0</v>
      </c>
      <c r="AF37" s="51">
        <f t="shared" si="1"/>
        <v>0</v>
      </c>
      <c r="AG37" s="21">
        <f t="shared" si="2"/>
        <v>0</v>
      </c>
      <c r="AH37" s="22">
        <f t="shared" si="3"/>
        <v>33</v>
      </c>
    </row>
    <row r="38" spans="1:34" x14ac:dyDescent="0.2">
      <c r="A38" s="19" t="s">
        <v>238</v>
      </c>
      <c r="B38" s="72"/>
      <c r="C38" s="47">
        <v>31</v>
      </c>
      <c r="D38" s="48">
        <v>1068586917</v>
      </c>
      <c r="E38" s="63" t="s">
        <v>168</v>
      </c>
      <c r="F38" s="61" t="s">
        <v>167</v>
      </c>
      <c r="G38" s="49" t="s">
        <v>213</v>
      </c>
      <c r="H38" s="50" t="s">
        <v>31</v>
      </c>
      <c r="I38" s="20" t="s">
        <v>31</v>
      </c>
      <c r="J38" s="20" t="s">
        <v>21</v>
      </c>
      <c r="K38" s="20" t="s">
        <v>31</v>
      </c>
      <c r="L38" s="20" t="s">
        <v>31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51">
        <f t="shared" si="0"/>
        <v>1</v>
      </c>
      <c r="AF38" s="51">
        <f t="shared" si="1"/>
        <v>0</v>
      </c>
      <c r="AG38" s="21">
        <f t="shared" si="2"/>
        <v>1</v>
      </c>
      <c r="AH38" s="22">
        <f t="shared" si="3"/>
        <v>32</v>
      </c>
    </row>
    <row r="39" spans="1:34" x14ac:dyDescent="0.2">
      <c r="A39" s="19" t="s">
        <v>238</v>
      </c>
      <c r="B39" s="72"/>
      <c r="C39" s="47">
        <v>32</v>
      </c>
      <c r="D39" s="64">
        <v>1022937452</v>
      </c>
      <c r="E39" s="62" t="s">
        <v>169</v>
      </c>
      <c r="F39" s="61" t="s">
        <v>170</v>
      </c>
      <c r="G39" s="49" t="s">
        <v>171</v>
      </c>
      <c r="H39" s="50" t="s">
        <v>21</v>
      </c>
      <c r="I39" s="50" t="s">
        <v>31</v>
      </c>
      <c r="J39" s="50" t="s">
        <v>31</v>
      </c>
      <c r="K39" s="50" t="s">
        <v>31</v>
      </c>
      <c r="L39" s="50" t="s">
        <v>31</v>
      </c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1">
        <f t="shared" si="0"/>
        <v>1</v>
      </c>
      <c r="AF39" s="51">
        <f t="shared" si="1"/>
        <v>0</v>
      </c>
      <c r="AG39" s="21">
        <f t="shared" si="2"/>
        <v>1</v>
      </c>
      <c r="AH39" s="22">
        <f t="shared" si="3"/>
        <v>32</v>
      </c>
    </row>
    <row r="40" spans="1:34" x14ac:dyDescent="0.2">
      <c r="A40" s="19" t="s">
        <v>238</v>
      </c>
      <c r="B40" s="72"/>
      <c r="C40" s="47">
        <v>33</v>
      </c>
      <c r="D40" s="64">
        <v>1023920303</v>
      </c>
      <c r="E40" s="62" t="s">
        <v>172</v>
      </c>
      <c r="F40" s="61" t="s">
        <v>173</v>
      </c>
      <c r="G40" s="49" t="s">
        <v>174</v>
      </c>
      <c r="H40" s="50" t="s">
        <v>31</v>
      </c>
      <c r="I40" s="20" t="s">
        <v>31</v>
      </c>
      <c r="J40" s="20" t="s">
        <v>31</v>
      </c>
      <c r="K40" s="20" t="s">
        <v>31</v>
      </c>
      <c r="L40" s="20" t="s">
        <v>31</v>
      </c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51">
        <f t="shared" si="0"/>
        <v>0</v>
      </c>
      <c r="AF40" s="51">
        <f t="shared" si="1"/>
        <v>0</v>
      </c>
      <c r="AG40" s="21">
        <f t="shared" si="2"/>
        <v>0</v>
      </c>
      <c r="AH40" s="22">
        <f t="shared" si="3"/>
        <v>33</v>
      </c>
    </row>
    <row r="41" spans="1:34" x14ac:dyDescent="0.2">
      <c r="A41" s="19" t="s">
        <v>238</v>
      </c>
      <c r="B41" s="72"/>
      <c r="C41" s="47">
        <v>34</v>
      </c>
      <c r="D41" s="64">
        <v>1079174394</v>
      </c>
      <c r="E41" s="62" t="s">
        <v>177</v>
      </c>
      <c r="F41" s="61" t="s">
        <v>178</v>
      </c>
      <c r="G41" s="49" t="s">
        <v>179</v>
      </c>
      <c r="H41" s="50" t="s">
        <v>31</v>
      </c>
      <c r="I41" s="20" t="s">
        <v>31</v>
      </c>
      <c r="J41" s="20" t="s">
        <v>31</v>
      </c>
      <c r="K41" s="20" t="s">
        <v>31</v>
      </c>
      <c r="L41" s="20" t="s">
        <v>31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51">
        <f t="shared" si="0"/>
        <v>0</v>
      </c>
      <c r="AF41" s="51">
        <f t="shared" si="1"/>
        <v>0</v>
      </c>
      <c r="AG41" s="21">
        <f t="shared" si="2"/>
        <v>0</v>
      </c>
      <c r="AH41" s="22">
        <f t="shared" si="3"/>
        <v>33</v>
      </c>
    </row>
    <row r="42" spans="1:34" x14ac:dyDescent="0.2">
      <c r="A42" s="91"/>
      <c r="B42" s="72"/>
      <c r="C42" s="47">
        <v>35</v>
      </c>
      <c r="D42" s="64">
        <v>1012368244</v>
      </c>
      <c r="E42" s="62" t="s">
        <v>180</v>
      </c>
      <c r="F42" s="61" t="s">
        <v>181</v>
      </c>
      <c r="G42" s="49" t="s">
        <v>222</v>
      </c>
      <c r="H42" s="50" t="s">
        <v>21</v>
      </c>
      <c r="I42" s="50" t="s">
        <v>31</v>
      </c>
      <c r="J42" s="50" t="s">
        <v>31</v>
      </c>
      <c r="K42" s="50" t="s">
        <v>21</v>
      </c>
      <c r="L42" s="50" t="s">
        <v>21</v>
      </c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1">
        <f t="shared" si="0"/>
        <v>3</v>
      </c>
      <c r="AF42" s="51">
        <f t="shared" si="1"/>
        <v>0</v>
      </c>
      <c r="AG42" s="21">
        <f t="shared" si="2"/>
        <v>3</v>
      </c>
      <c r="AH42" s="22">
        <f t="shared" si="3"/>
        <v>30</v>
      </c>
    </row>
    <row r="43" spans="1:34" x14ac:dyDescent="0.2">
      <c r="A43" s="91"/>
      <c r="B43" s="72"/>
      <c r="C43" s="47">
        <v>36</v>
      </c>
      <c r="D43" s="64">
        <v>1033758442</v>
      </c>
      <c r="E43" s="62" t="s">
        <v>192</v>
      </c>
      <c r="F43" s="61" t="s">
        <v>193</v>
      </c>
      <c r="G43" s="49" t="s">
        <v>194</v>
      </c>
      <c r="H43" s="50" t="s">
        <v>31</v>
      </c>
      <c r="I43" s="50" t="s">
        <v>31</v>
      </c>
      <c r="J43" s="50" t="s">
        <v>31</v>
      </c>
      <c r="K43" s="20" t="s">
        <v>31</v>
      </c>
      <c r="L43" s="20" t="s">
        <v>21</v>
      </c>
      <c r="M43" s="20"/>
      <c r="N43" s="20"/>
      <c r="O43" s="20"/>
      <c r="P43" s="20"/>
      <c r="Q43" s="20"/>
      <c r="R43" s="20"/>
      <c r="S43" s="20"/>
      <c r="T43" s="20"/>
      <c r="U43" s="20"/>
      <c r="AE43" s="51">
        <f t="shared" ref="AE43:AE44" si="4">COUNTIF(H43:AD43,"I")</f>
        <v>1</v>
      </c>
      <c r="AF43" s="51">
        <f t="shared" ref="AF43:AF44" si="5">COUNTIF(H43:Y43,"J")</f>
        <v>0</v>
      </c>
      <c r="AG43" s="21">
        <f t="shared" ref="AG43:AG44" si="6">AE43+AF43</f>
        <v>1</v>
      </c>
      <c r="AH43" s="22">
        <f>33-AG49</f>
        <v>32</v>
      </c>
    </row>
    <row r="44" spans="1:34" x14ac:dyDescent="0.2">
      <c r="B44" s="72"/>
      <c r="C44" s="47">
        <v>37</v>
      </c>
      <c r="D44" s="88">
        <v>1014191999</v>
      </c>
      <c r="E44" s="89" t="s">
        <v>212</v>
      </c>
      <c r="F44" s="90" t="s">
        <v>211</v>
      </c>
      <c r="G44" s="53" t="s">
        <v>215</v>
      </c>
      <c r="H44" s="50" t="s">
        <v>31</v>
      </c>
      <c r="I44" s="50" t="s">
        <v>21</v>
      </c>
      <c r="J44" s="50" t="s">
        <v>21</v>
      </c>
      <c r="K44" s="20" t="s">
        <v>21</v>
      </c>
      <c r="L44" s="20" t="s">
        <v>21</v>
      </c>
      <c r="M44" s="20"/>
      <c r="N44" s="20"/>
      <c r="O44" s="20"/>
      <c r="P44" s="20"/>
      <c r="Q44" s="20"/>
      <c r="R44" s="20"/>
      <c r="S44" s="20"/>
      <c r="T44" s="20"/>
      <c r="U44" s="20"/>
      <c r="AE44" s="19">
        <f t="shared" si="4"/>
        <v>4</v>
      </c>
      <c r="AF44" s="19">
        <f t="shared" si="5"/>
        <v>0</v>
      </c>
      <c r="AG44" s="21">
        <f t="shared" si="6"/>
        <v>4</v>
      </c>
    </row>
    <row r="45" spans="1:34" x14ac:dyDescent="0.2">
      <c r="A45" s="19" t="s">
        <v>238</v>
      </c>
      <c r="B45" s="72"/>
      <c r="C45" s="47">
        <v>38</v>
      </c>
      <c r="D45" s="64" t="s">
        <v>224</v>
      </c>
      <c r="E45" s="61" t="s">
        <v>228</v>
      </c>
      <c r="F45" s="61" t="s">
        <v>229</v>
      </c>
      <c r="G45" s="49" t="s">
        <v>234</v>
      </c>
      <c r="H45" s="50" t="s">
        <v>21</v>
      </c>
      <c r="I45" s="50" t="s">
        <v>21</v>
      </c>
      <c r="J45" s="50" t="s">
        <v>21</v>
      </c>
      <c r="K45" s="50" t="s">
        <v>31</v>
      </c>
      <c r="L45" s="50" t="s">
        <v>31</v>
      </c>
      <c r="AG45" s="19"/>
    </row>
    <row r="46" spans="1:34" x14ac:dyDescent="0.2">
      <c r="B46" s="72"/>
      <c r="C46" s="47">
        <v>39</v>
      </c>
      <c r="D46" s="64" t="s">
        <v>225</v>
      </c>
      <c r="E46" s="61" t="s">
        <v>226</v>
      </c>
      <c r="F46" s="61" t="s">
        <v>230</v>
      </c>
      <c r="G46" s="65"/>
      <c r="H46" s="50" t="s">
        <v>21</v>
      </c>
      <c r="I46" s="50" t="s">
        <v>21</v>
      </c>
      <c r="J46" s="50" t="s">
        <v>21</v>
      </c>
      <c r="K46" s="50" t="s">
        <v>21</v>
      </c>
      <c r="L46" s="50" t="s">
        <v>21</v>
      </c>
    </row>
    <row r="47" spans="1:34" x14ac:dyDescent="0.2">
      <c r="B47" s="72"/>
      <c r="C47" s="47">
        <v>40</v>
      </c>
      <c r="D47" s="64" t="s">
        <v>223</v>
      </c>
      <c r="E47" s="61" t="s">
        <v>231</v>
      </c>
      <c r="F47" s="61" t="s">
        <v>235</v>
      </c>
      <c r="G47" s="65"/>
      <c r="H47" s="50" t="s">
        <v>21</v>
      </c>
      <c r="I47" s="50" t="s">
        <v>21</v>
      </c>
      <c r="J47" s="50" t="s">
        <v>21</v>
      </c>
      <c r="K47" s="50" t="s">
        <v>21</v>
      </c>
      <c r="L47" s="50" t="s">
        <v>21</v>
      </c>
    </row>
    <row r="48" spans="1:34" x14ac:dyDescent="0.2">
      <c r="B48" s="72"/>
      <c r="C48" s="47">
        <v>41</v>
      </c>
      <c r="D48" s="64" t="s">
        <v>227</v>
      </c>
      <c r="E48" s="61" t="s">
        <v>232</v>
      </c>
      <c r="F48" s="61" t="s">
        <v>233</v>
      </c>
      <c r="G48" s="65"/>
      <c r="H48" s="50" t="s">
        <v>21</v>
      </c>
      <c r="I48" s="50" t="s">
        <v>21</v>
      </c>
      <c r="J48" s="50" t="s">
        <v>21</v>
      </c>
      <c r="K48" s="50" t="s">
        <v>21</v>
      </c>
      <c r="L48" s="50" t="s">
        <v>21</v>
      </c>
    </row>
    <row r="49" spans="6:33" x14ac:dyDescent="0.2">
      <c r="H49" s="19">
        <f t="shared" ref="H49:T49" si="7">COUNTIF(H7:H48,"p")</f>
        <v>29</v>
      </c>
      <c r="I49" s="19">
        <f t="shared" si="7"/>
        <v>31</v>
      </c>
      <c r="J49" s="19">
        <f t="shared" si="7"/>
        <v>30</v>
      </c>
      <c r="K49" s="19">
        <f t="shared" si="7"/>
        <v>31</v>
      </c>
      <c r="L49" s="19">
        <f t="shared" si="7"/>
        <v>29</v>
      </c>
      <c r="M49" s="19">
        <f t="shared" si="7"/>
        <v>0</v>
      </c>
      <c r="N49" s="19">
        <f t="shared" si="7"/>
        <v>0</v>
      </c>
      <c r="O49" s="19">
        <f t="shared" si="7"/>
        <v>0</v>
      </c>
      <c r="P49" s="19">
        <f t="shared" si="7"/>
        <v>0</v>
      </c>
      <c r="Q49" s="19">
        <f t="shared" si="7"/>
        <v>0</v>
      </c>
      <c r="R49" s="19">
        <f t="shared" si="7"/>
        <v>0</v>
      </c>
      <c r="S49" s="19">
        <f t="shared" si="7"/>
        <v>0</v>
      </c>
      <c r="T49" s="19">
        <f t="shared" si="7"/>
        <v>0</v>
      </c>
      <c r="U49" s="19">
        <f t="shared" ref="U49:AD49" si="8">COUNTIF(U7:U43,"p")</f>
        <v>0</v>
      </c>
      <c r="V49" s="19">
        <f t="shared" si="8"/>
        <v>0</v>
      </c>
      <c r="W49" s="19">
        <f t="shared" si="8"/>
        <v>0</v>
      </c>
      <c r="X49" s="19">
        <f t="shared" si="8"/>
        <v>0</v>
      </c>
      <c r="Y49" s="19">
        <f t="shared" si="8"/>
        <v>0</v>
      </c>
      <c r="Z49" s="19">
        <f t="shared" si="8"/>
        <v>0</v>
      </c>
      <c r="AA49" s="19">
        <f t="shared" si="8"/>
        <v>0</v>
      </c>
      <c r="AB49" s="19">
        <f t="shared" si="8"/>
        <v>0</v>
      </c>
      <c r="AC49" s="19">
        <f t="shared" si="8"/>
        <v>0</v>
      </c>
      <c r="AD49" s="19">
        <f t="shared" si="8"/>
        <v>0</v>
      </c>
      <c r="AE49" s="19">
        <f>COUNTIF(H43:AD43,"I")</f>
        <v>1</v>
      </c>
      <c r="AF49" s="19">
        <f>COUNTIF(H43:Y43,"J")</f>
        <v>0</v>
      </c>
      <c r="AG49" s="21">
        <f>AE49+AF49</f>
        <v>1</v>
      </c>
    </row>
    <row r="52" spans="6:33" x14ac:dyDescent="0.2">
      <c r="F52" s="86"/>
    </row>
    <row r="53" spans="6:33" x14ac:dyDescent="0.2">
      <c r="F53" s="87"/>
      <c r="G53" s="87"/>
    </row>
  </sheetData>
  <mergeCells count="5">
    <mergeCell ref="AG5:AG6"/>
    <mergeCell ref="AE5:AE6"/>
    <mergeCell ref="AF5:AF6"/>
    <mergeCell ref="B7:B33"/>
    <mergeCell ref="B36:B48"/>
  </mergeCells>
  <conditionalFormatting sqref="H7:AD42">
    <cfRule type="cellIs" dxfId="32" priority="41" operator="equal">
      <formula>"P"</formula>
    </cfRule>
    <cfRule type="cellIs" dxfId="31" priority="43" operator="equal">
      <formula>"I"</formula>
    </cfRule>
  </conditionalFormatting>
  <conditionalFormatting sqref="H8:H42">
    <cfRule type="cellIs" dxfId="30" priority="42" operator="equal">
      <formula>"I"</formula>
    </cfRule>
  </conditionalFormatting>
  <conditionalFormatting sqref="H7:AD42">
    <cfRule type="cellIs" dxfId="29" priority="40" operator="equal">
      <formula>"J"</formula>
    </cfRule>
  </conditionalFormatting>
  <conditionalFormatting sqref="D7:D32">
    <cfRule type="duplicateValues" dxfId="28" priority="32" stopIfTrue="1"/>
  </conditionalFormatting>
  <conditionalFormatting sqref="D7:D42">
    <cfRule type="duplicateValues" dxfId="27" priority="31"/>
  </conditionalFormatting>
  <conditionalFormatting sqref="D36:D39">
    <cfRule type="duplicateValues" dxfId="26" priority="29"/>
  </conditionalFormatting>
  <conditionalFormatting sqref="D34:D42">
    <cfRule type="duplicateValues" dxfId="25" priority="28"/>
  </conditionalFormatting>
  <conditionalFormatting sqref="D34:D35 D40:D42">
    <cfRule type="duplicateValues" dxfId="24" priority="30" stopIfTrue="1"/>
  </conditionalFormatting>
  <conditionalFormatting sqref="H43">
    <cfRule type="cellIs" dxfId="23" priority="25" operator="equal">
      <formula>"P"</formula>
    </cfRule>
    <cfRule type="cellIs" dxfId="22" priority="27" operator="equal">
      <formula>"I"</formula>
    </cfRule>
  </conditionalFormatting>
  <conditionalFormatting sqref="H43">
    <cfRule type="cellIs" dxfId="21" priority="26" operator="equal">
      <formula>"I"</formula>
    </cfRule>
  </conditionalFormatting>
  <conditionalFormatting sqref="H43">
    <cfRule type="cellIs" dxfId="20" priority="24" operator="equal">
      <formula>"J"</formula>
    </cfRule>
  </conditionalFormatting>
  <conditionalFormatting sqref="I43">
    <cfRule type="cellIs" dxfId="19" priority="22" operator="equal">
      <formula>"P"</formula>
    </cfRule>
    <cfRule type="cellIs" dxfId="18" priority="23" operator="equal">
      <formula>"I"</formula>
    </cfRule>
  </conditionalFormatting>
  <conditionalFormatting sqref="I43">
    <cfRule type="cellIs" dxfId="17" priority="21" operator="equal">
      <formula>"J"</formula>
    </cfRule>
  </conditionalFormatting>
  <conditionalFormatting sqref="H44:I44">
    <cfRule type="cellIs" dxfId="16" priority="18" operator="equal">
      <formula>"P"</formula>
    </cfRule>
    <cfRule type="cellIs" dxfId="15" priority="20" operator="equal">
      <formula>"I"</formula>
    </cfRule>
  </conditionalFormatting>
  <conditionalFormatting sqref="H44:I44">
    <cfRule type="cellIs" dxfId="14" priority="19" operator="equal">
      <formula>"I"</formula>
    </cfRule>
  </conditionalFormatting>
  <conditionalFormatting sqref="H44:I44">
    <cfRule type="cellIs" dxfId="13" priority="17" operator="equal">
      <formula>"J"</formula>
    </cfRule>
  </conditionalFormatting>
  <conditionalFormatting sqref="J43:J44">
    <cfRule type="cellIs" dxfId="12" priority="15" operator="equal">
      <formula>"P"</formula>
    </cfRule>
    <cfRule type="cellIs" dxfId="11" priority="16" operator="equal">
      <formula>"I"</formula>
    </cfRule>
  </conditionalFormatting>
  <conditionalFormatting sqref="J43:J44">
    <cfRule type="cellIs" dxfId="10" priority="14" operator="equal">
      <formula>"J"</formula>
    </cfRule>
  </conditionalFormatting>
  <conditionalFormatting sqref="K43:U44">
    <cfRule type="cellIs" dxfId="9" priority="12" operator="equal">
      <formula>"P"</formula>
    </cfRule>
    <cfRule type="cellIs" dxfId="8" priority="13" operator="equal">
      <formula>"I"</formula>
    </cfRule>
  </conditionalFormatting>
  <conditionalFormatting sqref="K43:U44">
    <cfRule type="cellIs" dxfId="7" priority="11" operator="equal">
      <formula>"J"</formula>
    </cfRule>
  </conditionalFormatting>
  <conditionalFormatting sqref="H45:K48">
    <cfRule type="cellIs" dxfId="6" priority="5" operator="equal">
      <formula>"P"</formula>
    </cfRule>
    <cfRule type="cellIs" dxfId="5" priority="7" operator="equal">
      <formula>"I"</formula>
    </cfRule>
  </conditionalFormatting>
  <conditionalFormatting sqref="H45:K48">
    <cfRule type="cellIs" dxfId="4" priority="6" operator="equal">
      <formula>"I"</formula>
    </cfRule>
  </conditionalFormatting>
  <conditionalFormatting sqref="H45:K48">
    <cfRule type="cellIs" dxfId="3" priority="4" operator="equal">
      <formula>"J"</formula>
    </cfRule>
  </conditionalFormatting>
  <conditionalFormatting sqref="L45:L48">
    <cfRule type="cellIs" dxfId="2" priority="2" operator="equal">
      <formula>"P"</formula>
    </cfRule>
    <cfRule type="cellIs" dxfId="1" priority="3" operator="equal">
      <formula>"I"</formula>
    </cfRule>
  </conditionalFormatting>
  <conditionalFormatting sqref="L45:L48">
    <cfRule type="cellIs" dxfId="0" priority="1" operator="equal">
      <formula>"J"</formula>
    </cfRule>
  </conditionalFormatting>
  <hyperlinks>
    <hyperlink ref="G11" r:id="rId1"/>
    <hyperlink ref="G13" r:id="rId2"/>
    <hyperlink ref="G36" r:id="rId3"/>
    <hyperlink ref="G37" r:id="rId4"/>
    <hyperlink ref="G38" r:id="rId5"/>
    <hyperlink ref="G39" r:id="rId6"/>
    <hyperlink ref="G40" r:id="rId7"/>
    <hyperlink ref="G34" r:id="rId8"/>
    <hyperlink ref="G41" r:id="rId9"/>
    <hyperlink ref="G42" r:id="rId10"/>
    <hyperlink ref="G43" r:id="rId11"/>
    <hyperlink ref="G7" r:id="rId12"/>
    <hyperlink ref="G8" r:id="rId13"/>
    <hyperlink ref="G9" r:id="rId14"/>
    <hyperlink ref="G12" r:id="rId15"/>
    <hyperlink ref="G15" r:id="rId16"/>
    <hyperlink ref="G17" r:id="rId17"/>
    <hyperlink ref="G19" r:id="rId18"/>
    <hyperlink ref="G21" r:id="rId19"/>
    <hyperlink ref="G24" r:id="rId20"/>
    <hyperlink ref="G25" r:id="rId21"/>
    <hyperlink ref="G27" r:id="rId22"/>
    <hyperlink ref="G29" r:id="rId23"/>
    <hyperlink ref="G30" r:id="rId24"/>
    <hyperlink ref="G31" r:id="rId25"/>
    <hyperlink ref="G32" r:id="rId26"/>
    <hyperlink ref="G44" r:id="rId27"/>
    <hyperlink ref="G14" r:id="rId28"/>
    <hyperlink ref="G18" r:id="rId29"/>
    <hyperlink ref="G20" r:id="rId30"/>
    <hyperlink ref="G23" r:id="rId31"/>
    <hyperlink ref="G45" r:id="rId32"/>
    <hyperlink ref="G10" r:id="rId33"/>
    <hyperlink ref="G26" r:id="rId34"/>
    <hyperlink ref="G33" r:id="rId35"/>
  </hyperlinks>
  <pageMargins left="0.7" right="0.7" top="0.75" bottom="0.75" header="0.3" footer="0.3"/>
  <pageSetup paperSize="9" orientation="portrait" r:id="rId3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0" id="{2697C347-6E34-462B-B719-A4B2C935BD4D}">
            <x14:iconSet custom="1">
              <x14:cfvo type="percent">
                <xm:f>0</xm:f>
              </x14:cfvo>
              <x14:cfvo type="num">
                <xm:f>3</xm:f>
              </x14:cfvo>
              <x14:cfvo type="num">
                <xm:f>6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AG7:AG43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workbookViewId="0">
      <selection activeCell="G29" sqref="G29"/>
    </sheetView>
  </sheetViews>
  <sheetFormatPr baseColWidth="10" defaultRowHeight="14.25" x14ac:dyDescent="0.25"/>
  <cols>
    <col min="1" max="1" width="2.28515625" style="3" customWidth="1"/>
    <col min="2" max="2" width="16.85546875" style="3" bestFit="1" customWidth="1"/>
    <col min="3" max="3" width="14.28515625" style="3" bestFit="1" customWidth="1"/>
    <col min="4" max="4" width="9.140625" style="4" bestFit="1" customWidth="1"/>
    <col min="5" max="5" width="6.28515625" style="3" bestFit="1" customWidth="1"/>
    <col min="6" max="6" width="8.28515625" style="3" customWidth="1"/>
    <col min="7" max="7" width="9.85546875" style="3" customWidth="1"/>
    <col min="8" max="8" width="10.28515625" style="3" customWidth="1"/>
    <col min="9" max="9" width="8.85546875" style="3" customWidth="1"/>
    <col min="10" max="10" width="4.7109375" style="3" bestFit="1" customWidth="1"/>
    <col min="11" max="16" width="6.28515625" style="3" customWidth="1"/>
    <col min="17" max="18" width="7" style="3" customWidth="1"/>
    <col min="19" max="19" width="4.7109375" style="3" bestFit="1" customWidth="1"/>
    <col min="20" max="23" width="4.7109375" style="3" customWidth="1"/>
    <col min="24" max="24" width="5.140625" style="3" customWidth="1"/>
    <col min="25" max="16384" width="11.42578125" style="3"/>
  </cols>
  <sheetData>
    <row r="1" spans="2:25" ht="10.5" customHeight="1" x14ac:dyDescent="0.25"/>
    <row r="2" spans="2:25" s="4" customFormat="1" ht="15" customHeight="1" x14ac:dyDescent="0.25">
      <c r="B2" s="77" t="s">
        <v>75</v>
      </c>
      <c r="C2" s="77"/>
      <c r="D2" s="6">
        <v>0.3</v>
      </c>
      <c r="E2" s="75">
        <v>0.25</v>
      </c>
      <c r="F2" s="75"/>
      <c r="G2" s="75"/>
      <c r="H2" s="75"/>
      <c r="I2" s="75"/>
      <c r="J2" s="75"/>
      <c r="K2" s="74">
        <v>0.15</v>
      </c>
      <c r="L2" s="74"/>
      <c r="M2" s="74"/>
      <c r="N2" s="74"/>
      <c r="O2" s="74"/>
      <c r="P2" s="74"/>
      <c r="Q2" s="74"/>
      <c r="R2" s="74"/>
      <c r="S2" s="74"/>
      <c r="T2" s="80">
        <v>0.3</v>
      </c>
      <c r="U2" s="80"/>
      <c r="V2" s="80"/>
      <c r="W2" s="80"/>
      <c r="X2" s="80"/>
      <c r="Y2" s="76" t="s">
        <v>74</v>
      </c>
    </row>
    <row r="3" spans="2:25" ht="15" customHeight="1" x14ac:dyDescent="0.25">
      <c r="B3" s="77"/>
      <c r="C3" s="77"/>
      <c r="D3" s="5" t="s">
        <v>36</v>
      </c>
      <c r="E3" s="78" t="s">
        <v>58</v>
      </c>
      <c r="F3" s="78"/>
      <c r="G3" s="78"/>
      <c r="H3" s="78"/>
      <c r="I3" s="78"/>
      <c r="J3" s="73" t="s">
        <v>57</v>
      </c>
      <c r="K3" s="79" t="s">
        <v>59</v>
      </c>
      <c r="L3" s="79"/>
      <c r="M3" s="79"/>
      <c r="N3" s="79"/>
      <c r="O3" s="79"/>
      <c r="P3" s="79"/>
      <c r="Q3" s="79"/>
      <c r="R3" s="79"/>
      <c r="S3" s="73" t="s">
        <v>57</v>
      </c>
      <c r="T3" s="81" t="s">
        <v>77</v>
      </c>
      <c r="U3" s="81"/>
      <c r="V3" s="81"/>
      <c r="W3" s="81"/>
      <c r="X3" s="73" t="s">
        <v>57</v>
      </c>
      <c r="Y3" s="76"/>
    </row>
    <row r="4" spans="2:25" ht="27.75" customHeight="1" x14ac:dyDescent="0.25">
      <c r="B4" s="77"/>
      <c r="C4" s="77"/>
      <c r="D4" s="7" t="s">
        <v>73</v>
      </c>
      <c r="E4" s="7" t="s">
        <v>71</v>
      </c>
      <c r="F4" s="8" t="s">
        <v>68</v>
      </c>
      <c r="G4" s="8" t="s">
        <v>69</v>
      </c>
      <c r="H4" s="8" t="s">
        <v>72</v>
      </c>
      <c r="I4" s="8" t="s">
        <v>70</v>
      </c>
      <c r="J4" s="73"/>
      <c r="K4" s="8" t="s">
        <v>60</v>
      </c>
      <c r="L4" s="8" t="s">
        <v>61</v>
      </c>
      <c r="M4" s="8" t="s">
        <v>62</v>
      </c>
      <c r="N4" s="8" t="s">
        <v>63</v>
      </c>
      <c r="O4" s="8" t="s">
        <v>64</v>
      </c>
      <c r="P4" s="8" t="s">
        <v>65</v>
      </c>
      <c r="Q4" s="8" t="s">
        <v>66</v>
      </c>
      <c r="R4" s="8" t="s">
        <v>67</v>
      </c>
      <c r="S4" s="73"/>
      <c r="T4" s="16">
        <v>1</v>
      </c>
      <c r="U4" s="16">
        <v>2</v>
      </c>
      <c r="V4" s="16">
        <v>3</v>
      </c>
      <c r="W4" s="16">
        <v>4</v>
      </c>
      <c r="X4" s="73"/>
      <c r="Y4" s="76"/>
    </row>
    <row r="5" spans="2:25" ht="5.25" customHeight="1" x14ac:dyDescent="0.25"/>
    <row r="6" spans="2:25" x14ac:dyDescent="0.25">
      <c r="B6" s="9" t="s">
        <v>37</v>
      </c>
      <c r="C6" s="9" t="s">
        <v>38</v>
      </c>
      <c r="D6" s="14">
        <f>IF('Listado Asistencia'!AH7=33,5,(('Listado Asistencia'!AH7*85%)/33)*5)</f>
        <v>4.1212121212121211</v>
      </c>
      <c r="E6" s="10"/>
      <c r="F6" s="10"/>
      <c r="G6" s="10"/>
      <c r="H6" s="10"/>
      <c r="I6" s="10"/>
      <c r="J6" s="15">
        <f>(F6+G6+H6+I6)/4</f>
        <v>0</v>
      </c>
      <c r="K6" s="10"/>
      <c r="L6" s="10"/>
      <c r="M6" s="10"/>
      <c r="N6" s="10"/>
      <c r="O6" s="10"/>
      <c r="P6" s="10"/>
      <c r="Q6" s="10"/>
      <c r="R6" s="10"/>
      <c r="S6" s="15">
        <f>(K6+L6+M6+N6+O6+P6+Q6+R6)/8</f>
        <v>0</v>
      </c>
      <c r="T6" s="17">
        <v>3</v>
      </c>
      <c r="U6" s="17"/>
      <c r="V6" s="17"/>
      <c r="W6" s="17"/>
      <c r="X6" s="10">
        <f>(T6+U6+V6+W6)/4</f>
        <v>0.75</v>
      </c>
      <c r="Y6" s="13">
        <f t="shared" ref="Y6:Y26" si="0">(D6*$D$2)/100%+(J6*$E$2)/100%+(S6*$K$2)/100%+(X6*$T$2)/100%</f>
        <v>1.4613636363636364</v>
      </c>
    </row>
    <row r="7" spans="2:25" x14ac:dyDescent="0.25">
      <c r="B7" s="1" t="s">
        <v>39</v>
      </c>
      <c r="C7" s="1" t="s">
        <v>40</v>
      </c>
      <c r="D7" s="14" t="e">
        <f>IF('Listado Asistencia'!#REF!=33,5,(('Listado Asistencia'!#REF!*85%)/33)*5)</f>
        <v>#REF!</v>
      </c>
      <c r="J7" s="15">
        <f t="shared" ref="J7:J26" si="1">(F7+G7+H7+I7)/4</f>
        <v>0</v>
      </c>
      <c r="S7" s="15">
        <f t="shared" ref="S7:S26" si="2">(K7+L7+M7+N7+O7+P7+Q7+R7)/8</f>
        <v>0</v>
      </c>
      <c r="T7" s="18">
        <v>4</v>
      </c>
      <c r="U7" s="18"/>
      <c r="V7" s="18"/>
      <c r="W7" s="18"/>
      <c r="X7" s="10">
        <f t="shared" ref="X7:X26" si="3">(T7+U7+V7+W7)/4</f>
        <v>1</v>
      </c>
      <c r="Y7" s="13" t="e">
        <f t="shared" si="0"/>
        <v>#REF!</v>
      </c>
    </row>
    <row r="8" spans="2:25" x14ac:dyDescent="0.25">
      <c r="B8" s="9" t="s">
        <v>41</v>
      </c>
      <c r="C8" s="9" t="s">
        <v>42</v>
      </c>
      <c r="D8" s="14">
        <f>IF('Listado Asistencia'!AH8=33,5,(('Listado Asistencia'!AH8*95%)/33)*5)</f>
        <v>4.6060606060606055</v>
      </c>
      <c r="E8" s="10"/>
      <c r="F8" s="10"/>
      <c r="G8" s="10"/>
      <c r="H8" s="10"/>
      <c r="I8" s="10"/>
      <c r="J8" s="15">
        <f t="shared" si="1"/>
        <v>0</v>
      </c>
      <c r="K8" s="10"/>
      <c r="L8" s="10"/>
      <c r="M8" s="10"/>
      <c r="N8" s="10"/>
      <c r="O8" s="10"/>
      <c r="P8" s="10"/>
      <c r="Q8" s="10"/>
      <c r="R8" s="10"/>
      <c r="S8" s="15">
        <f t="shared" si="2"/>
        <v>0</v>
      </c>
      <c r="T8" s="17">
        <v>5</v>
      </c>
      <c r="U8" s="17"/>
      <c r="V8" s="17"/>
      <c r="W8" s="17"/>
      <c r="X8" s="10">
        <f t="shared" si="3"/>
        <v>1.25</v>
      </c>
      <c r="Y8" s="13">
        <f t="shared" si="0"/>
        <v>1.7568181818181816</v>
      </c>
    </row>
    <row r="9" spans="2:25" x14ac:dyDescent="0.25">
      <c r="B9" s="1" t="s">
        <v>43</v>
      </c>
      <c r="C9" s="1" t="s">
        <v>76</v>
      </c>
      <c r="D9" s="14">
        <f>IF('Listado Asistencia'!AH9=33,5,(('Listado Asistencia'!AH9*85%)/33)*5)</f>
        <v>5</v>
      </c>
      <c r="J9" s="15">
        <f t="shared" si="1"/>
        <v>0</v>
      </c>
      <c r="S9" s="15">
        <f t="shared" si="2"/>
        <v>0</v>
      </c>
      <c r="T9" s="18">
        <v>5</v>
      </c>
      <c r="U9" s="18"/>
      <c r="V9" s="18"/>
      <c r="W9" s="18"/>
      <c r="X9" s="10">
        <f t="shared" si="3"/>
        <v>1.25</v>
      </c>
      <c r="Y9" s="13">
        <f t="shared" si="0"/>
        <v>1.875</v>
      </c>
    </row>
    <row r="10" spans="2:25" x14ac:dyDescent="0.25">
      <c r="B10" s="9" t="s">
        <v>44</v>
      </c>
      <c r="C10" s="9" t="s">
        <v>45</v>
      </c>
      <c r="D10" s="14">
        <f>IF('Listado Asistencia'!AH10=33,5,(('Listado Asistencia'!AH10*95%)/33)*5)</f>
        <v>4.0303030303030303</v>
      </c>
      <c r="E10" s="10"/>
      <c r="F10" s="10"/>
      <c r="G10" s="10"/>
      <c r="H10" s="10"/>
      <c r="I10" s="10"/>
      <c r="J10" s="15">
        <f t="shared" si="1"/>
        <v>0</v>
      </c>
      <c r="K10" s="10"/>
      <c r="L10" s="10"/>
      <c r="M10" s="10"/>
      <c r="N10" s="10"/>
      <c r="O10" s="10"/>
      <c r="P10" s="10"/>
      <c r="Q10" s="10"/>
      <c r="R10" s="10"/>
      <c r="S10" s="15">
        <f t="shared" si="2"/>
        <v>0</v>
      </c>
      <c r="T10" s="17">
        <v>5</v>
      </c>
      <c r="U10" s="17"/>
      <c r="V10" s="17"/>
      <c r="W10" s="17"/>
      <c r="X10" s="10">
        <f t="shared" si="3"/>
        <v>1.25</v>
      </c>
      <c r="Y10" s="13">
        <f t="shared" si="0"/>
        <v>1.584090909090909</v>
      </c>
    </row>
    <row r="11" spans="2:25" x14ac:dyDescent="0.25">
      <c r="B11" s="1" t="s">
        <v>46</v>
      </c>
      <c r="C11" s="1" t="s">
        <v>47</v>
      </c>
      <c r="D11" s="14">
        <f>IF('Listado Asistencia'!AH11=33,5,(('Listado Asistencia'!AH11*95%)/33)*5)</f>
        <v>5</v>
      </c>
      <c r="J11" s="15">
        <f t="shared" si="1"/>
        <v>0</v>
      </c>
      <c r="S11" s="15">
        <f t="shared" si="2"/>
        <v>0</v>
      </c>
      <c r="T11" s="18">
        <v>5</v>
      </c>
      <c r="U11" s="18"/>
      <c r="V11" s="18"/>
      <c r="W11" s="18"/>
      <c r="X11" s="10">
        <f t="shared" si="3"/>
        <v>1.25</v>
      </c>
      <c r="Y11" s="13">
        <f t="shared" si="0"/>
        <v>1.875</v>
      </c>
    </row>
    <row r="12" spans="2:25" x14ac:dyDescent="0.25">
      <c r="B12" s="9" t="s">
        <v>48</v>
      </c>
      <c r="C12" s="9" t="s">
        <v>49</v>
      </c>
      <c r="D12" s="14">
        <f>IF('Listado Asistencia'!AH12=33,5,(('Listado Asistencia'!AH12*95%)/33)*5)</f>
        <v>5</v>
      </c>
      <c r="E12" s="10"/>
      <c r="F12" s="10"/>
      <c r="G12" s="10"/>
      <c r="H12" s="10"/>
      <c r="I12" s="10"/>
      <c r="J12" s="15">
        <f t="shared" si="1"/>
        <v>0</v>
      </c>
      <c r="K12" s="10"/>
      <c r="L12" s="10"/>
      <c r="M12" s="10"/>
      <c r="N12" s="10"/>
      <c r="O12" s="10"/>
      <c r="P12" s="10"/>
      <c r="Q12" s="10"/>
      <c r="R12" s="10"/>
      <c r="S12" s="15">
        <f t="shared" si="2"/>
        <v>0</v>
      </c>
      <c r="T12" s="17">
        <v>3</v>
      </c>
      <c r="U12" s="17"/>
      <c r="V12" s="17"/>
      <c r="W12" s="17"/>
      <c r="X12" s="10">
        <f t="shared" si="3"/>
        <v>0.75</v>
      </c>
      <c r="Y12" s="13">
        <f t="shared" si="0"/>
        <v>1.7250000000000001</v>
      </c>
    </row>
    <row r="13" spans="2:25" x14ac:dyDescent="0.25">
      <c r="B13" s="1" t="s">
        <v>50</v>
      </c>
      <c r="C13" s="1" t="s">
        <v>40</v>
      </c>
      <c r="D13" s="14">
        <f>IF('Listado Asistencia'!AH13=33,5,(('Listado Asistencia'!AH13*85%)/33)*5)</f>
        <v>5</v>
      </c>
      <c r="J13" s="15">
        <f t="shared" si="1"/>
        <v>0</v>
      </c>
      <c r="S13" s="15">
        <f t="shared" si="2"/>
        <v>0</v>
      </c>
      <c r="T13" s="18">
        <v>3</v>
      </c>
      <c r="U13" s="18"/>
      <c r="V13" s="18"/>
      <c r="W13" s="18"/>
      <c r="X13" s="10">
        <f t="shared" si="3"/>
        <v>0.75</v>
      </c>
      <c r="Y13" s="13">
        <f t="shared" si="0"/>
        <v>1.7250000000000001</v>
      </c>
    </row>
    <row r="14" spans="2:25" x14ac:dyDescent="0.25">
      <c r="B14" s="9" t="s">
        <v>51</v>
      </c>
      <c r="C14" s="9" t="s">
        <v>52</v>
      </c>
      <c r="D14" s="14">
        <f>IF('Listado Asistencia'!AH14=33,5,(('Listado Asistencia'!AH14*85%)/33)*5)</f>
        <v>4.1212121212121211</v>
      </c>
      <c r="E14" s="10"/>
      <c r="F14" s="10"/>
      <c r="G14" s="10"/>
      <c r="H14" s="10"/>
      <c r="I14" s="10"/>
      <c r="J14" s="15">
        <f t="shared" si="1"/>
        <v>0</v>
      </c>
      <c r="K14" s="10"/>
      <c r="L14" s="10"/>
      <c r="M14" s="10"/>
      <c r="N14" s="10"/>
      <c r="O14" s="10"/>
      <c r="P14" s="10"/>
      <c r="Q14" s="10"/>
      <c r="R14" s="10"/>
      <c r="S14" s="15">
        <f t="shared" si="2"/>
        <v>0</v>
      </c>
      <c r="T14" s="17">
        <v>3</v>
      </c>
      <c r="U14" s="17"/>
      <c r="V14" s="17"/>
      <c r="W14" s="17"/>
      <c r="X14" s="10">
        <f t="shared" si="3"/>
        <v>0.75</v>
      </c>
      <c r="Y14" s="13">
        <f t="shared" si="0"/>
        <v>1.4613636363636364</v>
      </c>
    </row>
    <row r="15" spans="2:25" x14ac:dyDescent="0.25">
      <c r="B15" s="1" t="s">
        <v>53</v>
      </c>
      <c r="C15" s="1" t="s">
        <v>54</v>
      </c>
      <c r="D15" s="14">
        <f>IF('Listado Asistencia'!AH15=33,5,(('Listado Asistencia'!AH15*85%)/33)*5)</f>
        <v>5</v>
      </c>
      <c r="J15" s="15">
        <f t="shared" si="1"/>
        <v>0</v>
      </c>
      <c r="S15" s="15">
        <f t="shared" si="2"/>
        <v>0</v>
      </c>
      <c r="T15" s="18">
        <v>3</v>
      </c>
      <c r="U15" s="18"/>
      <c r="V15" s="18"/>
      <c r="W15" s="18"/>
      <c r="X15" s="10">
        <f t="shared" si="3"/>
        <v>0.75</v>
      </c>
      <c r="Y15" s="13">
        <f t="shared" si="0"/>
        <v>1.7250000000000001</v>
      </c>
    </row>
    <row r="16" spans="2:25" x14ac:dyDescent="0.25">
      <c r="B16" s="9" t="s">
        <v>55</v>
      </c>
      <c r="C16" s="9" t="s">
        <v>56</v>
      </c>
      <c r="D16" s="14">
        <f>IF('Listado Asistencia'!AH16=33,5,(('Listado Asistencia'!AH16*85%)/33)*5)</f>
        <v>3.8636363636363633</v>
      </c>
      <c r="E16" s="10"/>
      <c r="F16" s="10"/>
      <c r="G16" s="10"/>
      <c r="H16" s="10"/>
      <c r="I16" s="10"/>
      <c r="J16" s="15">
        <f t="shared" si="1"/>
        <v>0</v>
      </c>
      <c r="K16" s="10"/>
      <c r="L16" s="10"/>
      <c r="M16" s="10"/>
      <c r="N16" s="10"/>
      <c r="O16" s="10"/>
      <c r="P16" s="10"/>
      <c r="Q16" s="10"/>
      <c r="R16" s="10"/>
      <c r="S16" s="15">
        <f t="shared" si="2"/>
        <v>0</v>
      </c>
      <c r="T16" s="17">
        <v>3</v>
      </c>
      <c r="U16" s="17"/>
      <c r="V16" s="17"/>
      <c r="W16" s="17"/>
      <c r="X16" s="10">
        <f t="shared" si="3"/>
        <v>0.75</v>
      </c>
      <c r="Y16" s="13">
        <f t="shared" si="0"/>
        <v>1.3840909090909088</v>
      </c>
    </row>
    <row r="17" spans="2:25" x14ac:dyDescent="0.25">
      <c r="B17" s="1" t="s">
        <v>0</v>
      </c>
      <c r="C17" s="1" t="s">
        <v>1</v>
      </c>
      <c r="D17" s="14" t="e">
        <f>IF('Listado Asistencia'!#REF!=33,5,(('Listado Asistencia'!#REF!*85%)/33)*5)</f>
        <v>#REF!</v>
      </c>
      <c r="J17" s="15">
        <f t="shared" si="1"/>
        <v>0</v>
      </c>
      <c r="S17" s="15">
        <f t="shared" si="2"/>
        <v>0</v>
      </c>
      <c r="T17" s="18">
        <v>4</v>
      </c>
      <c r="U17" s="18"/>
      <c r="V17" s="18"/>
      <c r="W17" s="18"/>
      <c r="X17" s="10">
        <f t="shared" si="3"/>
        <v>1</v>
      </c>
      <c r="Y17" s="13" t="e">
        <f t="shared" si="0"/>
        <v>#REF!</v>
      </c>
    </row>
    <row r="18" spans="2:25" x14ac:dyDescent="0.25">
      <c r="B18" s="9" t="s">
        <v>2</v>
      </c>
      <c r="C18" s="9" t="s">
        <v>3</v>
      </c>
      <c r="D18" s="14">
        <f>IF('Listado Asistencia'!AH17=33,5,(('Listado Asistencia'!AH17*85%)/33)*5)</f>
        <v>5</v>
      </c>
      <c r="E18" s="10"/>
      <c r="F18" s="10"/>
      <c r="G18" s="10"/>
      <c r="H18" s="10"/>
      <c r="I18" s="10"/>
      <c r="J18" s="15">
        <f t="shared" si="1"/>
        <v>0</v>
      </c>
      <c r="K18" s="10"/>
      <c r="L18" s="10"/>
      <c r="M18" s="10"/>
      <c r="N18" s="10"/>
      <c r="O18" s="10"/>
      <c r="P18" s="10"/>
      <c r="Q18" s="10"/>
      <c r="R18" s="10"/>
      <c r="S18" s="15">
        <f t="shared" si="2"/>
        <v>0</v>
      </c>
      <c r="T18" s="17">
        <v>0</v>
      </c>
      <c r="U18" s="17"/>
      <c r="V18" s="17"/>
      <c r="W18" s="17"/>
      <c r="X18" s="10">
        <f t="shared" si="3"/>
        <v>0</v>
      </c>
      <c r="Y18" s="13">
        <f t="shared" si="0"/>
        <v>1.5</v>
      </c>
    </row>
    <row r="19" spans="2:25" x14ac:dyDescent="0.25">
      <c r="B19" s="1" t="s">
        <v>4</v>
      </c>
      <c r="C19" s="1" t="s">
        <v>5</v>
      </c>
      <c r="D19" s="14">
        <f>IF('Listado Asistencia'!AH28=33,5,(('Listado Asistencia'!AH28*85%)/33)*5)</f>
        <v>5</v>
      </c>
      <c r="J19" s="15">
        <f t="shared" si="1"/>
        <v>0</v>
      </c>
      <c r="S19" s="15">
        <f t="shared" si="2"/>
        <v>0</v>
      </c>
      <c r="T19" s="18">
        <v>4</v>
      </c>
      <c r="U19" s="18"/>
      <c r="V19" s="18"/>
      <c r="W19" s="18"/>
      <c r="X19" s="10">
        <f t="shared" si="3"/>
        <v>1</v>
      </c>
      <c r="Y19" s="13">
        <f t="shared" si="0"/>
        <v>1.8</v>
      </c>
    </row>
    <row r="20" spans="2:25" x14ac:dyDescent="0.25">
      <c r="B20" s="9" t="s">
        <v>6</v>
      </c>
      <c r="C20" s="9" t="s">
        <v>7</v>
      </c>
      <c r="D20" s="14">
        <f>IF('Listado Asistencia'!AH29=33,5,(('Listado Asistencia'!AH29*85%)/33)*5)</f>
        <v>5</v>
      </c>
      <c r="E20" s="10"/>
      <c r="F20" s="10"/>
      <c r="G20" s="10"/>
      <c r="H20" s="10"/>
      <c r="I20" s="10"/>
      <c r="J20" s="15">
        <f t="shared" si="1"/>
        <v>0</v>
      </c>
      <c r="K20" s="10"/>
      <c r="L20" s="10"/>
      <c r="M20" s="10"/>
      <c r="N20" s="10"/>
      <c r="O20" s="10"/>
      <c r="P20" s="10"/>
      <c r="Q20" s="10"/>
      <c r="R20" s="10"/>
      <c r="S20" s="15">
        <f t="shared" si="2"/>
        <v>0</v>
      </c>
      <c r="T20" s="17">
        <v>0</v>
      </c>
      <c r="U20" s="17"/>
      <c r="V20" s="17"/>
      <c r="W20" s="17"/>
      <c r="X20" s="10">
        <f t="shared" si="3"/>
        <v>0</v>
      </c>
      <c r="Y20" s="13">
        <f t="shared" si="0"/>
        <v>1.5</v>
      </c>
    </row>
    <row r="21" spans="2:25" x14ac:dyDescent="0.25">
      <c r="B21" s="2" t="s">
        <v>8</v>
      </c>
      <c r="C21" s="2" t="s">
        <v>9</v>
      </c>
      <c r="D21" s="14">
        <f>IF('Listado Asistencia'!AH30=33,5,(('Listado Asistencia'!AH30*85%)/33)*5)</f>
        <v>5</v>
      </c>
      <c r="J21" s="15">
        <f t="shared" si="1"/>
        <v>0</v>
      </c>
      <c r="S21" s="15">
        <f t="shared" si="2"/>
        <v>0</v>
      </c>
      <c r="T21" s="18">
        <v>4</v>
      </c>
      <c r="U21" s="18"/>
      <c r="V21" s="18"/>
      <c r="W21" s="18"/>
      <c r="X21" s="10">
        <f t="shared" si="3"/>
        <v>1</v>
      </c>
      <c r="Y21" s="13">
        <f t="shared" si="0"/>
        <v>1.8</v>
      </c>
    </row>
    <row r="22" spans="2:25" x14ac:dyDescent="0.25">
      <c r="B22" s="11" t="s">
        <v>10</v>
      </c>
      <c r="C22" s="11" t="s">
        <v>11</v>
      </c>
      <c r="D22" s="14">
        <f>IF('Listado Asistencia'!AH31=33,5,(('Listado Asistencia'!AH31*95%)/33)*5)</f>
        <v>5</v>
      </c>
      <c r="E22" s="10"/>
      <c r="F22" s="10"/>
      <c r="G22" s="10"/>
      <c r="H22" s="10"/>
      <c r="I22" s="10"/>
      <c r="J22" s="15">
        <f t="shared" si="1"/>
        <v>0</v>
      </c>
      <c r="K22" s="10"/>
      <c r="L22" s="10"/>
      <c r="M22" s="10"/>
      <c r="N22" s="10"/>
      <c r="O22" s="10"/>
      <c r="P22" s="10"/>
      <c r="Q22" s="10"/>
      <c r="R22" s="10"/>
      <c r="S22" s="15">
        <f t="shared" si="2"/>
        <v>0</v>
      </c>
      <c r="T22" s="17">
        <v>5</v>
      </c>
      <c r="U22" s="17"/>
      <c r="V22" s="17"/>
      <c r="W22" s="17"/>
      <c r="X22" s="10">
        <f t="shared" si="3"/>
        <v>1.25</v>
      </c>
      <c r="Y22" s="13">
        <f t="shared" si="0"/>
        <v>1.875</v>
      </c>
    </row>
    <row r="23" spans="2:25" x14ac:dyDescent="0.25">
      <c r="B23" s="2" t="s">
        <v>12</v>
      </c>
      <c r="C23" s="2" t="s">
        <v>13</v>
      </c>
      <c r="D23" s="14">
        <f>IF('Listado Asistencia'!AH38=33,5,(('Listado Asistencia'!AH38*85%)/33)*5)</f>
        <v>4.1212121212121211</v>
      </c>
      <c r="J23" s="15">
        <f t="shared" si="1"/>
        <v>0</v>
      </c>
      <c r="S23" s="15">
        <f t="shared" si="2"/>
        <v>0</v>
      </c>
      <c r="T23" s="18">
        <v>4</v>
      </c>
      <c r="U23" s="18"/>
      <c r="V23" s="18"/>
      <c r="W23" s="18"/>
      <c r="X23" s="10">
        <f t="shared" si="3"/>
        <v>1</v>
      </c>
      <c r="Y23" s="13">
        <f t="shared" si="0"/>
        <v>1.5363636363636364</v>
      </c>
    </row>
    <row r="24" spans="2:25" x14ac:dyDescent="0.25">
      <c r="B24" s="12" t="s">
        <v>14</v>
      </c>
      <c r="C24" s="12" t="s">
        <v>15</v>
      </c>
      <c r="D24" s="14">
        <f>IF('Listado Asistencia'!AH39=33,5,(('Listado Asistencia'!AH39*85%)/33)*5)</f>
        <v>4.1212121212121211</v>
      </c>
      <c r="E24" s="10"/>
      <c r="F24" s="10"/>
      <c r="G24" s="10"/>
      <c r="H24" s="10"/>
      <c r="I24" s="10"/>
      <c r="J24" s="15">
        <f t="shared" si="1"/>
        <v>0</v>
      </c>
      <c r="K24" s="10"/>
      <c r="L24" s="10"/>
      <c r="M24" s="10"/>
      <c r="N24" s="10"/>
      <c r="O24" s="10"/>
      <c r="P24" s="10"/>
      <c r="Q24" s="10"/>
      <c r="R24" s="10"/>
      <c r="S24" s="15">
        <f t="shared" si="2"/>
        <v>0</v>
      </c>
      <c r="T24" s="17">
        <v>4</v>
      </c>
      <c r="U24" s="17"/>
      <c r="V24" s="17"/>
      <c r="W24" s="17"/>
      <c r="X24" s="10">
        <f t="shared" si="3"/>
        <v>1</v>
      </c>
      <c r="Y24" s="13">
        <f t="shared" si="0"/>
        <v>1.5363636363636364</v>
      </c>
    </row>
    <row r="25" spans="2:25" x14ac:dyDescent="0.25">
      <c r="B25" s="2" t="s">
        <v>16</v>
      </c>
      <c r="C25" s="2" t="s">
        <v>17</v>
      </c>
      <c r="D25" s="14">
        <f>IF('Listado Asistencia'!AH41=33,5,(('Listado Asistencia'!AH41*85%)/33)*5)</f>
        <v>5</v>
      </c>
      <c r="J25" s="15">
        <f t="shared" si="1"/>
        <v>0</v>
      </c>
      <c r="S25" s="15">
        <f t="shared" si="2"/>
        <v>0</v>
      </c>
      <c r="T25" s="18">
        <v>0</v>
      </c>
      <c r="U25" s="18"/>
      <c r="V25" s="18"/>
      <c r="W25" s="18"/>
      <c r="X25" s="10">
        <f t="shared" si="3"/>
        <v>0</v>
      </c>
      <c r="Y25" s="13">
        <f t="shared" si="0"/>
        <v>1.5</v>
      </c>
    </row>
    <row r="26" spans="2:25" x14ac:dyDescent="0.25">
      <c r="B26" s="12" t="s">
        <v>18</v>
      </c>
      <c r="C26" s="12" t="s">
        <v>19</v>
      </c>
      <c r="D26" s="14">
        <f>IF('Listado Asistencia'!AH42=33,5,(('Listado Asistencia'!AH42*85%)/33)*5)</f>
        <v>3.8636363636363633</v>
      </c>
      <c r="E26" s="10"/>
      <c r="F26" s="10"/>
      <c r="G26" s="10"/>
      <c r="H26" s="10"/>
      <c r="I26" s="10"/>
      <c r="J26" s="15">
        <f t="shared" si="1"/>
        <v>0</v>
      </c>
      <c r="K26" s="10"/>
      <c r="L26" s="10"/>
      <c r="M26" s="10"/>
      <c r="N26" s="10"/>
      <c r="O26" s="10"/>
      <c r="P26" s="10"/>
      <c r="Q26" s="10"/>
      <c r="R26" s="10"/>
      <c r="S26" s="15">
        <f t="shared" si="2"/>
        <v>0</v>
      </c>
      <c r="T26" s="17">
        <v>0</v>
      </c>
      <c r="U26" s="17"/>
      <c r="V26" s="17"/>
      <c r="W26" s="17"/>
      <c r="X26" s="10">
        <f t="shared" si="3"/>
        <v>0</v>
      </c>
      <c r="Y26" s="13">
        <f t="shared" si="0"/>
        <v>1.1590909090909089</v>
      </c>
    </row>
  </sheetData>
  <mergeCells count="11">
    <mergeCell ref="S3:S4"/>
    <mergeCell ref="K2:S2"/>
    <mergeCell ref="E2:J2"/>
    <mergeCell ref="Y2:Y4"/>
    <mergeCell ref="B2:C4"/>
    <mergeCell ref="E3:I3"/>
    <mergeCell ref="K3:R3"/>
    <mergeCell ref="J3:J4"/>
    <mergeCell ref="T2:X2"/>
    <mergeCell ref="X3:X4"/>
    <mergeCell ref="T3:W3"/>
  </mergeCells>
  <conditionalFormatting sqref="Y6:Y26">
    <cfRule type="iconSet" priority="1">
      <iconSet iconSet="3Symbols2">
        <cfvo type="percent" val="0"/>
        <cfvo type="num" val="3"/>
        <cfvo type="num" val="4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 Asistencia</vt:lpstr>
      <vt:lpstr>Actividades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 Garcia</dc:creator>
  <cp:lastModifiedBy>Mora G</cp:lastModifiedBy>
  <dcterms:created xsi:type="dcterms:W3CDTF">2016-01-28T05:02:44Z</dcterms:created>
  <dcterms:modified xsi:type="dcterms:W3CDTF">2016-08-01T01:50:12Z</dcterms:modified>
</cp:coreProperties>
</file>