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I EQUIPO\Documents\ADSI - TRIMESTRE I\II TRIMESTRE\TECNICO II\II PROYECTO\"/>
    </mc:Choice>
  </mc:AlternateContent>
  <bookViews>
    <workbookView xWindow="3720" yWindow="0" windowWidth="19560" windowHeight="8340" tabRatio="500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  <sheet name="Hoja1" sheetId="6" r:id="rId6"/>
  </sheets>
  <definedNames>
    <definedName name="_xlnm.Print_Area" localSheetId="1">GANTT!$A$1:$N$23</definedName>
    <definedName name="_xlnm.Print_Area" localSheetId="4">Informes!$A$1:$I$46</definedName>
    <definedName name="_xlnm.Print_Area" localSheetId="0">Planificación!$A$1:$K$31</definedName>
    <definedName name="_xlnm.Print_Area" localSheetId="3">Presupuesto!$A$1:$P$30</definedName>
    <definedName name="_xlnm.Print_Area" localSheetId="2">Recursos!$A$1:$F$31</definedName>
  </definedNames>
  <calcPr calcId="152511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4" l="1"/>
  <c r="L26" i="4"/>
  <c r="L24" i="4"/>
  <c r="L23" i="4"/>
  <c r="L15" i="4"/>
  <c r="L16" i="4"/>
  <c r="L17" i="4"/>
  <c r="L18" i="4"/>
  <c r="L19" i="4"/>
  <c r="L20" i="4"/>
  <c r="L21" i="4"/>
  <c r="L14" i="4"/>
  <c r="L10" i="4"/>
  <c r="L11" i="4"/>
  <c r="L12" i="4"/>
  <c r="L9" i="4"/>
  <c r="I27" i="4"/>
  <c r="I26" i="4"/>
  <c r="I24" i="4"/>
  <c r="I23" i="4"/>
  <c r="I15" i="4"/>
  <c r="I16" i="4"/>
  <c r="I17" i="4"/>
  <c r="I18" i="4"/>
  <c r="I19" i="4"/>
  <c r="I20" i="4"/>
  <c r="I21" i="4"/>
  <c r="I14" i="4"/>
  <c r="I10" i="4"/>
  <c r="I11" i="4"/>
  <c r="I12" i="4"/>
  <c r="I9" i="4"/>
  <c r="E10" i="4"/>
  <c r="I8" i="4" l="1"/>
  <c r="G22" i="1"/>
  <c r="E11" i="5" l="1"/>
  <c r="D11" i="5"/>
  <c r="C11" i="5"/>
  <c r="E10" i="5"/>
  <c r="D10" i="5"/>
  <c r="C10" i="5"/>
  <c r="F30" i="1" l="1"/>
  <c r="E30" i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1" i="5"/>
  <c r="G30" i="1" l="1"/>
  <c r="O28" i="4"/>
  <c r="M10" i="4"/>
  <c r="L22" i="4"/>
  <c r="L25" i="4"/>
  <c r="I22" i="4"/>
  <c r="E11" i="4"/>
  <c r="M11" i="4" s="1"/>
  <c r="O11" i="4" s="1"/>
  <c r="E12" i="4"/>
  <c r="M12" i="4" s="1"/>
  <c r="O12" i="4" s="1"/>
  <c r="E14" i="4"/>
  <c r="M14" i="4" s="1"/>
  <c r="O14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E23" i="4"/>
  <c r="M23" i="4" s="1"/>
  <c r="O23" i="4" s="1"/>
  <c r="E24" i="4"/>
  <c r="M24" i="4" s="1"/>
  <c r="O24" i="4" s="1"/>
  <c r="E26" i="4"/>
  <c r="M26" i="4" s="1"/>
  <c r="O26" i="4" s="1"/>
  <c r="E27" i="4"/>
  <c r="M27" i="4" s="1"/>
  <c r="O27" i="4" s="1"/>
  <c r="E9" i="4"/>
  <c r="M9" i="4" s="1"/>
  <c r="I25" i="4" l="1"/>
  <c r="I13" i="4"/>
  <c r="L13" i="4"/>
  <c r="L8" i="4"/>
  <c r="E22" i="4"/>
  <c r="M22" i="4" s="1"/>
  <c r="O22" i="4" s="1"/>
  <c r="E25" i="4"/>
  <c r="E13" i="4"/>
  <c r="E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8" i="4"/>
  <c r="K29" i="4"/>
  <c r="O10" i="4"/>
  <c r="M25" i="4" l="1"/>
  <c r="O25" i="4" s="1"/>
  <c r="M13" i="4"/>
  <c r="O13" i="4" s="1"/>
  <c r="I29" i="4"/>
  <c r="M8" i="4"/>
  <c r="E29" i="4"/>
  <c r="N7" i="4"/>
  <c r="O9" i="4"/>
  <c r="M7" i="4" l="1"/>
  <c r="M2" i="4" s="1"/>
  <c r="N29" i="4"/>
  <c r="M29" i="4"/>
  <c r="J28" i="1"/>
  <c r="J27" i="1"/>
  <c r="I26" i="1" s="1"/>
  <c r="J25" i="1"/>
  <c r="J24" i="1"/>
  <c r="I23" i="1" s="1"/>
  <c r="J16" i="1"/>
  <c r="J15" i="1"/>
  <c r="J12" i="1"/>
  <c r="J11" i="1"/>
  <c r="I9" i="1" s="1"/>
  <c r="O7" i="4" l="1"/>
  <c r="O29" i="4"/>
  <c r="I14" i="1"/>
  <c r="G24" i="1"/>
  <c r="G25" i="1"/>
  <c r="G20" i="1"/>
  <c r="G21" i="1"/>
  <c r="G11" i="1"/>
  <c r="G12" i="1"/>
  <c r="G13" i="1"/>
  <c r="G15" i="1"/>
  <c r="G16" i="1"/>
  <c r="G17" i="1"/>
  <c r="G18" i="1"/>
  <c r="G19" i="1"/>
  <c r="G27" i="1"/>
  <c r="G28" i="1"/>
  <c r="G10" i="1"/>
</calcChain>
</file>

<file path=xl/sharedStrings.xml><?xml version="1.0" encoding="utf-8"?>
<sst xmlns="http://schemas.openxmlformats.org/spreadsheetml/2006/main" count="107" uniqueCount="92">
  <si>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</si>
  <si>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</si>
  <si>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</si>
  <si>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</si>
  <si>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</si>
  <si>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</si>
  <si>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</si>
  <si>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</si>
  <si>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</si>
  <si>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</si>
  <si>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</si>
  <si>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</si>
  <si>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</si>
  <si>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</si>
  <si>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</si>
  <si>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</si>
  <si>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</si>
  <si>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</si>
  <si>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</si>
  <si>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</si>
  <si>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</si>
  <si>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</si>
  <si>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</si>
  <si>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</si>
  <si>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</si>
  <si>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</si>
  <si>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</si>
  <si>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Diagrama Gantt</t>
  </si>
  <si>
    <t>GANTT del poyecto</t>
  </si>
  <si>
    <t>FASE  DE ANALISIS</t>
  </si>
  <si>
    <t>FASE DE DISEÑO</t>
  </si>
  <si>
    <t>Casos de Uso</t>
  </si>
  <si>
    <t>Diagrama de Clases</t>
  </si>
  <si>
    <t>Diagramas Secuencias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</si>
  <si>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</si>
  <si>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</si>
  <si>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</si>
  <si>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</si>
  <si>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</si>
  <si>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</si>
  <si>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</si>
  <si>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</si>
  <si>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</si>
  <si>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</si>
  <si>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</si>
  <si>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</si>
  <si>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</si>
  <si>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Diagr Secuencias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</si>
  <si>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</si>
  <si>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</si>
  <si>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</si>
  <si>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</si>
  <si>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</si>
  <si>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</si>
  <si>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</si>
  <si>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</si>
  <si>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</si>
  <si>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</si>
  <si>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</si>
  <si>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</si>
  <si>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</si>
  <si>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</si>
  <si>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</si>
  <si>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</si>
  <si>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</si>
  <si>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t>Total general</t>
  </si>
  <si>
    <t>Etiquetas de columna</t>
  </si>
  <si>
    <t>Actividades</t>
  </si>
  <si>
    <t>Valores</t>
  </si>
  <si>
    <t>Suma de Ana Perdomo</t>
  </si>
  <si>
    <t>15 de julio del 2016</t>
  </si>
  <si>
    <t>15 de junio del 2018</t>
  </si>
  <si>
    <t>15 DE JULIO DEL 2016</t>
  </si>
  <si>
    <t xml:space="preserve">ROSENDO CORDERO </t>
  </si>
  <si>
    <t xml:space="preserve">ROINER PANNESO </t>
  </si>
  <si>
    <t xml:space="preserve">INGRID SANCHEZ </t>
  </si>
  <si>
    <t>Internet</t>
  </si>
  <si>
    <t>Resmas</t>
  </si>
  <si>
    <t xml:space="preserve">esferos </t>
  </si>
  <si>
    <t>Impresiones</t>
  </si>
  <si>
    <t xml:space="preserve">trasporte </t>
  </si>
  <si>
    <t xml:space="preserve">minutos </t>
  </si>
  <si>
    <t>CONCEPTO</t>
  </si>
  <si>
    <t>SISTEMA INTEGRADO DE ACCESO INSTITUCIONAL (SIAI)</t>
  </si>
  <si>
    <t>Suma de ROSENDO CORDERO</t>
  </si>
  <si>
    <t>Carlos dominguez</t>
  </si>
  <si>
    <t>Luis diaz</t>
  </si>
  <si>
    <t>Claudia Lopez</t>
  </si>
  <si>
    <t>Ana Perdomo</t>
  </si>
  <si>
    <t>0,0</t>
  </si>
  <si>
    <t>Suma de ROINER PANNESO</t>
  </si>
  <si>
    <t>Suma de INGRID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</si>
</sst>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u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0" fontId="0" fillId="3" borderId="0" xfId="0" applyFont="1" applyFill="1" applyAlignment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8" fillId="2" borderId="5" xfId="0" applyFont="1" applyFill="1" applyBorder="1" applyAlignment="1" applyProtection="1">
      <alignment horizontal="left" vertical="center" wrapText="1"/>
      <protection locked="0"/>
    </xf>
    <xf numFmtId="167" fontId="10" fillId="2" borderId="6" xfId="0" applyNumberFormat="1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>
      <alignment horizontal="center"/>
    </xf>
    <xf numFmtId="168" fontId="16" fillId="3" borderId="1" xfId="0" applyNumberFormat="1" applyFont="1" applyFill="1" applyBorder="1" applyAlignment="1" applyProtection="1">
      <alignment wrapText="1"/>
      <protection locked="0"/>
    </xf>
    <xf numFmtId="164" fontId="16" fillId="3" borderId="1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4" fontId="2" fillId="5" borderId="8" xfId="0" applyNumberFormat="1" applyFont="1" applyFill="1" applyBorder="1" applyAlignment="1" applyProtection="1">
      <alignment horizontal="center"/>
      <protection locked="0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2" fillId="3" borderId="2" xfId="0" applyFont="1" applyFill="1" applyBorder="1" applyAlignment="1" applyProtection="1">
      <alignment horizontal="centerContinuous"/>
    </xf>
    <xf numFmtId="0" fontId="0" fillId="3" borderId="4" xfId="0" applyFill="1" applyBorder="1" applyAlignment="1" applyProtection="1">
      <alignment horizontal="centerContinuous"/>
    </xf>
    <xf numFmtId="9" fontId="0" fillId="0" borderId="0" xfId="0" applyNumberFormat="1" applyBorder="1" applyAlignment="1">
      <alignment horizontal="center"/>
    </xf>
    <xf numFmtId="9" fontId="0" fillId="0" borderId="0" xfId="0" applyNumberFormat="1"/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4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3" xfId="0" applyFont="1" applyBorder="1"/>
    <xf numFmtId="0" fontId="8" fillId="2" borderId="17" xfId="0" applyFont="1" applyFill="1" applyBorder="1" applyAlignment="1" applyProtection="1">
      <alignment horizontal="left" vertical="center" wrapText="1"/>
      <protection locked="0"/>
    </xf>
    <xf numFmtId="0" fontId="0" fillId="3" borderId="20" xfId="0" applyFont="1" applyFill="1" applyBorder="1" applyProtection="1"/>
    <xf numFmtId="0" fontId="0" fillId="3" borderId="21" xfId="0" applyFont="1" applyFill="1" applyBorder="1" applyProtection="1"/>
    <xf numFmtId="167" fontId="16" fillId="0" borderId="11" xfId="0" applyNumberFormat="1" applyFont="1" applyBorder="1" applyProtection="1"/>
    <xf numFmtId="167" fontId="16" fillId="0" borderId="12" xfId="0" applyNumberFormat="1" applyFont="1" applyBorder="1" applyProtection="1"/>
    <xf numFmtId="0" fontId="0" fillId="3" borderId="10" xfId="0" applyFont="1" applyFill="1" applyBorder="1" applyAlignment="1" applyProtection="1">
      <alignment horizontal="right"/>
    </xf>
    <xf numFmtId="0" fontId="0" fillId="3" borderId="11" xfId="0" applyFont="1" applyFill="1" applyBorder="1" applyAlignment="1" applyProtection="1">
      <alignment horizontal="right"/>
    </xf>
    <xf numFmtId="0" fontId="0" fillId="3" borderId="12" xfId="0" applyFont="1" applyFill="1" applyBorder="1" applyAlignment="1" applyProtection="1">
      <alignment horizontal="right"/>
    </xf>
    <xf numFmtId="0" fontId="0" fillId="0" borderId="2" xfId="0" applyFont="1" applyBorder="1"/>
    <xf numFmtId="0" fontId="0" fillId="0" borderId="7" xfId="0" applyFont="1" applyBorder="1"/>
    <xf numFmtId="0" fontId="0" fillId="0" borderId="10" xfId="0" applyFont="1" applyBorder="1"/>
    <xf numFmtId="0" fontId="0" fillId="3" borderId="14" xfId="0" applyFont="1" applyFill="1" applyBorder="1" applyProtection="1"/>
    <xf numFmtId="0" fontId="0" fillId="3" borderId="17" xfId="0" applyFont="1" applyFill="1" applyBorder="1" applyProtection="1"/>
    <xf numFmtId="167" fontId="10" fillId="2" borderId="19" xfId="0" applyNumberFormat="1" applyFont="1" applyFill="1" applyBorder="1" applyAlignment="1" applyProtection="1">
      <alignment horizontal="left" vertical="center"/>
      <protection locked="0"/>
    </xf>
    <xf numFmtId="167" fontId="10" fillId="2" borderId="18" xfId="0" applyNumberFormat="1" applyFont="1" applyFill="1" applyBorder="1" applyAlignment="1" applyProtection="1">
      <alignment horizontal="left" vertical="center"/>
      <protection locked="0"/>
    </xf>
    <xf numFmtId="14" fontId="20" fillId="4" borderId="11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14" fontId="19" fillId="0" borderId="17" xfId="0" applyNumberFormat="1" applyFont="1" applyFill="1" applyBorder="1" applyAlignment="1" applyProtection="1">
      <alignment horizontal="center" wrapText="1"/>
      <protection locked="0"/>
    </xf>
    <xf numFmtId="41" fontId="19" fillId="0" borderId="17" xfId="7" applyFont="1" applyFill="1" applyBorder="1" applyAlignment="1" applyProtection="1">
      <alignment horizontal="center" wrapText="1"/>
      <protection locked="0"/>
    </xf>
    <xf numFmtId="41" fontId="16" fillId="0" borderId="17" xfId="7" applyFont="1" applyFill="1" applyBorder="1" applyAlignment="1" applyProtection="1">
      <alignment horizontal="center" wrapText="1"/>
      <protection locked="0"/>
    </xf>
    <xf numFmtId="9" fontId="16" fillId="0" borderId="17" xfId="8" applyFont="1" applyFill="1" applyBorder="1" applyAlignment="1" applyProtection="1">
      <alignment horizontal="center" wrapText="1"/>
      <protection locked="0"/>
    </xf>
    <xf numFmtId="169" fontId="17" fillId="0" borderId="17" xfId="8" applyNumberFormat="1" applyFont="1" applyFill="1" applyBorder="1" applyAlignment="1" applyProtection="1">
      <alignment horizontal="center" wrapText="1"/>
      <protection locked="0"/>
    </xf>
    <xf numFmtId="14" fontId="16" fillId="0" borderId="17" xfId="0" applyNumberFormat="1" applyFont="1" applyFill="1" applyBorder="1" applyAlignment="1" applyProtection="1">
      <alignment horizontal="center" wrapText="1"/>
      <protection locked="0"/>
    </xf>
    <xf numFmtId="0" fontId="12" fillId="3" borderId="17" xfId="0" applyFont="1" applyFill="1" applyBorder="1" applyAlignment="1" applyProtection="1">
      <alignment horizontal="center" wrapText="1"/>
    </xf>
    <xf numFmtId="0" fontId="16" fillId="0" borderId="15" xfId="0" applyFont="1" applyFill="1" applyBorder="1" applyAlignment="1">
      <alignment horizontal="center"/>
    </xf>
    <xf numFmtId="170" fontId="16" fillId="0" borderId="17" xfId="0" applyNumberFormat="1" applyFont="1" applyFill="1" applyBorder="1" applyAlignment="1" applyProtection="1">
      <alignment horizontal="center" wrapText="1"/>
      <protection locked="0"/>
    </xf>
    <xf numFmtId="169" fontId="12" fillId="0" borderId="17" xfId="8" applyNumberFormat="1" applyFont="1" applyFill="1" applyBorder="1" applyAlignment="1" applyProtection="1">
      <alignment horizontal="center" wrapText="1"/>
      <protection locked="0"/>
    </xf>
    <xf numFmtId="0" fontId="16" fillId="0" borderId="0" xfId="0" applyFont="1" applyFill="1"/>
    <xf numFmtId="9" fontId="16" fillId="0" borderId="17" xfId="7" applyNumberFormat="1" applyFont="1" applyFill="1" applyBorder="1" applyAlignment="1" applyProtection="1">
      <alignment horizontal="center" wrapText="1"/>
      <protection locked="0"/>
    </xf>
    <xf numFmtId="9" fontId="16" fillId="0" borderId="0" xfId="0" applyNumberFormat="1" applyFont="1" applyFill="1"/>
    <xf numFmtId="169" fontId="12" fillId="0" borderId="17" xfId="7" applyNumberFormat="1" applyFont="1" applyFill="1" applyBorder="1" applyAlignment="1" applyProtection="1">
      <alignment horizontal="center" wrapText="1"/>
      <protection locked="0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9" fillId="8" borderId="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 applyProtection="1">
      <alignment horizontal="centerContinuous"/>
    </xf>
    <xf numFmtId="0" fontId="11" fillId="3" borderId="0" xfId="0" applyFont="1" applyFill="1" applyBorder="1" applyAlignment="1" applyProtection="1">
      <alignment horizontal="center" wrapText="1"/>
    </xf>
    <xf numFmtId="0" fontId="16" fillId="0" borderId="17" xfId="0" applyFont="1" applyFill="1" applyBorder="1" applyAlignment="1">
      <alignment horizontal="left"/>
    </xf>
    <xf numFmtId="0" fontId="16" fillId="0" borderId="24" xfId="0" applyFont="1" applyFill="1" applyBorder="1" applyAlignment="1">
      <alignment horizontal="left"/>
    </xf>
    <xf numFmtId="0" fontId="12" fillId="3" borderId="17" xfId="0" applyFont="1" applyFill="1" applyBorder="1" applyAlignment="1" applyProtection="1">
      <alignment horizontal="center" vertical="top"/>
    </xf>
    <xf numFmtId="0" fontId="21" fillId="0" borderId="17" xfId="0" applyFont="1" applyFill="1" applyBorder="1" applyAlignment="1" applyProtection="1">
      <alignment horizontal="center" vertical="top" wrapText="1"/>
      <protection locked="0"/>
    </xf>
    <xf numFmtId="0" fontId="21" fillId="0" borderId="24" xfId="0" applyFont="1" applyFill="1" applyBorder="1" applyAlignment="1" applyProtection="1">
      <alignment horizontal="center" vertical="top" wrapText="1"/>
      <protection locked="0"/>
    </xf>
    <xf numFmtId="0" fontId="12" fillId="3" borderId="17" xfId="0" applyFont="1" applyFill="1" applyBorder="1" applyAlignment="1" applyProtection="1">
      <alignment horizontal="center" vertical="center"/>
    </xf>
    <xf numFmtId="0" fontId="15" fillId="3" borderId="2" xfId="0" applyFont="1" applyFill="1" applyBorder="1" applyAlignment="1" applyProtection="1">
      <alignment horizontal="center" vertical="center"/>
    </xf>
    <xf numFmtId="0" fontId="15" fillId="3" borderId="19" xfId="0" applyFont="1" applyFill="1" applyBorder="1" applyAlignment="1" applyProtection="1">
      <alignment horizontal="center" vertical="center"/>
    </xf>
    <xf numFmtId="0" fontId="15" fillId="3" borderId="18" xfId="0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center" vertical="center"/>
    </xf>
    <xf numFmtId="0" fontId="15" fillId="3" borderId="11" xfId="0" applyFont="1" applyFill="1" applyBorder="1" applyAlignment="1" applyProtection="1">
      <alignment horizontal="center" vertical="center"/>
    </xf>
    <xf numFmtId="0" fontId="15" fillId="3" borderId="12" xfId="0" applyFont="1" applyFill="1" applyBorder="1" applyAlignment="1" applyProtection="1">
      <alignment horizontal="center" vertical="center"/>
    </xf>
    <xf numFmtId="0" fontId="21" fillId="0" borderId="22" xfId="0" applyFont="1" applyFill="1" applyBorder="1" applyAlignment="1" applyProtection="1">
      <alignment horizontal="center" vertical="top" wrapText="1"/>
      <protection locked="0"/>
    </xf>
    <xf numFmtId="0" fontId="21" fillId="0" borderId="23" xfId="0" applyFont="1" applyFill="1" applyBorder="1" applyAlignment="1" applyProtection="1">
      <alignment horizontal="center" vertical="top" wrapText="1"/>
      <protection locked="0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24" xfId="0" applyFont="1" applyFill="1" applyBorder="1" applyAlignment="1" applyProtection="1">
      <alignment horizontal="left" vertical="top" wrapText="1"/>
      <protection locked="0"/>
    </xf>
    <xf numFmtId="0" fontId="13" fillId="0" borderId="17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24" xfId="0" applyFont="1" applyFill="1" applyBorder="1" applyAlignment="1" applyProtection="1">
      <alignment horizontal="center" vertical="top" wrapText="1"/>
      <protection locked="0"/>
    </xf>
    <xf numFmtId="0" fontId="8" fillId="7" borderId="0" xfId="0" applyFont="1" applyFill="1" applyAlignment="1">
      <alignment horizont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3" xfId="0" applyFont="1" applyFill="1" applyBorder="1" applyAlignment="1" applyProtection="1">
      <alignment horizontal="center"/>
    </xf>
    <xf numFmtId="165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0" fillId="3" borderId="13" xfId="0" applyFill="1" applyBorder="1" applyAlignment="1" applyProtection="1">
      <alignment horizontal="right"/>
    </xf>
    <xf numFmtId="0" fontId="0" fillId="0" borderId="17" xfId="0" applyBorder="1"/>
    <xf numFmtId="0" fontId="0" fillId="0" borderId="17" xfId="0" pivotButton="1" applyBorder="1"/>
    <xf numFmtId="0" fontId="0" fillId="0" borderId="17" xfId="0" applyBorder="1" applyAlignment="1">
      <alignment horizontal="left"/>
    </xf>
    <xf numFmtId="10" fontId="0" fillId="0" borderId="17" xfId="0" applyNumberFormat="1" applyBorder="1"/>
    <xf numFmtId="0" fontId="8" fillId="2" borderId="17" xfId="0" applyFont="1" applyFill="1" applyBorder="1" applyAlignment="1" applyProtection="1">
      <alignment horizontal="center" vertical="center" wrapText="1"/>
      <protection locked="0"/>
    </xf>
    <xf numFmtId="167" fontId="10" fillId="2" borderId="17" xfId="0" applyNumberFormat="1" applyFont="1" applyFill="1" applyBorder="1" applyAlignment="1" applyProtection="1">
      <alignment horizontal="center" vertical="center"/>
      <protection locked="0"/>
    </xf>
    <xf numFmtId="9" fontId="0" fillId="0" borderId="17" xfId="0" applyNumberFormat="1" applyBorder="1" applyAlignment="1">
      <alignment horizontal="center"/>
    </xf>
    <xf numFmtId="0" fontId="0" fillId="0" borderId="17" xfId="0" applyFont="1" applyFill="1" applyBorder="1" applyAlignment="1" applyProtection="1">
      <alignment horizontal="left" vertical="top" wrapText="1"/>
      <protection locked="0"/>
    </xf>
    <xf numFmtId="9" fontId="0" fillId="0" borderId="17" xfId="8" applyFont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1" fillId="3" borderId="15" xfId="0" applyFont="1" applyFill="1" applyBorder="1" applyAlignment="1" applyProtection="1">
      <alignment horizontal="left"/>
    </xf>
    <xf numFmtId="0" fontId="11" fillId="3" borderId="7" xfId="0" applyFont="1" applyFill="1" applyBorder="1" applyAlignment="1" applyProtection="1">
      <alignment horizontal="center" wrapText="1"/>
    </xf>
    <xf numFmtId="0" fontId="11" fillId="3" borderId="0" xfId="0" applyFont="1" applyFill="1" applyBorder="1" applyAlignment="1" applyProtection="1">
      <alignment wrapText="1"/>
    </xf>
    <xf numFmtId="0" fontId="11" fillId="3" borderId="16" xfId="0" applyFont="1" applyFill="1" applyBorder="1" applyAlignment="1" applyProtection="1">
      <alignment horizontal="center" wrapText="1"/>
    </xf>
    <xf numFmtId="0" fontId="12" fillId="3" borderId="15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/>
    </xf>
    <xf numFmtId="0" fontId="10" fillId="3" borderId="9" xfId="0" applyFont="1" applyFill="1" applyBorder="1" applyAlignment="1">
      <alignment horizontal="center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5" fillId="2" borderId="17" xfId="0" applyFont="1" applyFill="1" applyBorder="1" applyAlignment="1" applyProtection="1">
      <alignment horizontal="left" vertical="center" wrapText="1"/>
      <protection locked="0"/>
    </xf>
    <xf numFmtId="167" fontId="6" fillId="2" borderId="17" xfId="0" applyNumberFormat="1" applyFont="1" applyFill="1" applyBorder="1" applyAlignment="1" applyProtection="1">
      <alignment horizontal="left" vertical="center"/>
      <protection locked="0"/>
    </xf>
    <xf numFmtId="165" fontId="6" fillId="2" borderId="17" xfId="1" applyFont="1" applyFill="1" applyBorder="1" applyAlignment="1" applyProtection="1">
      <alignment horizontal="left" vertical="center"/>
      <protection locked="0"/>
    </xf>
    <xf numFmtId="165" fontId="4" fillId="2" borderId="17" xfId="1" applyFont="1" applyFill="1" applyBorder="1" applyAlignment="1" applyProtection="1">
      <alignment horizontal="left" vertical="center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7" xfId="1" applyNumberFormat="1" applyFont="1" applyFill="1" applyBorder="1" applyAlignment="1" applyProtection="1">
      <alignment wrapText="1"/>
      <protection locked="0"/>
    </xf>
    <xf numFmtId="164" fontId="18" fillId="0" borderId="17" xfId="1" applyNumberFormat="1" applyFont="1" applyFill="1" applyBorder="1" applyAlignment="1" applyProtection="1">
      <alignment wrapText="1"/>
      <protection locked="0"/>
    </xf>
    <xf numFmtId="166" fontId="3" fillId="3" borderId="17" xfId="1" applyNumberFormat="1" applyFont="1" applyFill="1" applyBorder="1" applyProtection="1"/>
    <xf numFmtId="166" fontId="3" fillId="0" borderId="17" xfId="1" applyNumberFormat="1" applyFont="1" applyFill="1" applyBorder="1" applyAlignment="1" applyProtection="1">
      <alignment wrapText="1"/>
      <protection locked="0"/>
    </xf>
    <xf numFmtId="0" fontId="0" fillId="0" borderId="17" xfId="0" applyFont="1" applyFill="1" applyBorder="1" applyAlignment="1" applyProtection="1">
      <alignment horizontal="left" vertical="top" wrapText="1" indent="1"/>
      <protection locked="0"/>
    </xf>
    <xf numFmtId="166" fontId="3" fillId="6" borderId="17" xfId="1" applyNumberFormat="1" applyFont="1" applyFill="1" applyBorder="1" applyProtection="1"/>
    <xf numFmtId="166" fontId="3" fillId="6" borderId="17" xfId="1" applyNumberFormat="1" applyFont="1" applyFill="1" applyBorder="1" applyAlignment="1" applyProtection="1">
      <alignment horizontal="right"/>
    </xf>
    <xf numFmtId="0" fontId="8" fillId="4" borderId="17" xfId="0" applyFont="1" applyFill="1" applyBorder="1" applyAlignment="1">
      <alignment horizontal="center"/>
    </xf>
    <xf numFmtId="168" fontId="3" fillId="4" borderId="17" xfId="0" applyNumberFormat="1" applyFont="1" applyFill="1" applyBorder="1" applyAlignment="1" applyProtection="1">
      <alignment wrapText="1"/>
      <protection locked="0"/>
    </xf>
    <xf numFmtId="164" fontId="5" fillId="4" borderId="17" xfId="1" applyNumberFormat="1" applyFont="1" applyFill="1" applyBorder="1" applyAlignment="1" applyProtection="1">
      <alignment wrapText="1"/>
      <protection locked="0"/>
    </xf>
    <xf numFmtId="168" fontId="5" fillId="4" borderId="17" xfId="0" applyNumberFormat="1" applyFont="1" applyFill="1" applyBorder="1" applyAlignment="1" applyProtection="1">
      <alignment wrapText="1"/>
      <protection locked="0"/>
    </xf>
    <xf numFmtId="166" fontId="5" fillId="4" borderId="17" xfId="1" applyNumberFormat="1" applyFont="1" applyFill="1" applyBorder="1" applyProtection="1"/>
    <xf numFmtId="166" fontId="12" fillId="4" borderId="17" xfId="0" applyNumberFormat="1" applyFont="1" applyFill="1" applyBorder="1" applyAlignment="1" applyProtection="1">
      <alignment horizontal="left" vertical="top" wrapText="1"/>
      <protection locked="0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Requerimientos</c:v>
                </c:pt>
                <c:pt idx="2">
                  <c:v>Mapa de Procesos</c:v>
                </c:pt>
                <c:pt idx="3">
                  <c:v>Calidad Software</c:v>
                </c:pt>
                <c:pt idx="4">
                  <c:v>Diagrama Gantt</c:v>
                </c:pt>
                <c:pt idx="5">
                  <c:v>FASE DE DISEÑO</c:v>
                </c:pt>
                <c:pt idx="6">
                  <c:v>Casos de Uso</c:v>
                </c:pt>
                <c:pt idx="7">
                  <c:v>Diagrama de Clases</c:v>
                </c:pt>
                <c:pt idx="8">
                  <c:v>Diagramas Secuencias</c:v>
                </c:pt>
                <c:pt idx="9">
                  <c:v>Diagramas Distribución</c:v>
                </c:pt>
                <c:pt idx="10">
                  <c:v>Diagrama ER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m/d/yyyy</c:formatCode>
                <c:ptCount val="21"/>
                <c:pt idx="1">
                  <c:v>42566</c:v>
                </c:pt>
                <c:pt idx="2">
                  <c:v>42612</c:v>
                </c:pt>
                <c:pt idx="3">
                  <c:v>42626</c:v>
                </c:pt>
                <c:pt idx="4">
                  <c:v>42636</c:v>
                </c:pt>
                <c:pt idx="6">
                  <c:v>42648</c:v>
                </c:pt>
                <c:pt idx="7">
                  <c:v>42668</c:v>
                </c:pt>
                <c:pt idx="8">
                  <c:v>42683</c:v>
                </c:pt>
                <c:pt idx="9">
                  <c:v>42695</c:v>
                </c:pt>
                <c:pt idx="10">
                  <c:v>42750</c:v>
                </c:pt>
                <c:pt idx="11">
                  <c:v>42765</c:v>
                </c:pt>
                <c:pt idx="12">
                  <c:v>42794</c:v>
                </c:pt>
                <c:pt idx="13">
                  <c:v>42885</c:v>
                </c:pt>
                <c:pt idx="15">
                  <c:v>42916</c:v>
                </c:pt>
                <c:pt idx="16">
                  <c:v>42961</c:v>
                </c:pt>
                <c:pt idx="18">
                  <c:v>43022</c:v>
                </c:pt>
                <c:pt idx="19">
                  <c:v>43054</c:v>
                </c:pt>
              </c:numCache>
            </c:numRef>
          </c:val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u="none" baseline="0">
                    <a:solidFill>
                      <a:schemeClr val="bg2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Requerimientos</c:v>
                </c:pt>
                <c:pt idx="2">
                  <c:v>Mapa de Procesos</c:v>
                </c:pt>
                <c:pt idx="3">
                  <c:v>Calidad Software</c:v>
                </c:pt>
                <c:pt idx="4">
                  <c:v>Diagrama Gantt</c:v>
                </c:pt>
                <c:pt idx="5">
                  <c:v>FASE DE DISEÑO</c:v>
                </c:pt>
                <c:pt idx="6">
                  <c:v>Casos de Uso</c:v>
                </c:pt>
                <c:pt idx="7">
                  <c:v>Diagrama de Clases</c:v>
                </c:pt>
                <c:pt idx="8">
                  <c:v>Diagramas Secuencias</c:v>
                </c:pt>
                <c:pt idx="9">
                  <c:v>Diagramas Distribución</c:v>
                </c:pt>
                <c:pt idx="10">
                  <c:v>Diagrama ER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46</c:v>
                </c:pt>
                <c:pt idx="2">
                  <c:v>14</c:v>
                </c:pt>
                <c:pt idx="3">
                  <c:v>10</c:v>
                </c:pt>
                <c:pt idx="4">
                  <c:v>12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24</c:v>
                </c:pt>
                <c:pt idx="10">
                  <c:v>15</c:v>
                </c:pt>
                <c:pt idx="11">
                  <c:v>29</c:v>
                </c:pt>
                <c:pt idx="12">
                  <c:v>91</c:v>
                </c:pt>
                <c:pt idx="13">
                  <c:v>31</c:v>
                </c:pt>
                <c:pt idx="15">
                  <c:v>44</c:v>
                </c:pt>
                <c:pt idx="16">
                  <c:v>61</c:v>
                </c:pt>
                <c:pt idx="18">
                  <c:v>31</c:v>
                </c:pt>
                <c:pt idx="1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84005120"/>
        <c:axId val="884001856"/>
      </c:barChart>
      <c:catAx>
        <c:axId val="8840051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884001856"/>
        <c:crosses val="autoZero"/>
        <c:auto val="1"/>
        <c:lblAlgn val="ctr"/>
        <c:lblOffset val="100"/>
        <c:noMultiLvlLbl val="0"/>
      </c:catAx>
      <c:valAx>
        <c:axId val="884001856"/>
        <c:scaling>
          <c:orientation val="minMax"/>
          <c:min val="42575"/>
        </c:scaling>
        <c:delete val="0"/>
        <c:axPos val="t"/>
        <c:majorGridlines/>
        <c:min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</c:minorGridlines>
        <c:numFmt formatCode="dd/mm/yyyy;@" sourceLinked="0"/>
        <c:majorTickMark val="none"/>
        <c:minorTickMark val="none"/>
        <c:tickLblPos val="nextTo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crossAx val="884005120"/>
        <c:crosses val="autoZero"/>
        <c:crossBetween val="between"/>
        <c:majorUnit val="6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(Planificación!$C$9,Planificación!$C$14,Planificación!$C$23,Planificación!$C$26)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(Planificación!$I$9,Planificación!$I$14,Planificación!$I$23,Planificación!$I$26)</c:f>
              <c:numCache>
                <c:formatCode>0.0%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05664"/>
        <c:axId val="883990976"/>
      </c:barChart>
      <c:catAx>
        <c:axId val="8840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3990976"/>
        <c:crosses val="autoZero"/>
        <c:auto val="1"/>
        <c:lblAlgn val="ctr"/>
        <c:lblOffset val="100"/>
        <c:noMultiLvlLbl val="0"/>
      </c:catAx>
      <c:valAx>
        <c:axId val="88399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0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 de Actividades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(Presupuesto!$B$8,Presupuesto!$B$13,Presupuesto!$B$22,Presupuesto!$B$25)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(Presupuesto!$M$8,Presupuesto!$M$13,Presupuesto!$M$22,Presupuesto!$M$25)</c:f>
              <c:numCache>
                <c:formatCode>_(* #,##0.00_);_(* \(#,##0.00\);_(* "-"??_);_(@_)</c:formatCode>
                <c:ptCount val="4"/>
                <c:pt idx="0">
                  <c:v>947000</c:v>
                </c:pt>
                <c:pt idx="1">
                  <c:v>1005000</c:v>
                </c:pt>
                <c:pt idx="2">
                  <c:v>800000</c:v>
                </c:pt>
                <c:pt idx="3">
                  <c:v>500000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Gestión del Proyecto_V1.xlsx]Informes!Tabla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Calidad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ROSENDO CORDERO</c:v>
                </c:pt>
                <c:pt idx="1">
                  <c:v>Suma de ROINER PANNESO</c:v>
                </c:pt>
                <c:pt idx="2">
                  <c:v>Suma de INGRID SANCHEZ</c:v>
                </c:pt>
                <c:pt idx="3">
                  <c:v>Suma de Ana Perdomo</c:v>
                </c:pt>
              </c:strCache>
            </c:strRef>
          </c:cat>
          <c:val>
            <c:numRef>
              <c:f>Informes!$B$40:$B$43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0.5</c:v>
                </c:pt>
                <c:pt idx="2">
                  <c:v>0.3</c:v>
                </c:pt>
                <c:pt idx="3">
                  <c:v>0.19999999999999996</c:v>
                </c:pt>
              </c:numCache>
            </c:numRef>
          </c:val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Diagrama Gantt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ROSENDO CORDERO</c:v>
                </c:pt>
                <c:pt idx="1">
                  <c:v>Suma de ROINER PANNESO</c:v>
                </c:pt>
                <c:pt idx="2">
                  <c:v>Suma de INGRID SANCHEZ</c:v>
                </c:pt>
                <c:pt idx="3">
                  <c:v>Suma de Ana Perdomo</c:v>
                </c:pt>
              </c:strCache>
            </c:strRef>
          </c:cat>
          <c:val>
            <c:numRef>
              <c:f>Informes!$C$40:$C$43</c:f>
              <c:numCache>
                <c:formatCode>0.00%</c:formatCode>
                <c:ptCount val="4"/>
                <c:pt idx="0">
                  <c:v>0.70000000000000007</c:v>
                </c:pt>
                <c:pt idx="1">
                  <c:v>0.05</c:v>
                </c:pt>
                <c:pt idx="2">
                  <c:v>0</c:v>
                </c:pt>
                <c:pt idx="3">
                  <c:v>0.39999999999999991</c:v>
                </c:pt>
              </c:numCache>
            </c:numRef>
          </c:val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ROSENDO CORDERO</c:v>
                </c:pt>
                <c:pt idx="1">
                  <c:v>Suma de ROINER PANNESO</c:v>
                </c:pt>
                <c:pt idx="2">
                  <c:v>Suma de INGRID SANCHEZ</c:v>
                </c:pt>
                <c:pt idx="3">
                  <c:v>Suma de Ana Perdomo</c:v>
                </c:pt>
              </c:strCache>
            </c:strRef>
          </c:cat>
          <c:val>
            <c:numRef>
              <c:f>Informes!$D$40:$D$43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0.15</c:v>
                </c:pt>
                <c:pt idx="2">
                  <c:v>0.2</c:v>
                </c:pt>
                <c:pt idx="3">
                  <c:v>0.29999999999999993</c:v>
                </c:pt>
              </c:numCache>
            </c:numRef>
          </c:val>
        </c:ser>
        <c:ser>
          <c:idx val="3"/>
          <c:order val="3"/>
          <c:tx>
            <c:strRef>
              <c:f>Informes!$E$38:$E$39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Informes!$A$40:$A$43</c:f>
              <c:strCache>
                <c:ptCount val="4"/>
                <c:pt idx="0">
                  <c:v>Suma de ROSENDO CORDERO</c:v>
                </c:pt>
                <c:pt idx="1">
                  <c:v>Suma de ROINER PANNESO</c:v>
                </c:pt>
                <c:pt idx="2">
                  <c:v>Suma de INGRID SANCHEZ</c:v>
                </c:pt>
                <c:pt idx="3">
                  <c:v>Suma de Ana Perdomo</c:v>
                </c:pt>
              </c:strCache>
            </c:strRef>
          </c:cat>
          <c:val>
            <c:numRef>
              <c:f>Informes!$E$40:$E$43</c:f>
              <c:numCache>
                <c:formatCode>0.00%</c:formatCode>
                <c:ptCount val="4"/>
                <c:pt idx="0">
                  <c:v>0.10000000000000002</c:v>
                </c:pt>
                <c:pt idx="1">
                  <c:v>0.3</c:v>
                </c:pt>
                <c:pt idx="2">
                  <c:v>0.5</c:v>
                </c:pt>
                <c:pt idx="3">
                  <c:v>9.9999999999999978E-2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92528"/>
        <c:axId val="1023128224"/>
      </c:barChart>
      <c:catAx>
        <c:axId val="7987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128224"/>
        <c:crosses val="autoZero"/>
        <c:auto val="1"/>
        <c:lblAlgn val="ctr"/>
        <c:lblOffset val="100"/>
        <c:noMultiLvlLbl val="0"/>
      </c:catAx>
      <c:valAx>
        <c:axId val="10231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133350</xdr:rowOff>
    </xdr:from>
    <xdr:to>
      <xdr:col>13</xdr:col>
      <xdr:colOff>714374</xdr:colOff>
      <xdr:row>21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323850</xdr:colOff>
      <xdr:row>34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a G" refreshedDate="42680.578737731485" createdVersion="5" refreshedVersion="5" minRefreshableVersion="3" recordCount="5">
  <cacheSource type="worksheet">
    <worksheetSource ref="B10:E15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"/>
      </sharedItems>
    </cacheField>
    <cacheField name="Carlos dominguez" numFmtId="9">
      <sharedItems containsSemiMixedTypes="0" containsString="0" containsNumber="1" minValue="0.1" maxValue="1"/>
    </cacheField>
    <cacheField name="Luis diaz" numFmtId="9">
      <sharedItems containsSemiMixedTypes="0" containsString="0" containsNumber="1" minValue="0.05" maxValue="1"/>
    </cacheField>
    <cacheField name="Claudia Lopez" numFmtId="9">
      <sharedItems containsSemiMixedTypes="0" containsString="0" containsNumber="1" minValue="0" maxValue="1"/>
    </cacheField>
    <cacheField name="Ana Perdomo" numFmtId="9">
      <sharedItems containsSemiMixedTypes="0" containsString="0" containsNumber="1" minValue="0.1" maxValue="1"/>
    </cacheField>
    <cacheField name="0,0" numFmtId="9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"/>
    <n v="1"/>
    <n v="1"/>
    <n v="1"/>
    <n v="0"/>
  </r>
  <r>
    <x v="1"/>
    <n v="0.1"/>
    <n v="0.3"/>
    <n v="0.5"/>
    <n v="0.1"/>
    <m/>
  </r>
  <r>
    <x v="2"/>
    <n v="0.1"/>
    <n v="0.15"/>
    <n v="0.2"/>
    <n v="0.3"/>
    <m/>
  </r>
  <r>
    <x v="3"/>
    <n v="0.1"/>
    <n v="0.5"/>
    <n v="0.3"/>
    <n v="0.2"/>
    <m/>
  </r>
  <r>
    <x v="4"/>
    <n v="0.7"/>
    <n v="0.05"/>
    <n v="0"/>
    <n v="0.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8:F43" firstHeaderRow="1" firstDataRow="2" firstDataCol="1"/>
  <pivotFields count="6">
    <pivotField axis="axisCol" showAll="0">
      <items count="6">
        <item x="3"/>
        <item x="4"/>
        <item h="1"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3"/>
    </i>
    <i>
      <x v="4"/>
    </i>
    <i t="grand">
      <x/>
    </i>
  </colItems>
  <dataFields count="4">
    <dataField name="Suma de ROSENDO CORDERO" fld="1" showDataAs="percentOfTotal" baseField="0" baseItem="0" numFmtId="10"/>
    <dataField name="Suma de ROINER PANNESO" fld="2" showDataAs="percentOfTotal" baseField="0" baseItem="0" numFmtId="10"/>
    <dataField name="Suma de INGRID SANCHEZ" fld="3" showDataAs="percentOfTotal" baseField="0" baseItem="0" numFmtId="10"/>
    <dataField name="Suma de Ana Perdomo" fld="4" showDataAs="percentOfTotal" baseField="0" baseItem="0" numFmtId="10"/>
  </dataFields>
  <formats count="1">
    <format dxfId="3">
      <pivotArea type="all" dataOnly="0" outline="0" fieldPosition="0"/>
    </format>
  </formats>
  <chartFormats count="2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2" totalsRowShown="0">
  <autoFilter ref="A1:F2"/>
  <tableColumns count="6">
    <tableColumn id="1" name="Actividades"/>
    <tableColumn id="2" name="Carlos dominguez"/>
    <tableColumn id="3" name="Luis diaz"/>
    <tableColumn id="4" name="Claudia Lopez"/>
    <tableColumn id="5" name="Ana Perdomo"/>
    <tableColumn id="6" name="0,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69"/>
  <sheetViews>
    <sheetView tabSelected="1" view="pageBreakPreview" zoomScale="70" zoomScaleNormal="80" zoomScaleSheetLayoutView="70" workbookViewId="0">
      <selection activeCell="E22" sqref="E22"/>
    </sheetView>
  </sheetViews>
  <sheetFormatPr baseColWidth="10" defaultColWidth="11" defaultRowHeight="15.75" x14ac:dyDescent="0.25"/>
  <cols>
    <col min="1" max="1" width="3.375" style="2" customWidth="1"/>
    <col min="2" max="2" width="6.375" style="2" customWidth="1"/>
    <col min="3" max="3" width="17.625" style="2" customWidth="1"/>
    <col min="4" max="4" width="20.25" style="2" customWidth="1"/>
    <col min="5" max="5" width="13.625" style="2" customWidth="1"/>
    <col min="6" max="6" width="14.625" style="2" customWidth="1"/>
    <col min="7" max="7" width="13.75" style="2" customWidth="1"/>
    <col min="8" max="8" width="24.75" style="2" customWidth="1"/>
    <col min="9" max="9" width="16.375" style="2" customWidth="1"/>
    <col min="10" max="10" width="0.625" style="2" customWidth="1"/>
    <col min="11" max="11" width="5.5" style="2" customWidth="1"/>
    <col min="12" max="13" width="11" style="2"/>
    <col min="14" max="14" width="14.75" style="2" customWidth="1"/>
    <col min="15" max="16" width="11" style="2"/>
    <col min="17" max="17" width="10.75" style="2" bestFit="1" customWidth="1"/>
    <col min="18" max="16384" width="11" style="2"/>
  </cols>
  <sheetData>
    <row r="1" spans="2:40" ht="22.15" customHeight="1" x14ac:dyDescent="0.25">
      <c r="B1" s="73" t="s">
        <v>4</v>
      </c>
      <c r="C1" s="74"/>
      <c r="D1" s="74"/>
      <c r="E1" s="74"/>
      <c r="F1" s="74"/>
      <c r="G1" s="74"/>
      <c r="H1" s="74"/>
      <c r="I1" s="7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2:40" x14ac:dyDescent="0.25">
      <c r="B2" s="76"/>
      <c r="C2" s="77"/>
      <c r="D2" s="77"/>
      <c r="E2" s="77"/>
      <c r="F2" s="77"/>
      <c r="G2" s="77"/>
      <c r="H2" s="77"/>
      <c r="I2" s="7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2:40" x14ac:dyDescent="0.25">
      <c r="B3" s="38"/>
      <c r="C3" s="42" t="s">
        <v>5</v>
      </c>
      <c r="D3" s="31" t="s">
        <v>83</v>
      </c>
      <c r="E3" s="31"/>
      <c r="F3" s="31"/>
      <c r="G3" s="31"/>
      <c r="H3" s="31"/>
      <c r="I3" s="32"/>
      <c r="J3" s="4"/>
      <c r="K3" s="4"/>
      <c r="L3" s="4"/>
      <c r="M3" s="1"/>
      <c r="N3" s="1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2:40" x14ac:dyDescent="0.25">
      <c r="B4" s="39"/>
      <c r="C4" s="41" t="s">
        <v>6</v>
      </c>
      <c r="D4" s="33" t="s">
        <v>72</v>
      </c>
      <c r="E4" s="33"/>
      <c r="F4" s="33"/>
      <c r="G4" s="33"/>
      <c r="H4" s="33"/>
      <c r="I4" s="34"/>
      <c r="J4" s="5"/>
      <c r="K4" s="5"/>
      <c r="L4" s="6"/>
      <c r="M4" s="1"/>
      <c r="N4" s="1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2:40" x14ac:dyDescent="0.25">
      <c r="B5" s="40"/>
      <c r="C5" s="35"/>
      <c r="D5" s="36"/>
      <c r="E5" s="36"/>
      <c r="F5" s="36"/>
      <c r="G5" s="36"/>
      <c r="H5" s="36"/>
      <c r="I5" s="37"/>
      <c r="J5" s="7"/>
      <c r="K5" s="7"/>
      <c r="L5" s="7"/>
      <c r="M5" s="1"/>
      <c r="N5" s="1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2:40" ht="20.25" customHeight="1" x14ac:dyDescent="0.25">
      <c r="B6" s="29"/>
      <c r="C6" s="72" t="s">
        <v>7</v>
      </c>
      <c r="D6" s="72"/>
      <c r="E6" s="69" t="s">
        <v>17</v>
      </c>
      <c r="F6" s="69"/>
      <c r="G6" s="69"/>
      <c r="H6" s="69" t="s">
        <v>20</v>
      </c>
      <c r="I6" s="6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2:40" ht="13.9" customHeight="1" x14ac:dyDescent="0.25">
      <c r="B7" s="24"/>
      <c r="C7" s="72"/>
      <c r="D7" s="72"/>
      <c r="E7" s="54" t="s">
        <v>14</v>
      </c>
      <c r="F7" s="54" t="s">
        <v>15</v>
      </c>
      <c r="G7" s="54" t="s">
        <v>16</v>
      </c>
      <c r="H7" s="54" t="s">
        <v>18</v>
      </c>
      <c r="I7" s="54" t="s">
        <v>19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2:40" x14ac:dyDescent="0.25">
      <c r="B8" s="30"/>
      <c r="C8" s="8" t="s">
        <v>8</v>
      </c>
      <c r="D8" s="9"/>
      <c r="E8" s="43"/>
      <c r="F8" s="43"/>
      <c r="G8" s="43"/>
      <c r="H8" s="43"/>
      <c r="I8" s="44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2:40" s="58" customFormat="1" x14ac:dyDescent="0.25">
      <c r="B9" s="55" t="s">
        <v>64</v>
      </c>
      <c r="C9" s="79" t="s">
        <v>29</v>
      </c>
      <c r="D9" s="80"/>
      <c r="E9" s="56"/>
      <c r="F9" s="56"/>
      <c r="G9" s="50"/>
      <c r="H9" s="50"/>
      <c r="I9" s="57">
        <f>J11/J12</f>
        <v>1</v>
      </c>
      <c r="L9" s="58" t="s">
        <v>70</v>
      </c>
    </row>
    <row r="10" spans="2:40" s="58" customFormat="1" x14ac:dyDescent="0.25">
      <c r="B10" s="55">
        <v>1</v>
      </c>
      <c r="C10" s="67" t="s">
        <v>21</v>
      </c>
      <c r="D10" s="68"/>
      <c r="E10" s="48">
        <v>42566</v>
      </c>
      <c r="F10" s="48">
        <v>42612</v>
      </c>
      <c r="G10" s="49">
        <f>F10-E10</f>
        <v>46</v>
      </c>
      <c r="H10" s="50" t="s">
        <v>22</v>
      </c>
      <c r="I10" s="59">
        <v>1</v>
      </c>
      <c r="L10" s="58" t="s">
        <v>71</v>
      </c>
    </row>
    <row r="11" spans="2:40" s="58" customFormat="1" x14ac:dyDescent="0.25">
      <c r="B11" s="55">
        <v>2</v>
      </c>
      <c r="C11" s="67" t="s">
        <v>23</v>
      </c>
      <c r="D11" s="68"/>
      <c r="E11" s="48">
        <v>42612</v>
      </c>
      <c r="F11" s="48">
        <v>42626</v>
      </c>
      <c r="G11" s="49">
        <f t="shared" ref="G11:G30" si="0">F11-E11</f>
        <v>14</v>
      </c>
      <c r="H11" s="50" t="s">
        <v>26</v>
      </c>
      <c r="I11" s="59">
        <v>1</v>
      </c>
      <c r="J11" s="60">
        <f>SUM(I10:I13)</f>
        <v>4</v>
      </c>
    </row>
    <row r="12" spans="2:40" s="58" customFormat="1" ht="16.5" customHeight="1" x14ac:dyDescent="0.25">
      <c r="B12" s="55">
        <v>3</v>
      </c>
      <c r="C12" s="67" t="s">
        <v>24</v>
      </c>
      <c r="D12" s="68"/>
      <c r="E12" s="48">
        <v>42626</v>
      </c>
      <c r="F12" s="48">
        <v>42636</v>
      </c>
      <c r="G12" s="49">
        <f t="shared" si="0"/>
        <v>10</v>
      </c>
      <c r="H12" s="50" t="s">
        <v>25</v>
      </c>
      <c r="I12" s="59">
        <v>1</v>
      </c>
      <c r="J12" s="58">
        <f>COUNT(I10:I13)</f>
        <v>4</v>
      </c>
    </row>
    <row r="13" spans="2:40" s="58" customFormat="1" x14ac:dyDescent="0.25">
      <c r="B13" s="55">
        <v>4</v>
      </c>
      <c r="C13" s="67" t="s">
        <v>27</v>
      </c>
      <c r="D13" s="68"/>
      <c r="E13" s="48">
        <v>42636</v>
      </c>
      <c r="F13" s="48">
        <v>42648</v>
      </c>
      <c r="G13" s="49">
        <f t="shared" si="0"/>
        <v>12</v>
      </c>
      <c r="H13" s="50" t="s">
        <v>28</v>
      </c>
      <c r="I13" s="59">
        <v>1</v>
      </c>
    </row>
    <row r="14" spans="2:40" s="58" customFormat="1" x14ac:dyDescent="0.25">
      <c r="B14" s="55"/>
      <c r="C14" s="70" t="s">
        <v>30</v>
      </c>
      <c r="D14" s="71"/>
      <c r="E14" s="48"/>
      <c r="F14" s="48"/>
      <c r="G14" s="49"/>
      <c r="H14" s="50"/>
      <c r="I14" s="61">
        <f>J15/J16</f>
        <v>0.5</v>
      </c>
    </row>
    <row r="15" spans="2:40" s="58" customFormat="1" x14ac:dyDescent="0.25">
      <c r="B15" s="55">
        <v>5</v>
      </c>
      <c r="C15" s="67" t="s">
        <v>31</v>
      </c>
      <c r="D15" s="68"/>
      <c r="E15" s="48">
        <v>42648</v>
      </c>
      <c r="F15" s="48">
        <v>42668</v>
      </c>
      <c r="G15" s="49">
        <f t="shared" si="0"/>
        <v>20</v>
      </c>
      <c r="H15" s="50" t="s">
        <v>31</v>
      </c>
      <c r="I15" s="59">
        <v>1</v>
      </c>
      <c r="J15" s="60">
        <f>SUM(I15:I22)</f>
        <v>4</v>
      </c>
    </row>
    <row r="16" spans="2:40" s="58" customFormat="1" ht="15.75" customHeight="1" x14ac:dyDescent="0.25">
      <c r="B16" s="55">
        <v>6</v>
      </c>
      <c r="C16" s="67" t="s">
        <v>32</v>
      </c>
      <c r="D16" s="68"/>
      <c r="E16" s="48">
        <v>42668</v>
      </c>
      <c r="F16" s="48">
        <v>42683</v>
      </c>
      <c r="G16" s="49">
        <f t="shared" si="0"/>
        <v>15</v>
      </c>
      <c r="H16" s="50" t="s">
        <v>44</v>
      </c>
      <c r="I16" s="59">
        <v>1</v>
      </c>
      <c r="J16" s="58">
        <f>COUNT(I15:I22)</f>
        <v>8</v>
      </c>
    </row>
    <row r="17" spans="2:40" s="58" customFormat="1" ht="15.75" customHeight="1" x14ac:dyDescent="0.25">
      <c r="B17" s="55">
        <v>7</v>
      </c>
      <c r="C17" s="67" t="s">
        <v>33</v>
      </c>
      <c r="D17" s="68"/>
      <c r="E17" s="48">
        <v>42683</v>
      </c>
      <c r="F17" s="48">
        <v>42695</v>
      </c>
      <c r="G17" s="49">
        <f t="shared" si="0"/>
        <v>12</v>
      </c>
      <c r="H17" s="50" t="s">
        <v>47</v>
      </c>
      <c r="I17" s="59">
        <v>1</v>
      </c>
    </row>
    <row r="18" spans="2:40" s="58" customFormat="1" ht="15.75" customHeight="1" x14ac:dyDescent="0.25">
      <c r="B18" s="55">
        <v>8</v>
      </c>
      <c r="C18" s="67" t="s">
        <v>34</v>
      </c>
      <c r="D18" s="68"/>
      <c r="E18" s="48">
        <v>42695</v>
      </c>
      <c r="F18" s="48">
        <v>42719</v>
      </c>
      <c r="G18" s="49">
        <f t="shared" si="0"/>
        <v>24</v>
      </c>
      <c r="H18" s="50" t="s">
        <v>46</v>
      </c>
      <c r="I18" s="59">
        <v>1</v>
      </c>
    </row>
    <row r="19" spans="2:40" s="58" customFormat="1" ht="15.75" customHeight="1" x14ac:dyDescent="0.25">
      <c r="B19" s="55">
        <v>9</v>
      </c>
      <c r="C19" s="67" t="s">
        <v>36</v>
      </c>
      <c r="D19" s="68"/>
      <c r="E19" s="48">
        <v>42750</v>
      </c>
      <c r="F19" s="48">
        <v>42765</v>
      </c>
      <c r="G19" s="49">
        <f t="shared" si="0"/>
        <v>15</v>
      </c>
      <c r="H19" s="50" t="s">
        <v>36</v>
      </c>
      <c r="I19" s="51">
        <v>0</v>
      </c>
    </row>
    <row r="20" spans="2:40" x14ac:dyDescent="0.25">
      <c r="B20" s="23">
        <v>10</v>
      </c>
      <c r="C20" s="83" t="s">
        <v>37</v>
      </c>
      <c r="D20" s="84"/>
      <c r="E20" s="48">
        <v>42765</v>
      </c>
      <c r="F20" s="48">
        <v>42794</v>
      </c>
      <c r="G20" s="49">
        <f t="shared" si="0"/>
        <v>29</v>
      </c>
      <c r="H20" s="50" t="s">
        <v>37</v>
      </c>
      <c r="I20" s="51">
        <v>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2:40" ht="15.75" customHeight="1" x14ac:dyDescent="0.25">
      <c r="B21" s="23">
        <v>11</v>
      </c>
      <c r="C21" s="83" t="s">
        <v>38</v>
      </c>
      <c r="D21" s="84"/>
      <c r="E21" s="48">
        <v>42794</v>
      </c>
      <c r="F21" s="48">
        <v>42885</v>
      </c>
      <c r="G21" s="49">
        <f t="shared" si="0"/>
        <v>91</v>
      </c>
      <c r="H21" s="50" t="s">
        <v>38</v>
      </c>
      <c r="I21" s="51">
        <v>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2:40" ht="15.75" customHeight="1" x14ac:dyDescent="0.25">
      <c r="B22" s="23">
        <v>12</v>
      </c>
      <c r="C22" s="83" t="s">
        <v>35</v>
      </c>
      <c r="D22" s="84"/>
      <c r="E22" s="48">
        <v>42885</v>
      </c>
      <c r="F22" s="48">
        <v>42916</v>
      </c>
      <c r="G22" s="49">
        <f t="shared" si="0"/>
        <v>31</v>
      </c>
      <c r="H22" s="50" t="s">
        <v>45</v>
      </c>
      <c r="I22" s="51">
        <v>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2:40" x14ac:dyDescent="0.25">
      <c r="B23" s="23"/>
      <c r="C23" s="87" t="s">
        <v>39</v>
      </c>
      <c r="D23" s="88"/>
      <c r="E23" s="48"/>
      <c r="F23" s="48"/>
      <c r="G23" s="49"/>
      <c r="H23" s="50"/>
      <c r="I23" s="52">
        <f>J24/J25</f>
        <v>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2:40" ht="15.75" customHeight="1" x14ac:dyDescent="0.25">
      <c r="B24" s="23">
        <v>13</v>
      </c>
      <c r="C24" s="83" t="s">
        <v>40</v>
      </c>
      <c r="D24" s="84"/>
      <c r="E24" s="48">
        <v>42916</v>
      </c>
      <c r="F24" s="48">
        <v>42960</v>
      </c>
      <c r="G24" s="49">
        <f t="shared" si="0"/>
        <v>44</v>
      </c>
      <c r="H24" s="50" t="s">
        <v>48</v>
      </c>
      <c r="I24" s="51">
        <v>0</v>
      </c>
      <c r="J24" s="15">
        <f>SUM(I24:I25)</f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2:40" ht="15.75" customHeight="1" x14ac:dyDescent="0.25">
      <c r="B25" s="23">
        <v>14</v>
      </c>
      <c r="C25" s="83" t="s">
        <v>41</v>
      </c>
      <c r="D25" s="84"/>
      <c r="E25" s="48">
        <v>42961</v>
      </c>
      <c r="F25" s="48">
        <v>43022</v>
      </c>
      <c r="G25" s="49">
        <f t="shared" si="0"/>
        <v>61</v>
      </c>
      <c r="H25" s="50" t="s">
        <v>49</v>
      </c>
      <c r="I25" s="51">
        <v>0</v>
      </c>
      <c r="J25" s="2">
        <f>COUNT(I24:I25)</f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2:40" x14ac:dyDescent="0.25">
      <c r="B26" s="23"/>
      <c r="C26" s="89" t="s">
        <v>52</v>
      </c>
      <c r="D26" s="90"/>
      <c r="E26" s="48"/>
      <c r="F26" s="48"/>
      <c r="G26" s="49"/>
      <c r="H26" s="50"/>
      <c r="I26" s="52">
        <f>J27/J28</f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2:40" ht="15.75" customHeight="1" x14ac:dyDescent="0.25">
      <c r="B27" s="23">
        <v>15</v>
      </c>
      <c r="C27" s="83" t="s">
        <v>42</v>
      </c>
      <c r="D27" s="84"/>
      <c r="E27" s="48">
        <v>43022</v>
      </c>
      <c r="F27" s="48">
        <v>43053</v>
      </c>
      <c r="G27" s="49">
        <f t="shared" si="0"/>
        <v>31</v>
      </c>
      <c r="H27" s="50" t="s">
        <v>50</v>
      </c>
      <c r="I27" s="51">
        <v>0</v>
      </c>
      <c r="J27" s="15">
        <f>SUM(I27:I28)</f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2:40" ht="15.75" customHeight="1" x14ac:dyDescent="0.25">
      <c r="B28" s="23">
        <v>16</v>
      </c>
      <c r="C28" s="83" t="s">
        <v>43</v>
      </c>
      <c r="D28" s="84"/>
      <c r="E28" s="48">
        <v>43054</v>
      </c>
      <c r="F28" s="48">
        <v>43084</v>
      </c>
      <c r="G28" s="49">
        <f t="shared" si="0"/>
        <v>30</v>
      </c>
      <c r="H28" s="50" t="s">
        <v>51</v>
      </c>
      <c r="I28" s="51">
        <v>0</v>
      </c>
      <c r="J28" s="2">
        <f>COUNT(I27:I28)</f>
        <v>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2:40" x14ac:dyDescent="0.25">
      <c r="B29" s="24"/>
      <c r="C29" s="85"/>
      <c r="D29" s="86"/>
      <c r="E29" s="53"/>
      <c r="F29" s="53"/>
      <c r="G29" s="49"/>
      <c r="H29" s="50"/>
      <c r="I29" s="50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2:40" x14ac:dyDescent="0.25">
      <c r="B30" s="25"/>
      <c r="C30" s="81" t="s">
        <v>3</v>
      </c>
      <c r="D30" s="82"/>
      <c r="E30" s="45">
        <f>E10</f>
        <v>42566</v>
      </c>
      <c r="F30" s="45">
        <f>F28</f>
        <v>43084</v>
      </c>
      <c r="G30" s="46">
        <f t="shared" si="0"/>
        <v>518</v>
      </c>
      <c r="H30" s="46"/>
      <c r="I30" s="4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2:40" x14ac:dyDescent="0.25">
      <c r="C31" s="10"/>
      <c r="D31" s="10"/>
      <c r="E31" s="10"/>
      <c r="F31" s="10"/>
      <c r="G31" s="10"/>
      <c r="H31" s="10"/>
      <c r="I31" s="10"/>
      <c r="J31" s="12"/>
      <c r="K31" s="11"/>
      <c r="L31" s="12"/>
      <c r="M31" s="11"/>
      <c r="N31" s="11"/>
      <c r="O31" s="12"/>
      <c r="P31" s="11"/>
      <c r="Q31" s="1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2:40" s="1" customFormat="1" x14ac:dyDescent="0.25">
      <c r="C32" s="3"/>
      <c r="D32" s="3"/>
      <c r="E32" s="3"/>
      <c r="F32" s="3"/>
      <c r="G32" s="3"/>
      <c r="H32" s="3"/>
      <c r="I32" s="3"/>
      <c r="J32" s="14"/>
      <c r="K32" s="13"/>
      <c r="L32" s="14"/>
      <c r="M32" s="13"/>
      <c r="N32" s="13"/>
      <c r="O32" s="14"/>
      <c r="P32" s="13"/>
      <c r="Q32" s="14"/>
    </row>
    <row r="33" spans="3:40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3:40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3:40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3:40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3:40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3:40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3:40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3:40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3:40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3:40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3:40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3:40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3:40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3:40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3:40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3:40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3:40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3:40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3:40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3:40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3:40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3:40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3:4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3:40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3:40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3:40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3:40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3:40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3:40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3:40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3:40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3:40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3:40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3:40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3:40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3:40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3:40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3:40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3:40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3:40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3:40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3:40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3:40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3:40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3:40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3:40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3:40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3:40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3:40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3:40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3:40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3:40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3:40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3:40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3:40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3:40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3:40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3:40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3:40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3:40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3:40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3:40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3:40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3:40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3:40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3:40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3:40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3:40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3:40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3:40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3:40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3:40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3:40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3:40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3:40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3:40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3:40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3:40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3:40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3:40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3:40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3:40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3:40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3:40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3:40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3:40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3:40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3:40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3:40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3:40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3:40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3:40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3:40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3:40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3:40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40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</sheetData>
  <mergeCells count="26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26:D26"/>
    <mergeCell ref="H6:I6"/>
    <mergeCell ref="C10:D10"/>
    <mergeCell ref="C11:D11"/>
    <mergeCell ref="C6:D7"/>
    <mergeCell ref="B1:I2"/>
    <mergeCell ref="C9:D9"/>
    <mergeCell ref="C17:D17"/>
    <mergeCell ref="C18:D18"/>
    <mergeCell ref="E6:G6"/>
    <mergeCell ref="C12:D12"/>
    <mergeCell ref="C13:D13"/>
    <mergeCell ref="C14:D14"/>
    <mergeCell ref="C15:D15"/>
    <mergeCell ref="C16:D16"/>
  </mergeCells>
  <pageMargins left="0.75" right="0.75" top="1" bottom="1" header="0.5" footer="0.5"/>
  <pageSetup scale="58" orientation="portrait" horizontalDpi="4294967292" verticalDpi="4294967292" r:id="rId1"/>
  <rowBreaks count="1" manualBreakCount="1">
    <brk id="31" max="16383" man="1"/>
  </rowBreaks>
  <ignoredErrors>
    <ignoredError sqref="G27:G28 G10:G13 G15:G19 G20:G22 G24:G25 I9 I14 G30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>
      <selection activeCell="O19" sqref="O19"/>
    </sheetView>
  </sheetViews>
  <sheetFormatPr baseColWidth="10" defaultRowHeight="15.75" x14ac:dyDescent="0.25"/>
  <cols>
    <col min="4" max="4" width="10.625" customWidth="1"/>
    <col min="6" max="7" width="11" customWidth="1"/>
    <col min="14" max="14" width="15.25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view="pageBreakPreview" zoomScale="60" zoomScaleNormal="40" workbookViewId="0">
      <selection activeCell="F21" sqref="F21"/>
    </sheetView>
  </sheetViews>
  <sheetFormatPr baseColWidth="10" defaultRowHeight="15.75" x14ac:dyDescent="0.25"/>
  <cols>
    <col min="1" max="1" width="3" customWidth="1"/>
    <col min="2" max="2" width="31.375" customWidth="1"/>
    <col min="3" max="3" width="18.5" customWidth="1"/>
    <col min="4" max="4" width="16.875" customWidth="1"/>
    <col min="5" max="5" width="18.5" customWidth="1"/>
    <col min="6" max="6" width="8.125" customWidth="1"/>
    <col min="7" max="7" width="22.125" customWidth="1"/>
    <col min="8" max="8" width="14.625" customWidth="1"/>
    <col min="9" max="9" width="16.875" customWidth="1"/>
    <col min="10" max="10" width="14.5" customWidth="1"/>
    <col min="11" max="12" width="12.375" customWidth="1"/>
    <col min="13" max="13" width="12" customWidth="1"/>
    <col min="14" max="14" width="14.625" customWidth="1"/>
    <col min="15" max="15" width="21.875" customWidth="1"/>
    <col min="16" max="16" width="20.625" customWidth="1"/>
    <col min="17" max="17" width="19.375" customWidth="1"/>
    <col min="18" max="18" width="25.125" customWidth="1"/>
    <col min="19" max="19" width="15.875" customWidth="1"/>
    <col min="20" max="20" width="14.5" customWidth="1"/>
    <col min="21" max="21" width="29.375" bestFit="1" customWidth="1"/>
    <col min="22" max="22" width="16.375" customWidth="1"/>
    <col min="23" max="23" width="16.875" customWidth="1"/>
    <col min="24" max="24" width="18.375" customWidth="1"/>
    <col min="25" max="25" width="18.625" customWidth="1"/>
    <col min="26" max="26" width="14.5" customWidth="1"/>
    <col min="27" max="27" width="12.375" customWidth="1"/>
    <col min="28" max="45" width="29.375" bestFit="1" customWidth="1"/>
    <col min="46" max="46" width="29.375" customWidth="1"/>
    <col min="47" max="65" width="29.375" bestFit="1" customWidth="1"/>
    <col min="66" max="66" width="29.375" customWidth="1"/>
    <col min="67" max="85" width="29.375" bestFit="1" customWidth="1"/>
    <col min="86" max="86" width="30.625" bestFit="1" customWidth="1"/>
    <col min="87" max="87" width="22.5" bestFit="1" customWidth="1"/>
    <col min="88" max="88" width="27" bestFit="1" customWidth="1"/>
    <col min="89" max="89" width="26.5" bestFit="1" customWidth="1"/>
  </cols>
  <sheetData>
    <row r="2" spans="2:10" x14ac:dyDescent="0.25">
      <c r="B2" s="91" t="s">
        <v>60</v>
      </c>
      <c r="C2" s="91"/>
      <c r="D2" s="91"/>
    </row>
    <row r="3" spans="2:10" ht="5.25" customHeight="1" x14ac:dyDescent="0.25"/>
    <row r="4" spans="2:10" ht="18.75" customHeight="1" x14ac:dyDescent="0.25">
      <c r="B4" s="115" t="s">
        <v>61</v>
      </c>
      <c r="C4" s="115" t="s">
        <v>62</v>
      </c>
      <c r="D4" s="115" t="s">
        <v>63</v>
      </c>
      <c r="F4" s="92"/>
      <c r="G4" s="92"/>
      <c r="H4" s="92"/>
      <c r="I4" s="92"/>
      <c r="J4" s="93"/>
    </row>
    <row r="5" spans="2:10" x14ac:dyDescent="0.25">
      <c r="B5" s="116" t="s">
        <v>73</v>
      </c>
      <c r="C5" s="112">
        <v>1</v>
      </c>
      <c r="D5" s="106">
        <v>5000</v>
      </c>
      <c r="F5" s="94"/>
      <c r="G5" s="94"/>
      <c r="H5" s="94"/>
      <c r="I5" s="94"/>
      <c r="J5" s="95"/>
    </row>
    <row r="6" spans="2:10" x14ac:dyDescent="0.25">
      <c r="B6" s="116" t="s">
        <v>74</v>
      </c>
      <c r="C6" s="112">
        <v>1</v>
      </c>
      <c r="D6" s="106">
        <v>5000</v>
      </c>
      <c r="F6" s="94"/>
      <c r="G6" s="94"/>
      <c r="H6" s="94"/>
      <c r="I6" s="94"/>
      <c r="J6" s="95"/>
    </row>
    <row r="7" spans="2:10" x14ac:dyDescent="0.25">
      <c r="B7" s="116" t="s">
        <v>75</v>
      </c>
      <c r="C7" s="112">
        <v>1</v>
      </c>
      <c r="D7" s="106">
        <v>5000</v>
      </c>
      <c r="F7" s="94"/>
      <c r="G7" s="94"/>
      <c r="H7" s="94"/>
      <c r="I7" s="94"/>
      <c r="J7" s="95"/>
    </row>
    <row r="8" spans="2:10" x14ac:dyDescent="0.25">
      <c r="B8" s="117"/>
      <c r="C8" s="21"/>
      <c r="D8" s="118"/>
      <c r="F8" s="64"/>
      <c r="G8" s="64"/>
      <c r="H8" s="64"/>
      <c r="I8" s="64"/>
      <c r="J8" s="64"/>
    </row>
    <row r="9" spans="2:10" ht="9.75" customHeight="1" x14ac:dyDescent="0.25"/>
    <row r="10" spans="2:10" x14ac:dyDescent="0.25">
      <c r="B10" s="110" t="s">
        <v>67</v>
      </c>
      <c r="C10" s="111" t="str">
        <f>B5</f>
        <v xml:space="preserve">ROSENDO CORDERO </v>
      </c>
      <c r="D10" s="111" t="str">
        <f>B6</f>
        <v xml:space="preserve">ROINER PANNESO </v>
      </c>
      <c r="E10" s="111" t="str">
        <f>B7</f>
        <v xml:space="preserve">INGRID SANCHEZ </v>
      </c>
    </row>
    <row r="11" spans="2:10" ht="15.75" customHeight="1" x14ac:dyDescent="0.25">
      <c r="B11" s="63" t="str">
        <f>Planificación!C9</f>
        <v>FASE  DE ANALISIS</v>
      </c>
      <c r="C11" s="112">
        <f>SUM(C12:C15)</f>
        <v>1</v>
      </c>
      <c r="D11" s="112">
        <f t="shared" ref="D11" si="0">SUM(D12:D15)</f>
        <v>1</v>
      </c>
      <c r="E11" s="112">
        <f>SUM(E12:E15)</f>
        <v>1</v>
      </c>
    </row>
    <row r="12" spans="2:10" x14ac:dyDescent="0.25">
      <c r="B12" s="113" t="str">
        <f>Planificación!C10</f>
        <v>Requerimientos</v>
      </c>
      <c r="C12" s="114">
        <v>0.1</v>
      </c>
      <c r="D12" s="114">
        <v>0.3</v>
      </c>
      <c r="E12" s="114">
        <v>0.5</v>
      </c>
    </row>
    <row r="13" spans="2:10" x14ac:dyDescent="0.25">
      <c r="B13" s="113" t="str">
        <f>Planificación!C11</f>
        <v>Mapa de Procesos</v>
      </c>
      <c r="C13" s="114">
        <v>0.1</v>
      </c>
      <c r="D13" s="114">
        <v>0.15</v>
      </c>
      <c r="E13" s="114">
        <v>0.2</v>
      </c>
    </row>
    <row r="14" spans="2:10" x14ac:dyDescent="0.25">
      <c r="B14" s="113" t="str">
        <f>Planificación!C12</f>
        <v>Calidad Software</v>
      </c>
      <c r="C14" s="114">
        <v>0.1</v>
      </c>
      <c r="D14" s="114">
        <v>0.5</v>
      </c>
      <c r="E14" s="114">
        <v>0.3</v>
      </c>
    </row>
    <row r="15" spans="2:10" x14ac:dyDescent="0.25">
      <c r="B15" s="113" t="str">
        <f>Planificación!C13</f>
        <v>Diagrama Gantt</v>
      </c>
      <c r="C15" s="114">
        <v>0.7</v>
      </c>
      <c r="D15" s="114">
        <v>0.05</v>
      </c>
      <c r="E15" s="114">
        <v>0</v>
      </c>
    </row>
    <row r="16" spans="2:10" x14ac:dyDescent="0.25">
      <c r="B16" s="63" t="str">
        <f>Planificación!C14</f>
        <v>FASE DE DISEÑO</v>
      </c>
      <c r="C16" s="114"/>
      <c r="D16" s="114"/>
      <c r="E16" s="114"/>
    </row>
    <row r="17" spans="2:11" x14ac:dyDescent="0.25">
      <c r="B17" s="113" t="str">
        <f>Planificación!C15</f>
        <v>Casos de Uso</v>
      </c>
      <c r="C17" s="114">
        <v>0.05</v>
      </c>
      <c r="D17" s="114">
        <v>0.05</v>
      </c>
      <c r="E17" s="114">
        <v>0.04</v>
      </c>
      <c r="K17" s="26"/>
    </row>
    <row r="18" spans="2:11" x14ac:dyDescent="0.25">
      <c r="B18" s="113" t="str">
        <f>Planificación!C16</f>
        <v>Diagrama de Clases</v>
      </c>
      <c r="C18" s="114">
        <v>0.08</v>
      </c>
      <c r="D18" s="114">
        <v>0.08</v>
      </c>
      <c r="E18" s="114">
        <v>0.04</v>
      </c>
    </row>
    <row r="19" spans="2:11" x14ac:dyDescent="0.25">
      <c r="B19" s="113" t="str">
        <f>Planificación!C17</f>
        <v>Diagramas Secuencias</v>
      </c>
      <c r="C19" s="114">
        <v>7.0000000000000007E-2</v>
      </c>
      <c r="D19" s="114">
        <v>7.0000000000000007E-2</v>
      </c>
      <c r="E19" s="114">
        <v>0.04</v>
      </c>
    </row>
    <row r="20" spans="2:11" x14ac:dyDescent="0.25">
      <c r="B20" s="113" t="str">
        <f>Planificación!C18</f>
        <v>Diagramas Distribución</v>
      </c>
      <c r="C20" s="114">
        <v>0.2</v>
      </c>
      <c r="D20" s="114">
        <v>0.2</v>
      </c>
      <c r="E20" s="114">
        <v>0.12</v>
      </c>
    </row>
    <row r="21" spans="2:11" x14ac:dyDescent="0.25">
      <c r="B21" s="113" t="str">
        <f>Planificación!C19</f>
        <v>Diagrama ER</v>
      </c>
      <c r="C21" s="114">
        <v>0.15</v>
      </c>
      <c r="D21" s="114">
        <v>0.15</v>
      </c>
      <c r="E21" s="114">
        <v>0.18</v>
      </c>
    </row>
    <row r="22" spans="2:11" x14ac:dyDescent="0.25">
      <c r="B22" s="113" t="str">
        <f>Planificación!C20</f>
        <v>Diccionario de Datos</v>
      </c>
      <c r="C22" s="114">
        <v>0.1</v>
      </c>
      <c r="D22" s="114">
        <v>0.1</v>
      </c>
      <c r="E22" s="114">
        <v>0.22</v>
      </c>
    </row>
    <row r="23" spans="2:11" x14ac:dyDescent="0.25">
      <c r="B23" s="113" t="str">
        <f>Planificación!C21</f>
        <v>Mockup del sistema</v>
      </c>
      <c r="C23" s="114">
        <v>0.15</v>
      </c>
      <c r="D23" s="114">
        <v>0.15</v>
      </c>
      <c r="E23" s="114">
        <v>0.19</v>
      </c>
    </row>
    <row r="24" spans="2:11" x14ac:dyDescent="0.25">
      <c r="B24" s="113" t="str">
        <f>Planificación!C22</f>
        <v>Arquitectura del sistema</v>
      </c>
      <c r="C24" s="114">
        <v>0.2</v>
      </c>
      <c r="D24" s="114">
        <v>0.2</v>
      </c>
      <c r="E24" s="114">
        <v>0.17</v>
      </c>
    </row>
    <row r="25" spans="2:11" x14ac:dyDescent="0.25">
      <c r="B25" s="63" t="str">
        <f>Planificación!C23</f>
        <v>FASE DESARROLLO</v>
      </c>
      <c r="C25" s="114"/>
      <c r="D25" s="114"/>
      <c r="E25" s="114"/>
    </row>
    <row r="26" spans="2:11" x14ac:dyDescent="0.25">
      <c r="B26" s="113" t="str">
        <f>Planificación!C24</f>
        <v>Desarrollo de interfaces</v>
      </c>
      <c r="C26" s="114">
        <v>0.5</v>
      </c>
      <c r="D26" s="114">
        <v>0.5</v>
      </c>
      <c r="E26" s="114">
        <v>0.5</v>
      </c>
    </row>
    <row r="27" spans="2:11" x14ac:dyDescent="0.25">
      <c r="B27" s="113" t="str">
        <f>Planificación!C25</f>
        <v>Desarrollo del sistema</v>
      </c>
      <c r="C27" s="114">
        <v>0.5</v>
      </c>
      <c r="D27" s="114">
        <v>0.5</v>
      </c>
      <c r="E27" s="114">
        <v>0.5</v>
      </c>
    </row>
    <row r="28" spans="2:11" ht="15.75" customHeight="1" x14ac:dyDescent="0.25">
      <c r="B28" s="63" t="str">
        <f>Planificación!C26</f>
        <v>FASE DE PRUEBAS / INTEGRACIÓN</v>
      </c>
      <c r="C28" s="114"/>
      <c r="D28" s="114"/>
      <c r="E28" s="114"/>
    </row>
    <row r="29" spans="2:11" x14ac:dyDescent="0.25">
      <c r="B29" s="113" t="str">
        <f>Planificación!C27</f>
        <v>Pruebas del sistema</v>
      </c>
      <c r="C29" s="114">
        <v>0.5</v>
      </c>
      <c r="D29" s="114">
        <v>0.5</v>
      </c>
      <c r="E29" s="114">
        <v>0.5</v>
      </c>
    </row>
    <row r="30" spans="2:11" x14ac:dyDescent="0.25">
      <c r="B30" s="113" t="str">
        <f>Planificación!C28</f>
        <v>Documentación / Manuales</v>
      </c>
      <c r="C30" s="114">
        <v>0.5</v>
      </c>
      <c r="D30" s="114">
        <v>0.5</v>
      </c>
      <c r="E30" s="114">
        <v>0.5</v>
      </c>
    </row>
    <row r="32" spans="2:11" x14ac:dyDescent="0.25">
      <c r="C32" s="22"/>
      <c r="D32" s="22"/>
      <c r="E32" s="22"/>
    </row>
    <row r="33" spans="3:5" x14ac:dyDescent="0.25">
      <c r="C33" s="22"/>
      <c r="D33" s="22"/>
      <c r="E33" s="22"/>
    </row>
  </sheetData>
  <mergeCells count="2">
    <mergeCell ref="B2:D2"/>
    <mergeCell ref="F4:J7"/>
  </mergeCells>
  <pageMargins left="0.7" right="0.7" top="0.75" bottom="0.75" header="0.3" footer="0.3"/>
  <pageSetup scale="73" orientation="portrait" r:id="rId1"/>
  <ignoredErrors>
    <ignoredError sqref="B11:B30 C10:E1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view="pageBreakPreview" topLeftCell="B1" zoomScale="70" zoomScaleNormal="40" zoomScaleSheetLayoutView="70" workbookViewId="0">
      <selection activeCell="A11" sqref="A11"/>
    </sheetView>
  </sheetViews>
  <sheetFormatPr baseColWidth="10" defaultRowHeight="15.75" x14ac:dyDescent="0.25"/>
  <cols>
    <col min="1" max="1" width="3.5" customWidth="1"/>
    <col min="2" max="2" width="28" customWidth="1"/>
    <col min="5" max="5" width="14.5" customWidth="1"/>
    <col min="10" max="10" width="14.625" customWidth="1"/>
    <col min="12" max="12" width="13.125" customWidth="1"/>
    <col min="13" max="13" width="16.25" customWidth="1"/>
    <col min="14" max="14" width="14.75" customWidth="1"/>
    <col min="15" max="15" width="23.875" bestFit="1" customWidth="1"/>
  </cols>
  <sheetData>
    <row r="2" spans="2:15" x14ac:dyDescent="0.25">
      <c r="L2" s="103" t="s">
        <v>59</v>
      </c>
      <c r="M2" s="99">
        <f>M7</f>
        <v>6504000</v>
      </c>
      <c r="N2" s="100"/>
    </row>
    <row r="3" spans="2:15" x14ac:dyDescent="0.25">
      <c r="L3" s="103"/>
      <c r="M3" s="101"/>
      <c r="N3" s="102"/>
    </row>
    <row r="4" spans="2:15" x14ac:dyDescent="0.25">
      <c r="C4" s="18"/>
      <c r="D4" s="17"/>
      <c r="E4" s="17"/>
      <c r="F4" s="18"/>
      <c r="G4" s="18"/>
      <c r="H4" s="17"/>
      <c r="I4" s="17"/>
      <c r="J4" s="18"/>
      <c r="K4" s="17"/>
      <c r="L4" s="17"/>
    </row>
    <row r="5" spans="2:15" x14ac:dyDescent="0.25">
      <c r="B5" s="105"/>
      <c r="C5" s="19" t="s">
        <v>10</v>
      </c>
      <c r="D5" s="20"/>
      <c r="E5" s="20"/>
      <c r="F5" s="19" t="s">
        <v>9</v>
      </c>
      <c r="G5" s="65"/>
      <c r="H5" s="20"/>
      <c r="I5" s="20"/>
      <c r="J5" s="96" t="s">
        <v>57</v>
      </c>
      <c r="K5" s="97"/>
      <c r="L5" s="98"/>
      <c r="M5" s="104" t="s">
        <v>54</v>
      </c>
      <c r="N5" s="104" t="s">
        <v>0</v>
      </c>
      <c r="O5" s="16" t="s">
        <v>53</v>
      </c>
    </row>
    <row r="6" spans="2:15" x14ac:dyDescent="0.25">
      <c r="B6" s="119" t="s">
        <v>7</v>
      </c>
      <c r="C6" s="120" t="s">
        <v>2</v>
      </c>
      <c r="D6" s="66" t="s">
        <v>1</v>
      </c>
      <c r="E6" s="66" t="s">
        <v>56</v>
      </c>
      <c r="F6" s="66" t="s">
        <v>82</v>
      </c>
      <c r="G6" s="120" t="s">
        <v>11</v>
      </c>
      <c r="H6" s="66" t="s">
        <v>12</v>
      </c>
      <c r="I6" s="66" t="s">
        <v>56</v>
      </c>
      <c r="J6" s="120" t="s">
        <v>58</v>
      </c>
      <c r="K6" s="121" t="s">
        <v>13</v>
      </c>
      <c r="L6" s="122" t="s">
        <v>56</v>
      </c>
      <c r="M6" s="123"/>
      <c r="N6" s="123"/>
      <c r="O6" s="124" t="s">
        <v>55</v>
      </c>
    </row>
    <row r="7" spans="2:15" x14ac:dyDescent="0.25">
      <c r="B7" s="130" t="s">
        <v>8</v>
      </c>
      <c r="C7" s="131"/>
      <c r="D7" s="132"/>
      <c r="E7" s="132"/>
      <c r="F7" s="131"/>
      <c r="G7" s="131"/>
      <c r="H7" s="132"/>
      <c r="I7" s="132"/>
      <c r="J7" s="131"/>
      <c r="K7" s="132"/>
      <c r="L7" s="132"/>
      <c r="M7" s="133">
        <f>SUM(M8:M28)</f>
        <v>6504000</v>
      </c>
      <c r="N7" s="133">
        <f>SUM(N8:N28)</f>
        <v>0</v>
      </c>
      <c r="O7" s="133">
        <f>M7-N7</f>
        <v>6504000</v>
      </c>
    </row>
    <row r="8" spans="2:15" x14ac:dyDescent="0.25">
      <c r="B8" s="62" t="str">
        <f>Planificación!C9</f>
        <v>FASE  DE ANALISIS</v>
      </c>
      <c r="C8" s="134"/>
      <c r="D8" s="135"/>
      <c r="E8" s="136">
        <f>SUM(E9:E12)</f>
        <v>265000</v>
      </c>
      <c r="F8" s="134"/>
      <c r="G8" s="134"/>
      <c r="H8" s="135"/>
      <c r="I8" s="136">
        <f>SUM(I9:I12)</f>
        <v>132000</v>
      </c>
      <c r="J8" s="134"/>
      <c r="K8" s="135"/>
      <c r="L8" s="136">
        <f>SUM(L9:L12)</f>
        <v>550000</v>
      </c>
      <c r="M8" s="137">
        <f>E8+I8+L8</f>
        <v>947000</v>
      </c>
      <c r="N8" s="138"/>
      <c r="O8" s="106"/>
    </row>
    <row r="9" spans="2:15" x14ac:dyDescent="0.25">
      <c r="B9" s="139" t="str">
        <f>Planificación!C10</f>
        <v>Requerimientos</v>
      </c>
      <c r="C9" s="134">
        <v>12</v>
      </c>
      <c r="D9" s="135">
        <v>5000</v>
      </c>
      <c r="E9" s="135">
        <f>C9*D9</f>
        <v>60000</v>
      </c>
      <c r="F9" s="134" t="s">
        <v>77</v>
      </c>
      <c r="G9" s="134">
        <v>1</v>
      </c>
      <c r="H9" s="135">
        <v>12000</v>
      </c>
      <c r="I9" s="135">
        <f>G9*H9</f>
        <v>12000</v>
      </c>
      <c r="J9" s="134" t="s">
        <v>76</v>
      </c>
      <c r="K9" s="135">
        <v>200000</v>
      </c>
      <c r="L9" s="135">
        <f>K9</f>
        <v>200000</v>
      </c>
      <c r="M9" s="140">
        <f>SUM(E9+I9+L9)</f>
        <v>272000</v>
      </c>
      <c r="N9" s="138"/>
      <c r="O9" s="141">
        <f t="shared" ref="O9:O28" si="0">M9-N9</f>
        <v>272000</v>
      </c>
    </row>
    <row r="10" spans="2:15" x14ac:dyDescent="0.25">
      <c r="B10" s="139" t="str">
        <f>Planificación!C11</f>
        <v>Mapa de Procesos</v>
      </c>
      <c r="C10" s="134">
        <v>14</v>
      </c>
      <c r="D10" s="135">
        <v>5000</v>
      </c>
      <c r="E10" s="135">
        <f t="shared" ref="E10:E27" si="1">C10*D10</f>
        <v>70000</v>
      </c>
      <c r="F10" s="134" t="s">
        <v>78</v>
      </c>
      <c r="G10" s="134">
        <v>20</v>
      </c>
      <c r="H10" s="135">
        <v>2000</v>
      </c>
      <c r="I10" s="135">
        <f t="shared" ref="I10:I12" si="2">G10*H10</f>
        <v>40000</v>
      </c>
      <c r="J10" s="134" t="s">
        <v>80</v>
      </c>
      <c r="K10" s="135">
        <v>300000</v>
      </c>
      <c r="L10" s="135">
        <f t="shared" ref="L10:L12" si="3">K10</f>
        <v>300000</v>
      </c>
      <c r="M10" s="140">
        <f t="shared" ref="M10:M27" si="4">SUM(E10+I10+L10)</f>
        <v>410000</v>
      </c>
      <c r="N10" s="138"/>
      <c r="O10" s="141">
        <f t="shared" si="0"/>
        <v>410000</v>
      </c>
    </row>
    <row r="11" spans="2:15" x14ac:dyDescent="0.25">
      <c r="B11" s="139" t="str">
        <f>Planificación!C12</f>
        <v>Calidad Software</v>
      </c>
      <c r="C11" s="134">
        <v>10</v>
      </c>
      <c r="D11" s="135">
        <v>5000</v>
      </c>
      <c r="E11" s="135">
        <f t="shared" si="1"/>
        <v>50000</v>
      </c>
      <c r="F11" s="134" t="s">
        <v>79</v>
      </c>
      <c r="G11" s="134">
        <v>200</v>
      </c>
      <c r="H11" s="135">
        <v>400</v>
      </c>
      <c r="I11" s="135">
        <f t="shared" si="2"/>
        <v>80000</v>
      </c>
      <c r="J11" s="134" t="s">
        <v>81</v>
      </c>
      <c r="K11" s="135">
        <v>50000</v>
      </c>
      <c r="L11" s="135">
        <f t="shared" si="3"/>
        <v>50000</v>
      </c>
      <c r="M11" s="140">
        <f t="shared" si="4"/>
        <v>180000</v>
      </c>
      <c r="N11" s="138"/>
      <c r="O11" s="141">
        <f t="shared" si="0"/>
        <v>180000</v>
      </c>
    </row>
    <row r="12" spans="2:15" x14ac:dyDescent="0.25">
      <c r="B12" s="139" t="str">
        <f>Planificación!C13</f>
        <v>Diagrama Gantt</v>
      </c>
      <c r="C12" s="134">
        <v>17</v>
      </c>
      <c r="D12" s="135">
        <v>5000</v>
      </c>
      <c r="E12" s="135">
        <f t="shared" si="1"/>
        <v>85000</v>
      </c>
      <c r="F12" s="134"/>
      <c r="G12" s="134"/>
      <c r="H12" s="135"/>
      <c r="I12" s="135">
        <f t="shared" si="2"/>
        <v>0</v>
      </c>
      <c r="J12" s="134"/>
      <c r="K12" s="135"/>
      <c r="L12" s="135">
        <f t="shared" si="3"/>
        <v>0</v>
      </c>
      <c r="M12" s="140">
        <f t="shared" si="4"/>
        <v>85000</v>
      </c>
      <c r="N12" s="138"/>
      <c r="O12" s="141">
        <f t="shared" si="0"/>
        <v>85000</v>
      </c>
    </row>
    <row r="13" spans="2:15" x14ac:dyDescent="0.25">
      <c r="B13" s="62" t="str">
        <f>Planificación!C14</f>
        <v>FASE DE DISEÑO</v>
      </c>
      <c r="C13" s="134"/>
      <c r="D13" s="135"/>
      <c r="E13" s="136">
        <f>SUM(E14:E21)</f>
        <v>1005000</v>
      </c>
      <c r="F13" s="134"/>
      <c r="G13" s="134"/>
      <c r="H13" s="135"/>
      <c r="I13" s="136">
        <f>SUM(I14:I21)</f>
        <v>0</v>
      </c>
      <c r="J13" s="134"/>
      <c r="K13" s="135"/>
      <c r="L13" s="136">
        <f>SUM(L14:L21)</f>
        <v>0</v>
      </c>
      <c r="M13" s="137">
        <f>E13+I13+L13</f>
        <v>1005000</v>
      </c>
      <c r="N13" s="138"/>
      <c r="O13" s="141">
        <f t="shared" si="0"/>
        <v>1005000</v>
      </c>
    </row>
    <row r="14" spans="2:15" x14ac:dyDescent="0.25">
      <c r="B14" s="139" t="str">
        <f>Planificación!C15</f>
        <v>Casos de Uso</v>
      </c>
      <c r="C14" s="134">
        <v>30</v>
      </c>
      <c r="D14" s="135">
        <v>5000</v>
      </c>
      <c r="E14" s="135">
        <f t="shared" si="1"/>
        <v>150000</v>
      </c>
      <c r="F14" s="134"/>
      <c r="G14" s="134"/>
      <c r="H14" s="135"/>
      <c r="I14" s="135">
        <f>G14*H14</f>
        <v>0</v>
      </c>
      <c r="J14" s="134"/>
      <c r="K14" s="135"/>
      <c r="L14" s="135">
        <f>K14</f>
        <v>0</v>
      </c>
      <c r="M14" s="140">
        <f t="shared" si="4"/>
        <v>150000</v>
      </c>
      <c r="N14" s="138"/>
      <c r="O14" s="141">
        <f t="shared" si="0"/>
        <v>150000</v>
      </c>
    </row>
    <row r="15" spans="2:15" x14ac:dyDescent="0.25">
      <c r="B15" s="139" t="str">
        <f>Planificación!C16</f>
        <v>Diagrama de Clases</v>
      </c>
      <c r="C15" s="134">
        <v>12</v>
      </c>
      <c r="D15" s="135">
        <v>5000</v>
      </c>
      <c r="E15" s="135">
        <f t="shared" si="1"/>
        <v>60000</v>
      </c>
      <c r="F15" s="134"/>
      <c r="G15" s="134"/>
      <c r="H15" s="135"/>
      <c r="I15" s="135">
        <f t="shared" ref="I15:I21" si="5">G15*H15</f>
        <v>0</v>
      </c>
      <c r="J15" s="134"/>
      <c r="K15" s="135"/>
      <c r="L15" s="135">
        <f t="shared" ref="L15:L21" si="6">K15</f>
        <v>0</v>
      </c>
      <c r="M15" s="140">
        <f t="shared" si="4"/>
        <v>60000</v>
      </c>
      <c r="N15" s="138"/>
      <c r="O15" s="141">
        <f t="shared" si="0"/>
        <v>60000</v>
      </c>
    </row>
    <row r="16" spans="2:15" x14ac:dyDescent="0.25">
      <c r="B16" s="139" t="str">
        <f>Planificación!C17</f>
        <v>Diagramas Secuencias</v>
      </c>
      <c r="C16" s="134">
        <v>12</v>
      </c>
      <c r="D16" s="135">
        <v>5000</v>
      </c>
      <c r="E16" s="135">
        <f t="shared" si="1"/>
        <v>60000</v>
      </c>
      <c r="F16" s="134"/>
      <c r="G16" s="134"/>
      <c r="H16" s="135"/>
      <c r="I16" s="135">
        <f t="shared" si="5"/>
        <v>0</v>
      </c>
      <c r="J16" s="134"/>
      <c r="K16" s="135"/>
      <c r="L16" s="135">
        <f t="shared" si="6"/>
        <v>0</v>
      </c>
      <c r="M16" s="140">
        <f t="shared" si="4"/>
        <v>60000</v>
      </c>
      <c r="N16" s="138"/>
      <c r="O16" s="141">
        <f t="shared" si="0"/>
        <v>60000</v>
      </c>
    </row>
    <row r="17" spans="2:15" x14ac:dyDescent="0.25">
      <c r="B17" s="139" t="str">
        <f>Planificación!C18</f>
        <v>Diagramas Distribución</v>
      </c>
      <c r="C17" s="134">
        <v>12</v>
      </c>
      <c r="D17" s="135">
        <v>5000</v>
      </c>
      <c r="E17" s="135">
        <f t="shared" si="1"/>
        <v>60000</v>
      </c>
      <c r="F17" s="134"/>
      <c r="G17" s="134"/>
      <c r="H17" s="135"/>
      <c r="I17" s="135">
        <f t="shared" si="5"/>
        <v>0</v>
      </c>
      <c r="J17" s="134"/>
      <c r="K17" s="135"/>
      <c r="L17" s="135">
        <f t="shared" si="6"/>
        <v>0</v>
      </c>
      <c r="M17" s="140">
        <f t="shared" si="4"/>
        <v>60000</v>
      </c>
      <c r="N17" s="138"/>
      <c r="O17" s="141">
        <f t="shared" si="0"/>
        <v>60000</v>
      </c>
    </row>
    <row r="18" spans="2:15" x14ac:dyDescent="0.25">
      <c r="B18" s="139" t="str">
        <f>Planificación!C19</f>
        <v>Diagrama ER</v>
      </c>
      <c r="C18" s="134">
        <v>10</v>
      </c>
      <c r="D18" s="135">
        <v>5000</v>
      </c>
      <c r="E18" s="135">
        <f t="shared" si="1"/>
        <v>50000</v>
      </c>
      <c r="F18" s="134"/>
      <c r="G18" s="134"/>
      <c r="H18" s="135"/>
      <c r="I18" s="135">
        <f t="shared" si="5"/>
        <v>0</v>
      </c>
      <c r="J18" s="134"/>
      <c r="K18" s="135"/>
      <c r="L18" s="135">
        <f t="shared" si="6"/>
        <v>0</v>
      </c>
      <c r="M18" s="140">
        <f t="shared" si="4"/>
        <v>50000</v>
      </c>
      <c r="N18" s="138"/>
      <c r="O18" s="141">
        <f t="shared" si="0"/>
        <v>50000</v>
      </c>
    </row>
    <row r="19" spans="2:15" x14ac:dyDescent="0.25">
      <c r="B19" s="139" t="str">
        <f>Planificación!C20</f>
        <v>Diccionario de Datos</v>
      </c>
      <c r="C19" s="134">
        <v>40</v>
      </c>
      <c r="D19" s="135">
        <v>5000</v>
      </c>
      <c r="E19" s="135">
        <f t="shared" si="1"/>
        <v>200000</v>
      </c>
      <c r="F19" s="134"/>
      <c r="G19" s="134"/>
      <c r="H19" s="135"/>
      <c r="I19" s="135">
        <f t="shared" si="5"/>
        <v>0</v>
      </c>
      <c r="J19" s="134"/>
      <c r="K19" s="135"/>
      <c r="L19" s="135">
        <f t="shared" si="6"/>
        <v>0</v>
      </c>
      <c r="M19" s="140">
        <f t="shared" si="4"/>
        <v>200000</v>
      </c>
      <c r="N19" s="138"/>
      <c r="O19" s="141">
        <f t="shared" si="0"/>
        <v>200000</v>
      </c>
    </row>
    <row r="20" spans="2:15" x14ac:dyDescent="0.25">
      <c r="B20" s="139" t="str">
        <f>Planificación!C21</f>
        <v>Mockup del sistema</v>
      </c>
      <c r="C20" s="134">
        <v>40</v>
      </c>
      <c r="D20" s="135">
        <v>5000</v>
      </c>
      <c r="E20" s="135">
        <f t="shared" si="1"/>
        <v>200000</v>
      </c>
      <c r="F20" s="134"/>
      <c r="G20" s="134"/>
      <c r="H20" s="135"/>
      <c r="I20" s="135">
        <f t="shared" si="5"/>
        <v>0</v>
      </c>
      <c r="J20" s="134"/>
      <c r="K20" s="135"/>
      <c r="L20" s="135">
        <f t="shared" si="6"/>
        <v>0</v>
      </c>
      <c r="M20" s="140">
        <f t="shared" si="4"/>
        <v>200000</v>
      </c>
      <c r="N20" s="138"/>
      <c r="O20" s="141">
        <f t="shared" si="0"/>
        <v>200000</v>
      </c>
    </row>
    <row r="21" spans="2:15" x14ac:dyDescent="0.25">
      <c r="B21" s="139" t="str">
        <f>Planificación!C22</f>
        <v>Arquitectura del sistema</v>
      </c>
      <c r="C21" s="134">
        <v>45</v>
      </c>
      <c r="D21" s="135">
        <v>5000</v>
      </c>
      <c r="E21" s="135">
        <f t="shared" si="1"/>
        <v>225000</v>
      </c>
      <c r="F21" s="134"/>
      <c r="G21" s="134"/>
      <c r="H21" s="135"/>
      <c r="I21" s="135">
        <f t="shared" si="5"/>
        <v>0</v>
      </c>
      <c r="J21" s="134"/>
      <c r="K21" s="135"/>
      <c r="L21" s="135">
        <f t="shared" si="6"/>
        <v>0</v>
      </c>
      <c r="M21" s="140">
        <f t="shared" si="4"/>
        <v>225000</v>
      </c>
      <c r="N21" s="138"/>
      <c r="O21" s="141">
        <f t="shared" si="0"/>
        <v>225000</v>
      </c>
    </row>
    <row r="22" spans="2:15" x14ac:dyDescent="0.25">
      <c r="B22" s="62" t="str">
        <f>Planificación!C23</f>
        <v>FASE DESARROLLO</v>
      </c>
      <c r="C22" s="134"/>
      <c r="D22" s="135"/>
      <c r="E22" s="136">
        <f>SUM(E23:E24)</f>
        <v>800000</v>
      </c>
      <c r="F22" s="134"/>
      <c r="G22" s="134"/>
      <c r="H22" s="135"/>
      <c r="I22" s="136">
        <f>SUM(I23:I24)</f>
        <v>0</v>
      </c>
      <c r="J22" s="134"/>
      <c r="K22" s="135"/>
      <c r="L22" s="136">
        <f>SUM(L23:L24)</f>
        <v>0</v>
      </c>
      <c r="M22" s="137">
        <f>E22+I22+L22</f>
        <v>800000</v>
      </c>
      <c r="N22" s="138"/>
      <c r="O22" s="141">
        <f t="shared" si="0"/>
        <v>800000</v>
      </c>
    </row>
    <row r="23" spans="2:15" x14ac:dyDescent="0.25">
      <c r="B23" s="139" t="str">
        <f>Planificación!C24</f>
        <v>Desarrollo de interfaces</v>
      </c>
      <c r="C23" s="134">
        <v>80</v>
      </c>
      <c r="D23" s="135">
        <v>5000</v>
      </c>
      <c r="E23" s="135">
        <f t="shared" si="1"/>
        <v>400000</v>
      </c>
      <c r="F23" s="134"/>
      <c r="G23" s="134"/>
      <c r="H23" s="135"/>
      <c r="I23" s="135">
        <f>G23*H23</f>
        <v>0</v>
      </c>
      <c r="J23" s="134"/>
      <c r="K23" s="135"/>
      <c r="L23" s="135">
        <f>K23</f>
        <v>0</v>
      </c>
      <c r="M23" s="140">
        <f t="shared" si="4"/>
        <v>400000</v>
      </c>
      <c r="N23" s="138"/>
      <c r="O23" s="141">
        <f t="shared" si="0"/>
        <v>400000</v>
      </c>
    </row>
    <row r="24" spans="2:15" x14ac:dyDescent="0.25">
      <c r="B24" s="139" t="str">
        <f>Planificación!C25</f>
        <v>Desarrollo del sistema</v>
      </c>
      <c r="C24" s="134">
        <v>80</v>
      </c>
      <c r="D24" s="135">
        <v>5000</v>
      </c>
      <c r="E24" s="135">
        <f t="shared" si="1"/>
        <v>400000</v>
      </c>
      <c r="F24" s="134"/>
      <c r="G24" s="134"/>
      <c r="H24" s="135"/>
      <c r="I24" s="135">
        <f>G24*H24</f>
        <v>0</v>
      </c>
      <c r="J24" s="134"/>
      <c r="K24" s="135"/>
      <c r="L24" s="135">
        <f>K24</f>
        <v>0</v>
      </c>
      <c r="M24" s="140">
        <f t="shared" si="4"/>
        <v>400000</v>
      </c>
      <c r="N24" s="138"/>
      <c r="O24" s="141">
        <f t="shared" si="0"/>
        <v>400000</v>
      </c>
    </row>
    <row r="25" spans="2:15" ht="15.75" customHeight="1" x14ac:dyDescent="0.25">
      <c r="B25" s="62" t="str">
        <f>Planificación!C26</f>
        <v>FASE DE PRUEBAS / INTEGRACIÓN</v>
      </c>
      <c r="C25" s="134"/>
      <c r="D25" s="135"/>
      <c r="E25" s="136">
        <f>SUM(E26:E27)</f>
        <v>500000</v>
      </c>
      <c r="F25" s="134"/>
      <c r="G25" s="134"/>
      <c r="H25" s="135"/>
      <c r="I25" s="136">
        <f>SUM(I26:I27)</f>
        <v>0</v>
      </c>
      <c r="J25" s="134"/>
      <c r="K25" s="135"/>
      <c r="L25" s="136">
        <f>SUM(L26:L27)</f>
        <v>0</v>
      </c>
      <c r="M25" s="137">
        <f>E25+I25+L25</f>
        <v>500000</v>
      </c>
      <c r="N25" s="138"/>
      <c r="O25" s="141">
        <f t="shared" si="0"/>
        <v>500000</v>
      </c>
    </row>
    <row r="26" spans="2:15" x14ac:dyDescent="0.25">
      <c r="B26" s="139" t="str">
        <f>Planificación!C27</f>
        <v>Pruebas del sistema</v>
      </c>
      <c r="C26" s="134">
        <v>40</v>
      </c>
      <c r="D26" s="135">
        <v>5000</v>
      </c>
      <c r="E26" s="135">
        <f t="shared" si="1"/>
        <v>200000</v>
      </c>
      <c r="F26" s="134"/>
      <c r="G26" s="134"/>
      <c r="H26" s="135"/>
      <c r="I26" s="135">
        <f>G26*H26</f>
        <v>0</v>
      </c>
      <c r="J26" s="134"/>
      <c r="K26" s="135"/>
      <c r="L26" s="135">
        <f>K26</f>
        <v>0</v>
      </c>
      <c r="M26" s="140">
        <f t="shared" si="4"/>
        <v>200000</v>
      </c>
      <c r="N26" s="138"/>
      <c r="O26" s="141">
        <f t="shared" si="0"/>
        <v>200000</v>
      </c>
    </row>
    <row r="27" spans="2:15" x14ac:dyDescent="0.25">
      <c r="B27" s="139" t="str">
        <f>Planificación!C28</f>
        <v>Documentación / Manuales</v>
      </c>
      <c r="C27" s="134">
        <v>60</v>
      </c>
      <c r="D27" s="135">
        <v>5000</v>
      </c>
      <c r="E27" s="135">
        <f t="shared" si="1"/>
        <v>300000</v>
      </c>
      <c r="F27" s="134"/>
      <c r="G27" s="134"/>
      <c r="H27" s="135"/>
      <c r="I27" s="135">
        <f>G27*H27</f>
        <v>0</v>
      </c>
      <c r="J27" s="134"/>
      <c r="K27" s="135"/>
      <c r="L27" s="135">
        <f>K27</f>
        <v>0</v>
      </c>
      <c r="M27" s="140">
        <f t="shared" si="4"/>
        <v>300000</v>
      </c>
      <c r="N27" s="138"/>
      <c r="O27" s="141">
        <f t="shared" si="0"/>
        <v>300000</v>
      </c>
    </row>
    <row r="28" spans="2:15" x14ac:dyDescent="0.25">
      <c r="B28" s="62"/>
      <c r="C28" s="134"/>
      <c r="D28" s="135"/>
      <c r="E28" s="135"/>
      <c r="F28" s="134"/>
      <c r="G28" s="134"/>
      <c r="H28" s="135"/>
      <c r="I28" s="135"/>
      <c r="J28" s="134"/>
      <c r="K28" s="135"/>
      <c r="L28" s="135"/>
      <c r="M28" s="135"/>
      <c r="N28" s="138"/>
      <c r="O28" s="141">
        <f t="shared" si="0"/>
        <v>0</v>
      </c>
    </row>
    <row r="29" spans="2:15" x14ac:dyDescent="0.25">
      <c r="B29" s="142" t="s">
        <v>3</v>
      </c>
      <c r="C29" s="143"/>
      <c r="D29" s="144"/>
      <c r="E29" s="144">
        <f>E8+E13+E22+E25</f>
        <v>2570000</v>
      </c>
      <c r="F29" s="145"/>
      <c r="G29" s="145"/>
      <c r="H29" s="144"/>
      <c r="I29" s="144">
        <f>I8+I13+I22+I25</f>
        <v>132000</v>
      </c>
      <c r="J29" s="145"/>
      <c r="K29" s="144">
        <f>SUM(K8:K28)</f>
        <v>550000</v>
      </c>
      <c r="L29" s="144"/>
      <c r="M29" s="146">
        <f>SUM(M8:M28)</f>
        <v>6504000</v>
      </c>
      <c r="N29" s="144">
        <f>SUM(D29:L29)</f>
        <v>3252000</v>
      </c>
      <c r="O29" s="147">
        <f>M29-N29</f>
        <v>3252000</v>
      </c>
    </row>
    <row r="30" spans="2:15" x14ac:dyDescent="0.25">
      <c r="B30" s="125"/>
      <c r="C30" s="126"/>
      <c r="D30" s="127"/>
      <c r="E30" s="127"/>
      <c r="F30" s="126"/>
      <c r="G30" s="126"/>
      <c r="H30" s="127"/>
      <c r="I30" s="127"/>
      <c r="J30" s="126"/>
      <c r="K30" s="127"/>
      <c r="L30" s="127"/>
      <c r="M30" s="128"/>
      <c r="N30" s="127"/>
      <c r="O30" s="129"/>
    </row>
  </sheetData>
  <mergeCells count="5">
    <mergeCell ref="J5:L5"/>
    <mergeCell ref="M2:N3"/>
    <mergeCell ref="L2:L3"/>
    <mergeCell ref="M5:M6"/>
    <mergeCell ref="N5:N6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8" orientation="portrait" r:id="rId1"/>
  <ignoredErrors>
    <ignoredError sqref="B8:B2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E43"/>
  <sheetViews>
    <sheetView view="pageBreakPreview" zoomScale="70" zoomScaleNormal="70" zoomScaleSheetLayoutView="70" workbookViewId="0">
      <selection activeCell="F23" sqref="F23"/>
    </sheetView>
  </sheetViews>
  <sheetFormatPr baseColWidth="10" defaultRowHeight="15.75" x14ac:dyDescent="0.25"/>
  <cols>
    <col min="1" max="1" width="25.625" customWidth="1"/>
    <col min="2" max="2" width="22.5" customWidth="1"/>
    <col min="3" max="3" width="14.625" customWidth="1"/>
    <col min="4" max="4" width="16.5" customWidth="1"/>
    <col min="5" max="5" width="14.75" customWidth="1"/>
    <col min="6" max="6" width="12.25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27"/>
      <c r="C24" s="26"/>
      <c r="Z24" s="26"/>
      <c r="AA24" s="26"/>
      <c r="AB24" s="26"/>
      <c r="AC24" s="26"/>
      <c r="AD24" s="26"/>
      <c r="AE24" s="26"/>
    </row>
    <row r="25" spans="2:31" x14ac:dyDescent="0.25">
      <c r="B25" s="27"/>
      <c r="C25" s="26"/>
    </row>
    <row r="26" spans="2:31" x14ac:dyDescent="0.25">
      <c r="B26" s="27"/>
      <c r="C26" s="26"/>
    </row>
    <row r="27" spans="2:31" x14ac:dyDescent="0.25">
      <c r="B27" s="27"/>
      <c r="C27" s="28"/>
    </row>
    <row r="38" spans="1:6" x14ac:dyDescent="0.25">
      <c r="A38" s="106"/>
      <c r="B38" s="107" t="s">
        <v>66</v>
      </c>
      <c r="C38" s="106"/>
      <c r="D38" s="106"/>
      <c r="E38" s="106"/>
      <c r="F38" s="106"/>
    </row>
    <row r="39" spans="1:6" x14ac:dyDescent="0.25">
      <c r="A39" s="107" t="s">
        <v>68</v>
      </c>
      <c r="B39" s="106" t="s">
        <v>24</v>
      </c>
      <c r="C39" s="106" t="s">
        <v>27</v>
      </c>
      <c r="D39" s="106" t="s">
        <v>23</v>
      </c>
      <c r="E39" s="106" t="s">
        <v>21</v>
      </c>
      <c r="F39" s="106" t="s">
        <v>65</v>
      </c>
    </row>
    <row r="40" spans="1:6" x14ac:dyDescent="0.25">
      <c r="A40" s="108" t="s">
        <v>84</v>
      </c>
      <c r="B40" s="109">
        <v>0.10000000000000002</v>
      </c>
      <c r="C40" s="109">
        <v>0.70000000000000007</v>
      </c>
      <c r="D40" s="109">
        <v>0.10000000000000002</v>
      </c>
      <c r="E40" s="109">
        <v>0.10000000000000002</v>
      </c>
      <c r="F40" s="109">
        <v>1</v>
      </c>
    </row>
    <row r="41" spans="1:6" x14ac:dyDescent="0.25">
      <c r="A41" s="108" t="s">
        <v>90</v>
      </c>
      <c r="B41" s="109">
        <v>0.5</v>
      </c>
      <c r="C41" s="109">
        <v>0.05</v>
      </c>
      <c r="D41" s="109">
        <v>0.15</v>
      </c>
      <c r="E41" s="109">
        <v>0.3</v>
      </c>
      <c r="F41" s="109">
        <v>1</v>
      </c>
    </row>
    <row r="42" spans="1:6" x14ac:dyDescent="0.25">
      <c r="A42" s="108" t="s">
        <v>91</v>
      </c>
      <c r="B42" s="109">
        <v>0.3</v>
      </c>
      <c r="C42" s="109">
        <v>0</v>
      </c>
      <c r="D42" s="109">
        <v>0.2</v>
      </c>
      <c r="E42" s="109">
        <v>0.5</v>
      </c>
      <c r="F42" s="109">
        <v>1</v>
      </c>
    </row>
    <row r="43" spans="1:6" x14ac:dyDescent="0.25">
      <c r="A43" s="108" t="s">
        <v>69</v>
      </c>
      <c r="B43" s="109">
        <v>0.19999999999999996</v>
      </c>
      <c r="C43" s="109">
        <v>0.39999999999999991</v>
      </c>
      <c r="D43" s="109">
        <v>0.29999999999999993</v>
      </c>
      <c r="E43" s="109">
        <v>9.9999999999999978E-2</v>
      </c>
      <c r="F43" s="109">
        <v>1</v>
      </c>
    </row>
  </sheetData>
  <pageMargins left="0.7" right="0.7" top="0.75" bottom="0.75" header="0.3" footer="0.3"/>
  <pageSetup scale="50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.75" x14ac:dyDescent="0.25"/>
  <cols>
    <col min="1" max="1" width="12.625" customWidth="1"/>
    <col min="2" max="2" width="17.75" customWidth="1"/>
    <col min="4" max="4" width="14.375" customWidth="1"/>
    <col min="5" max="5" width="14.5" customWidth="1"/>
  </cols>
  <sheetData>
    <row r="1" spans="1:6" x14ac:dyDescent="0.25">
      <c r="A1" t="s">
        <v>67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 t="s">
        <v>24</v>
      </c>
      <c r="B2">
        <v>0.1</v>
      </c>
      <c r="C2">
        <v>0.5</v>
      </c>
      <c r="D2">
        <v>0.3</v>
      </c>
      <c r="E2">
        <v>0.2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Planificación</vt:lpstr>
      <vt:lpstr>GANTT</vt:lpstr>
      <vt:lpstr>Recursos</vt:lpstr>
      <vt:lpstr>Presupuesto</vt:lpstr>
      <vt:lpstr>Informes</vt:lpstr>
      <vt:lpstr>Hoja1</vt:lpstr>
      <vt:lpstr>GANTT!Área_de_impresión</vt:lpstr>
      <vt:lpstr>Informes!Área_de_impresión</vt:lpstr>
      <vt:lpstr>Planificación!Área_de_impresión</vt:lpstr>
      <vt:lpstr>Presupuesto!Área_de_impresión</vt:lpstr>
      <vt:lpstr>Recursos!Área_de_impresión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MI EQUIPO</cp:lastModifiedBy>
  <dcterms:created xsi:type="dcterms:W3CDTF">2015-08-28T20:34:30Z</dcterms:created>
  <dcterms:modified xsi:type="dcterms:W3CDTF">2016-11-16T03:00:14Z</dcterms:modified>
</cp:coreProperties>
</file>